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2285C7B-E01D-48A9-BC8A-DE8873B1A9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J16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7" i="1" l="1"/>
  <c r="K16" i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H16" i="1" l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A374" i="1" l="1"/>
  <c r="O373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Q373" i="1" l="1"/>
  <c r="R373" i="1" s="1"/>
  <c r="O374" i="1"/>
  <c r="A375" i="1"/>
  <c r="D374" i="1"/>
  <c r="E374" i="1" s="1"/>
  <c r="F375" i="1" s="1"/>
  <c r="T373" i="1"/>
  <c r="T374" i="1" s="1"/>
  <c r="S373" i="1"/>
  <c r="S374" i="1" s="1"/>
  <c r="F374" i="1"/>
  <c r="F373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A376" i="1" l="1"/>
  <c r="O375" i="1"/>
  <c r="D375" i="1"/>
  <c r="E375" i="1" s="1"/>
  <c r="S375" i="1"/>
  <c r="Q374" i="1"/>
  <c r="R374" i="1" s="1"/>
  <c r="T375" i="1"/>
  <c r="G300" i="1"/>
  <c r="H299" i="1"/>
  <c r="N299" i="1" s="1"/>
  <c r="P299" i="1" s="1"/>
  <c r="B299" i="1" s="1"/>
  <c r="J301" i="1"/>
  <c r="K300" i="1"/>
  <c r="L300" i="1" s="1"/>
  <c r="M300" i="1" s="1"/>
  <c r="C305" i="1"/>
  <c r="F376" i="1" l="1"/>
  <c r="Q375" i="1"/>
  <c r="R375" i="1" s="1"/>
  <c r="T376" i="1"/>
  <c r="S376" i="1"/>
  <c r="O376" i="1"/>
  <c r="A377" i="1"/>
  <c r="A378" i="1" s="1"/>
  <c r="D376" i="1"/>
  <c r="E376" i="1" s="1"/>
  <c r="J302" i="1"/>
  <c r="K301" i="1"/>
  <c r="L301" i="1" s="1"/>
  <c r="M301" i="1" s="1"/>
  <c r="G301" i="1"/>
  <c r="H300" i="1"/>
  <c r="N300" i="1" s="1"/>
  <c r="P300" i="1" s="1"/>
  <c r="B300" i="1" s="1"/>
  <c r="C306" i="1"/>
  <c r="S377" i="1" l="1"/>
  <c r="T377" i="1"/>
  <c r="Q376" i="1"/>
  <c r="R376" i="1" s="1"/>
  <c r="O377" i="1"/>
  <c r="D377" i="1"/>
  <c r="E377" i="1" s="1"/>
  <c r="F377" i="1"/>
  <c r="H301" i="1"/>
  <c r="N301" i="1" s="1"/>
  <c r="P301" i="1" s="1"/>
  <c r="B301" i="1" s="1"/>
  <c r="G302" i="1"/>
  <c r="J303" i="1"/>
  <c r="K302" i="1"/>
  <c r="L302" i="1" s="1"/>
  <c r="M302" i="1" s="1"/>
  <c r="C307" i="1"/>
  <c r="Q377" i="1" l="1"/>
  <c r="R377" i="1" s="1"/>
  <c r="K303" i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L373" i="1" l="1"/>
  <c r="M373" i="1" s="1"/>
  <c r="G374" i="1"/>
  <c r="H373" i="1"/>
  <c r="K374" i="1"/>
  <c r="L374" i="1" s="1"/>
  <c r="M374" i="1" s="1"/>
  <c r="J375" i="1"/>
  <c r="H372" i="1"/>
  <c r="N372" i="1" s="1"/>
  <c r="P372" i="1" s="1"/>
  <c r="B372" i="1" s="1"/>
  <c r="N373" i="1" l="1"/>
  <c r="P373" i="1" s="1"/>
  <c r="B373" i="1" s="1"/>
  <c r="K375" i="1"/>
  <c r="L375" i="1" s="1"/>
  <c r="M375" i="1" s="1"/>
  <c r="J376" i="1"/>
  <c r="G375" i="1"/>
  <c r="H374" i="1"/>
  <c r="N374" i="1" s="1"/>
  <c r="P374" i="1" s="1"/>
  <c r="B374" i="1" s="1"/>
  <c r="H375" i="1" l="1"/>
  <c r="N375" i="1" s="1"/>
  <c r="P375" i="1" s="1"/>
  <c r="B375" i="1" s="1"/>
  <c r="G376" i="1"/>
  <c r="K376" i="1"/>
  <c r="L376" i="1" s="1"/>
  <c r="M376" i="1" s="1"/>
  <c r="J377" i="1"/>
  <c r="K377" i="1" l="1"/>
  <c r="L377" i="1" s="1"/>
  <c r="M377" i="1" s="1"/>
  <c r="H376" i="1"/>
  <c r="N376" i="1" s="1"/>
  <c r="P376" i="1" s="1"/>
  <c r="B376" i="1" s="1"/>
  <c r="G377" i="1"/>
  <c r="H377" i="1" l="1"/>
  <c r="N377" i="1" s="1"/>
  <c r="P377" i="1" s="1"/>
  <c r="B377" i="1" l="1"/>
  <c r="A6" i="1"/>
  <c r="A5" i="1"/>
  <c r="B12" i="1" l="1"/>
</calcChain>
</file>

<file path=xl/sharedStrings.xml><?xml version="1.0" encoding="utf-8"?>
<sst xmlns="http://schemas.openxmlformats.org/spreadsheetml/2006/main" count="258" uniqueCount="98">
  <si>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</si>
  <si>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</si>
  <si>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</si>
  <si>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</si>
  <si>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</si>
  <si>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</si>
  <si>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</si>
  <si>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</si>
  <si>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</si>
  <si>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</si>
  <si>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</si>
  <si>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</si>
  <si>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</si>
  <si>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</si>
  <si>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</si>
  <si>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</si>
  <si>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</si>
  <si>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</si>
  <si>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</si>
  <si>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</si>
  <si>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</si>
  <si>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</si>
  <si>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</si>
  <si>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</si>
  <si>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</si>
  <si>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</si>
  <si>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</si>
  <si>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</si>
  <si>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</si>
  <si>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</si>
  <si>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</si>
  <si>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</si>
  <si>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</si>
  <si>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</si>
  <si>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</si>
  <si>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</si>
  <si>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</si>
  <si>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</si>
  <si>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</si>
  <si>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</si>
  <si>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</si>
  <si>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</si>
  <si>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</si>
  <si>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</si>
  <si>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</si>
  <si>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</si>
  <si>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</si>
  <si>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</si>
  <si>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</si>
  <si>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</si>
  <si>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</si>
  <si>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</si>
  <si>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</si>
  <si>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</si>
  <si>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</si>
  <si>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</si>
  <si>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</si>
  <si>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</si>
  <si>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</si>
  <si>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</si>
  <si>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</si>
  <si>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</si>
  <si>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</si>
  <si>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</si>
  <si>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</si>
  <si>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</si>
  <si>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</si>
  <si>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</si>
  <si>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</si>
  <si>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</si>
  <si>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</si>
  <si>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</si>
  <si>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</si>
  <si>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</si>
  <si>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AES TIETÊ</t>
  </si>
  <si>
    <t>AES TIETÊ ENERGIA S.A.  - 5ª Emissão de Notas Promissórias Comerciais - Série Única - R$ 175.000.000,00 - 7 Notas</t>
  </si>
  <si>
    <t>BRTIETNPM020</t>
  </si>
  <si>
    <t>NC0020002BD</t>
  </si>
  <si>
    <t>DI + 3,00% a.a.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</si>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</sst>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Fill="1" applyAlignment="1">
      <alignment horizontal="left" vertical="center"/>
    </xf>
    <xf numFmtId="0" fontId="16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37223</xdr:colOff>
      <xdr:row>3</xdr:row>
      <xdr:rowOff>68580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1A27ED2-F572-4C26-8439-23386BCF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1485023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4.25" x14ac:dyDescent="0.2">
      <c r="A1" s="75"/>
      <c r="B1" s="126">
        <f ca="1">WORKDAY(TODAY(),1,$W$21:$W$544)</f>
        <v>44774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4.25" x14ac:dyDescent="0.15">
      <c r="A2" s="76"/>
      <c r="B2" s="101" t="s">
        <v>75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4.25" x14ac:dyDescent="0.15">
      <c r="A3" s="54"/>
      <c r="B3" s="101" t="s">
        <v>78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2.75" customHeight="1" x14ac:dyDescent="0.2">
      <c r="A4" s="71"/>
      <c r="B4" s="80" t="s">
        <v>76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" x14ac:dyDescent="0.2">
      <c r="A6" s="70" t="str">
        <f>IF(A4="Sim",VLOOKUP($B$1,$A$12:$T$4692,18),"")</f>
        <v/>
      </c>
      <c r="B6" s="127" t="s">
        <v>79</v>
      </c>
      <c r="C6" s="127" t="s">
        <v>97</v>
      </c>
      <c r="D6" s="127" t="s">
        <v>96</v>
      </c>
      <c r="E6" s="127" t="s">
        <v>80</v>
      </c>
      <c r="F6" s="127" t="s">
        <v>81</v>
      </c>
      <c r="G6" s="127" t="s">
        <v>82</v>
      </c>
      <c r="H6" s="127" t="s">
        <v>83</v>
      </c>
      <c r="I6" s="127" t="s">
        <v>84</v>
      </c>
      <c r="J6" s="127" t="s">
        <v>85</v>
      </c>
      <c r="K6" s="127" t="s">
        <v>86</v>
      </c>
      <c r="L6" s="127" t="s">
        <v>87</v>
      </c>
      <c r="M6" s="127" t="s">
        <v>88</v>
      </c>
      <c r="N6" s="127" t="s">
        <v>89</v>
      </c>
      <c r="O6" s="127" t="s">
        <v>90</v>
      </c>
      <c r="P6" s="127" t="s">
        <v>91</v>
      </c>
      <c r="Q6" s="127" t="s">
        <v>92</v>
      </c>
      <c r="R6" s="127" t="s">
        <v>93</v>
      </c>
      <c r="S6" s="127" t="s">
        <v>94</v>
      </c>
      <c r="T6" s="127" t="s">
        <v>95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5" t="s">
        <v>72</v>
      </c>
      <c r="B7" s="97" t="s">
        <v>4</v>
      </c>
      <c r="C7" s="97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7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5">
        <v>43929</v>
      </c>
      <c r="B8" s="97" t="s">
        <v>13</v>
      </c>
      <c r="C8" s="97" t="s">
        <v>14</v>
      </c>
      <c r="D8" s="116" t="s">
        <v>15</v>
      </c>
      <c r="E8" s="117" t="s">
        <v>16</v>
      </c>
      <c r="F8" s="97" t="s">
        <v>16</v>
      </c>
      <c r="G8" s="97" t="s">
        <v>16</v>
      </c>
      <c r="H8" s="97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97"/>
      <c r="Q8" s="97"/>
      <c r="R8" s="112"/>
      <c r="S8" s="113" t="s">
        <v>19</v>
      </c>
      <c r="T8" s="114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2.75" x14ac:dyDescent="0.2">
      <c r="A9" s="120" t="s">
        <v>73</v>
      </c>
      <c r="B9" s="121" t="s">
        <v>77</v>
      </c>
      <c r="C9" s="122"/>
      <c r="D9" s="97"/>
      <c r="E9" s="117" t="s">
        <v>20</v>
      </c>
      <c r="F9" s="97" t="s">
        <v>21</v>
      </c>
      <c r="G9" s="97" t="s">
        <v>21</v>
      </c>
      <c r="H9" s="97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97" t="s">
        <v>21</v>
      </c>
      <c r="O9" s="111"/>
      <c r="P9" s="97"/>
      <c r="Q9" s="97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5">
        <v>43929</v>
      </c>
      <c r="B10" s="97" t="s">
        <v>74</v>
      </c>
      <c r="C10" s="97" t="s">
        <v>27</v>
      </c>
      <c r="D10" s="116" t="s">
        <v>28</v>
      </c>
      <c r="E10" s="117" t="s">
        <v>29</v>
      </c>
      <c r="F10" s="97" t="s">
        <v>30</v>
      </c>
      <c r="G10" s="97" t="s">
        <v>31</v>
      </c>
      <c r="H10" s="97" t="s">
        <v>32</v>
      </c>
      <c r="I10" s="118" t="s">
        <v>33</v>
      </c>
      <c r="J10" s="118" t="s">
        <v>17</v>
      </c>
      <c r="K10" s="97" t="s">
        <v>34</v>
      </c>
      <c r="L10" s="97" t="s">
        <v>35</v>
      </c>
      <c r="M10" s="97" t="s">
        <v>36</v>
      </c>
      <c r="N10" s="110" t="s">
        <v>37</v>
      </c>
      <c r="O10" s="111"/>
      <c r="P10" s="97" t="s">
        <v>38</v>
      </c>
      <c r="Q10" s="97" t="s">
        <v>50</v>
      </c>
      <c r="R10" s="112"/>
      <c r="S10" s="113"/>
      <c r="T10" s="114"/>
      <c r="U10" s="37"/>
      <c r="V10" s="40"/>
      <c r="W10" s="81" t="s">
        <v>39</v>
      </c>
      <c r="X10" s="82" t="s">
        <v>2</v>
      </c>
      <c r="Y10" s="81" t="s">
        <v>40</v>
      </c>
      <c r="Z10" s="81" t="s">
        <v>41</v>
      </c>
      <c r="AA10" s="81" t="s">
        <v>42</v>
      </c>
      <c r="AB10" s="81" t="s">
        <v>43</v>
      </c>
      <c r="AC10" s="83" t="s">
        <v>43</v>
      </c>
      <c r="AD10" s="81" t="s">
        <v>44</v>
      </c>
      <c r="AE10" s="81" t="s">
        <v>45</v>
      </c>
      <c r="AF10" s="84" t="s">
        <v>46</v>
      </c>
      <c r="AG10" s="81" t="s">
        <v>46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3"/>
      <c r="B11" s="97" t="s">
        <v>47</v>
      </c>
      <c r="C11" s="97" t="s">
        <v>47</v>
      </c>
      <c r="D11" s="118"/>
      <c r="E11" s="117"/>
      <c r="F11" s="124"/>
      <c r="G11" s="124" t="s">
        <v>48</v>
      </c>
      <c r="H11" s="124"/>
      <c r="I11" s="122"/>
      <c r="J11" s="118" t="s">
        <v>24</v>
      </c>
      <c r="K11" s="117"/>
      <c r="L11" s="117"/>
      <c r="M11" s="125"/>
      <c r="N11" s="125"/>
      <c r="O11" s="111"/>
      <c r="P11" s="97" t="s">
        <v>47</v>
      </c>
      <c r="Q11" s="114"/>
      <c r="R11" s="112" t="s">
        <v>47</v>
      </c>
      <c r="S11" s="113"/>
      <c r="T11" s="114"/>
      <c r="U11" s="39"/>
      <c r="V11" s="40"/>
      <c r="W11" s="81"/>
      <c r="X11" s="82"/>
      <c r="Y11" s="81" t="s">
        <v>47</v>
      </c>
      <c r="Z11" s="81" t="s">
        <v>49</v>
      </c>
      <c r="AA11" s="85">
        <f>I12</f>
        <v>0.03</v>
      </c>
      <c r="AB11" s="81" t="s">
        <v>47</v>
      </c>
      <c r="AC11" s="83" t="s">
        <v>50</v>
      </c>
      <c r="AD11" s="81" t="s">
        <v>47</v>
      </c>
      <c r="AE11" s="81"/>
      <c r="AF11" s="84" t="s">
        <v>51</v>
      </c>
      <c r="AG11" s="81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102">
        <f>A10</f>
        <v>43929</v>
      </c>
      <c r="B12" s="72">
        <f ca="1">IF(A12&lt;=TODAY(),C12+P12,IF(AND(A12&gt;TODAY(),A12&lt;=$B$1),IF(VLOOKUP(TODAY(),$A$10:$D$5000,4,FALSE)=0,"n.d",C12+P12),"n.d"))</f>
        <v>25000000</v>
      </c>
      <c r="C12" s="103">
        <v>25000000</v>
      </c>
      <c r="D12" s="12">
        <f ca="1">IF(A12&lt;$B$1,VLOOKUP(A12,[1]DI!$A$4:$B$15000,2,FALSE),0)</f>
        <v>3.6500000000000005E-2</v>
      </c>
      <c r="E12" s="13">
        <f t="shared" ref="E12:E75" ca="1" si="0">ROUND(((1+D12)^(1/252)),8)</f>
        <v>1.00014227</v>
      </c>
      <c r="F12" s="13">
        <v>1</v>
      </c>
      <c r="G12" s="13">
        <f>F12</f>
        <v>1</v>
      </c>
      <c r="H12" s="13">
        <f t="shared" ref="H12:H75" si="1">ROUND(F12/G12,8)</f>
        <v>1</v>
      </c>
      <c r="I12" s="104">
        <v>0.03</v>
      </c>
      <c r="J12" s="73">
        <f>AD21</f>
        <v>43929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44294</v>
      </c>
      <c r="U12" s="3"/>
      <c r="V12" s="19"/>
      <c r="W12" s="86">
        <v>0</v>
      </c>
      <c r="X12" s="87">
        <f>AD21</f>
        <v>43929</v>
      </c>
      <c r="Y12" s="88">
        <f>C12</f>
        <v>25000000</v>
      </c>
      <c r="Z12" s="88"/>
      <c r="AA12" s="89">
        <v>0</v>
      </c>
      <c r="AB12" s="88">
        <v>0</v>
      </c>
      <c r="AC12" s="90">
        <v>0</v>
      </c>
      <c r="AD12" s="89">
        <v>0</v>
      </c>
      <c r="AE12" s="86">
        <v>0</v>
      </c>
      <c r="AF12" s="91" t="s">
        <v>52</v>
      </c>
      <c r="AG12" s="92">
        <f t="shared" ref="AG12" si="7">X13</f>
        <v>44294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43930</v>
      </c>
      <c r="B13" s="72">
        <f ca="1">IF(A13&lt;=TODAY(),C13+P13,IF(AND(A13&gt;TODAY(),A13&lt;=$B$1),IF(VLOOKUP(TODAY(),$A$10:$D$5000,4,FALSE)=0,"n.d",C13+P13),"n.d"))</f>
        <v>25006489.774999999</v>
      </c>
      <c r="C13" s="6">
        <f t="shared" ref="C13:C76" si="9">(C12-R12)</f>
        <v>25000000</v>
      </c>
      <c r="D13" s="12">
        <f ca="1">IF(A13&lt;$B$1,VLOOKUP(A13,[1]DI!$A$4:$B$15000,2,FALSE),0)</f>
        <v>3.6500000000000005E-2</v>
      </c>
      <c r="E13" s="13">
        <f t="shared" ca="1" si="0"/>
        <v>1.00014227</v>
      </c>
      <c r="F13" s="13">
        <f ca="1">(TRUNC(PRODUCT($E$12:$E12),16))</f>
        <v>1.00014227</v>
      </c>
      <c r="G13" s="13">
        <f t="shared" ref="G13:G76" si="10">IF(O12&gt;0,F12,G12)</f>
        <v>1</v>
      </c>
      <c r="H13" s="13">
        <f t="shared" ca="1" si="1"/>
        <v>1.00014227</v>
      </c>
      <c r="I13" s="12">
        <f t="shared" ref="I13:I76" si="11">I12</f>
        <v>0.03</v>
      </c>
      <c r="J13" s="34">
        <f t="shared" ref="J13:J76" si="12">IF(O12&gt;0,VLOOKUP(O12,W$12:AG$150,2),J12)</f>
        <v>43929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1.000117304</v>
      </c>
      <c r="N13" s="11">
        <f t="shared" ca="1" si="3"/>
        <v>1.0002595910000001</v>
      </c>
      <c r="O13" s="17">
        <f t="shared" ref="O13:O76" si="15">IF(VLOOKUP(A13,X$12:AE$150,8)=VLOOKUP(A12,X$12:AE$150,8),0,VLOOKUP(A13,X$12:AE$150,8))</f>
        <v>0</v>
      </c>
      <c r="P13" s="13">
        <f t="shared" ca="1" si="4"/>
        <v>6489.7749999999996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44294</v>
      </c>
      <c r="U13" s="3"/>
      <c r="V13" s="4"/>
      <c r="W13" s="86">
        <f t="shared" ref="W13" si="18">W12+1</f>
        <v>1</v>
      </c>
      <c r="X13" s="87">
        <f>AD22</f>
        <v>44294</v>
      </c>
      <c r="Y13" s="88">
        <f t="shared" ref="Y13" si="19">(Y12-AB13)</f>
        <v>0</v>
      </c>
      <c r="Z13" s="89">
        <f>NETWORKDAYS(X12,X13,W$21:W$444)-1</f>
        <v>249</v>
      </c>
      <c r="AA13" s="88">
        <f t="shared" ref="AA13" si="20">ROUND((ROUND(((1+AA$11)^(Z13/252)),9)-1)*Y12,2)</f>
        <v>740940.42</v>
      </c>
      <c r="AB13" s="93">
        <f t="shared" ref="AB13" si="21">TRUNC(Y$12*AC13,6)</f>
        <v>25000000</v>
      </c>
      <c r="AC13" s="90">
        <v>1</v>
      </c>
      <c r="AD13" s="88">
        <f t="shared" ref="AD13" si="22">(AA13+AB13)</f>
        <v>25740940.420000002</v>
      </c>
      <c r="AE13" s="86">
        <f t="shared" ref="AE13" si="23">AE12+1</f>
        <v>1</v>
      </c>
      <c r="AF13" s="91"/>
      <c r="AG13" s="9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43931</v>
      </c>
      <c r="B14" s="72">
        <f t="shared" ref="B14:B77" ca="1" si="24">IF(A14&lt;=TODAY(),C14+P14,IF(AND(A14&gt;TODAY(),A14&lt;=$B$1),IF(VLOOKUP(TODAY(),$A$10:$D$5000,4,FALSE)=0,"n.d",C14+P14),"n.d"))</f>
        <v>25010047.42499999</v>
      </c>
      <c r="C14" s="6">
        <f t="shared" si="9"/>
        <v>25000000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1.00028456024075</v>
      </c>
      <c r="G14" s="13">
        <f t="shared" si="10"/>
        <v>1</v>
      </c>
      <c r="H14" s="13">
        <f t="shared" ca="1" si="1"/>
        <v>1.0002845600000001</v>
      </c>
      <c r="I14" s="12">
        <f t="shared" si="11"/>
        <v>0.03</v>
      </c>
      <c r="J14" s="34">
        <f t="shared" si="12"/>
        <v>43929</v>
      </c>
      <c r="K14" s="2">
        <f t="shared" si="13"/>
        <v>1</v>
      </c>
      <c r="L14" s="17">
        <f t="shared" si="14"/>
        <v>1</v>
      </c>
      <c r="M14" s="11">
        <f t="shared" si="2"/>
        <v>1.000117304</v>
      </c>
      <c r="N14" s="11">
        <f t="shared" ca="1" si="3"/>
        <v>1.0004018969999999</v>
      </c>
      <c r="O14" s="17">
        <f t="shared" si="15"/>
        <v>0</v>
      </c>
      <c r="P14" s="13">
        <f t="shared" ca="1" si="4"/>
        <v>10047.42499999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44294</v>
      </c>
      <c r="U14" s="3"/>
      <c r="V14" s="4"/>
      <c r="W14" s="86"/>
      <c r="X14" s="87"/>
      <c r="Y14" s="88"/>
      <c r="Z14" s="89"/>
      <c r="AA14" s="88"/>
      <c r="AB14" s="93"/>
      <c r="AC14" s="90"/>
      <c r="AD14" s="88"/>
      <c r="AE14" s="86"/>
      <c r="AF14" s="91"/>
      <c r="AG14" s="9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43932</v>
      </c>
      <c r="B15" s="72">
        <f t="shared" ca="1" si="24"/>
        <v>25010047.42499999</v>
      </c>
      <c r="C15" s="6">
        <f t="shared" si="9"/>
        <v>25000000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1.00028456024075</v>
      </c>
      <c r="G15" s="13">
        <f t="shared" si="10"/>
        <v>1</v>
      </c>
      <c r="H15" s="13">
        <f t="shared" ca="1" si="1"/>
        <v>1.0002845600000001</v>
      </c>
      <c r="I15" s="12">
        <f t="shared" si="11"/>
        <v>0.03</v>
      </c>
      <c r="J15" s="34">
        <f t="shared" si="12"/>
        <v>43929</v>
      </c>
      <c r="K15" s="2">
        <f t="shared" si="13"/>
        <v>1</v>
      </c>
      <c r="L15" s="17">
        <f t="shared" si="14"/>
        <v>1</v>
      </c>
      <c r="M15" s="11">
        <f t="shared" si="2"/>
        <v>1.000117304</v>
      </c>
      <c r="N15" s="11">
        <f t="shared" ca="1" si="3"/>
        <v>1.0004018969999999</v>
      </c>
      <c r="O15" s="17">
        <f t="shared" si="15"/>
        <v>0</v>
      </c>
      <c r="P15" s="13">
        <f t="shared" ca="1" si="4"/>
        <v>10047.42499999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44294</v>
      </c>
      <c r="U15" s="3"/>
      <c r="V15" s="4"/>
      <c r="W15" s="86"/>
      <c r="X15" s="87"/>
      <c r="Y15" s="88"/>
      <c r="Z15" s="89"/>
      <c r="AA15" s="88"/>
      <c r="AB15" s="93"/>
      <c r="AC15" s="90"/>
      <c r="AD15" s="88"/>
      <c r="AE15" s="86"/>
      <c r="AF15" s="91"/>
      <c r="AG15" s="9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43933</v>
      </c>
      <c r="B16" s="72">
        <f t="shared" ca="1" si="24"/>
        <v>25010047.42499999</v>
      </c>
      <c r="C16" s="6">
        <f t="shared" si="9"/>
        <v>25000000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1.00028456024075</v>
      </c>
      <c r="G16" s="13">
        <f t="shared" si="10"/>
        <v>1</v>
      </c>
      <c r="H16" s="13">
        <f t="shared" ca="1" si="1"/>
        <v>1.0002845600000001</v>
      </c>
      <c r="I16" s="12">
        <f t="shared" si="11"/>
        <v>0.03</v>
      </c>
      <c r="J16" s="34">
        <f t="shared" si="12"/>
        <v>43929</v>
      </c>
      <c r="K16" s="2">
        <f t="shared" si="13"/>
        <v>1</v>
      </c>
      <c r="L16" s="17">
        <f t="shared" si="14"/>
        <v>1</v>
      </c>
      <c r="M16" s="11">
        <f t="shared" si="2"/>
        <v>1.000117304</v>
      </c>
      <c r="N16" s="11">
        <f t="shared" ca="1" si="3"/>
        <v>1.0004018969999999</v>
      </c>
      <c r="O16" s="17">
        <f t="shared" si="15"/>
        <v>0</v>
      </c>
      <c r="P16" s="13">
        <f t="shared" ca="1" si="4"/>
        <v>10047.42499999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44294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43934</v>
      </c>
      <c r="B17" s="72">
        <f t="shared" ca="1" si="24"/>
        <v>25012981.199999999</v>
      </c>
      <c r="C17" s="6">
        <f t="shared" si="9"/>
        <v>25000000</v>
      </c>
      <c r="D17" s="12">
        <f ca="1">IF(A17&lt;$B$1,VLOOKUP(A17,[1]DI!$A$4:$B$15000,2,FALSE),0)</f>
        <v>3.6500000000000005E-2</v>
      </c>
      <c r="E17" s="13">
        <f t="shared" ca="1" si="0"/>
        <v>1.00014227</v>
      </c>
      <c r="F17" s="13">
        <f ca="1">(TRUNC(PRODUCT($E$12:$E16),16))</f>
        <v>1.00028456024075</v>
      </c>
      <c r="G17" s="13">
        <f t="shared" si="10"/>
        <v>1</v>
      </c>
      <c r="H17" s="13">
        <f t="shared" ca="1" si="1"/>
        <v>1.0002845600000001</v>
      </c>
      <c r="I17" s="12">
        <f t="shared" si="11"/>
        <v>0.03</v>
      </c>
      <c r="J17" s="34">
        <f t="shared" si="12"/>
        <v>43929</v>
      </c>
      <c r="K17" s="2">
        <f t="shared" si="13"/>
        <v>2</v>
      </c>
      <c r="L17" s="17">
        <f t="shared" si="14"/>
        <v>2</v>
      </c>
      <c r="M17" s="11">
        <f t="shared" si="2"/>
        <v>1.0002346209999999</v>
      </c>
      <c r="N17" s="11">
        <f t="shared" ca="1" si="3"/>
        <v>1.000519248</v>
      </c>
      <c r="O17" s="17">
        <f t="shared" si="15"/>
        <v>0</v>
      </c>
      <c r="P17" s="13">
        <f t="shared" ca="1" si="4"/>
        <v>12981.2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44294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43935</v>
      </c>
      <c r="B18" s="72">
        <f t="shared" ca="1" si="24"/>
        <v>25019474.29999999</v>
      </c>
      <c r="C18" s="6">
        <f t="shared" si="9"/>
        <v>25000000</v>
      </c>
      <c r="D18" s="12">
        <f ca="1">IF(A18&lt;$B$1,VLOOKUP(A18,[1]DI!$A$4:$B$15000,2,FALSE),0)</f>
        <v>3.6500000000000005E-2</v>
      </c>
      <c r="E18" s="13">
        <f t="shared" ca="1" si="0"/>
        <v>1.00014227</v>
      </c>
      <c r="F18" s="13">
        <f ca="1">(TRUNC(PRODUCT($E$12:$E17),16))</f>
        <v>1.00042687072514</v>
      </c>
      <c r="G18" s="13">
        <f t="shared" si="10"/>
        <v>1</v>
      </c>
      <c r="H18" s="13">
        <f t="shared" ca="1" si="1"/>
        <v>1.0004268700000001</v>
      </c>
      <c r="I18" s="12">
        <f t="shared" si="11"/>
        <v>0.03</v>
      </c>
      <c r="J18" s="34">
        <f t="shared" si="12"/>
        <v>43929</v>
      </c>
      <c r="K18" s="2">
        <f t="shared" si="13"/>
        <v>3</v>
      </c>
      <c r="L18" s="17">
        <f t="shared" si="14"/>
        <v>3</v>
      </c>
      <c r="M18" s="11">
        <f t="shared" si="2"/>
        <v>1.0003519519999999</v>
      </c>
      <c r="N18" s="11">
        <f t="shared" ca="1" si="3"/>
        <v>1.000778972</v>
      </c>
      <c r="O18" s="17">
        <f t="shared" si="15"/>
        <v>0</v>
      </c>
      <c r="P18" s="13">
        <f t="shared" ca="1" si="4"/>
        <v>19474.299999989998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44294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43936</v>
      </c>
      <c r="B19" s="72">
        <f t="shared" ca="1" si="24"/>
        <v>25025969.100000001</v>
      </c>
      <c r="C19" s="6">
        <f t="shared" si="9"/>
        <v>25000000</v>
      </c>
      <c r="D19" s="12">
        <f ca="1">IF(A19&lt;$B$1,VLOOKUP(A19,[1]DI!$A$4:$B$15000,2,FALSE),0)</f>
        <v>3.6500000000000005E-2</v>
      </c>
      <c r="E19" s="13">
        <f t="shared" ca="1" si="0"/>
        <v>1.00014227</v>
      </c>
      <c r="F19" s="13">
        <f ca="1">(TRUNC(PRODUCT($E$12:$E18),16))</f>
        <v>1.0005692014560399</v>
      </c>
      <c r="G19" s="13">
        <f t="shared" si="10"/>
        <v>1</v>
      </c>
      <c r="H19" s="13">
        <f t="shared" ca="1" si="1"/>
        <v>1.0005691999999999</v>
      </c>
      <c r="I19" s="12">
        <f t="shared" si="11"/>
        <v>0.03</v>
      </c>
      <c r="J19" s="34">
        <f t="shared" si="12"/>
        <v>43929</v>
      </c>
      <c r="K19" s="2">
        <f t="shared" si="13"/>
        <v>4</v>
      </c>
      <c r="L19" s="17">
        <f t="shared" si="14"/>
        <v>4</v>
      </c>
      <c r="M19" s="11">
        <f t="shared" si="2"/>
        <v>1.000469297</v>
      </c>
      <c r="N19" s="11">
        <f t="shared" ca="1" si="3"/>
        <v>1.001038764</v>
      </c>
      <c r="O19" s="17">
        <f t="shared" si="15"/>
        <v>0</v>
      </c>
      <c r="P19" s="13">
        <f t="shared" ca="1" si="4"/>
        <v>25969.1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44294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43937</v>
      </c>
      <c r="B20" s="72">
        <f t="shared" ca="1" si="24"/>
        <v>25032465.574999999</v>
      </c>
      <c r="C20" s="6">
        <f t="shared" si="9"/>
        <v>25000000</v>
      </c>
      <c r="D20" s="12">
        <f ca="1">IF(A20&lt;$B$1,VLOOKUP(A20,[1]DI!$A$4:$B$15000,2,FALSE),0)</f>
        <v>3.6500000000000005E-2</v>
      </c>
      <c r="E20" s="13">
        <f t="shared" ca="1" si="0"/>
        <v>1.00014227</v>
      </c>
      <c r="F20" s="13">
        <f ca="1">(TRUNC(PRODUCT($E$12:$E19),16))</f>
        <v>1.0007115524363299</v>
      </c>
      <c r="G20" s="13">
        <f t="shared" si="10"/>
        <v>1</v>
      </c>
      <c r="H20" s="13">
        <f t="shared" ca="1" si="1"/>
        <v>1.0007115499999999</v>
      </c>
      <c r="I20" s="12">
        <f t="shared" si="11"/>
        <v>0.03</v>
      </c>
      <c r="J20" s="34">
        <f t="shared" si="12"/>
        <v>43929</v>
      </c>
      <c r="K20" s="2">
        <f t="shared" si="13"/>
        <v>5</v>
      </c>
      <c r="L20" s="17">
        <f t="shared" si="14"/>
        <v>5</v>
      </c>
      <c r="M20" s="11">
        <f t="shared" si="2"/>
        <v>1.0005866560000001</v>
      </c>
      <c r="N20" s="11">
        <f t="shared" ca="1" si="3"/>
        <v>1.0012986230000001</v>
      </c>
      <c r="O20" s="17">
        <f t="shared" si="15"/>
        <v>0</v>
      </c>
      <c r="P20" s="13">
        <f t="shared" ca="1" si="4"/>
        <v>32465.575000000001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44294</v>
      </c>
      <c r="U20" s="3"/>
      <c r="V20" s="4"/>
      <c r="W20" s="94" t="s">
        <v>53</v>
      </c>
      <c r="X20" s="95"/>
      <c r="Y20" s="96"/>
      <c r="Z20" s="1"/>
      <c r="AB20" s="97" t="s">
        <v>54</v>
      </c>
      <c r="AC20" s="97" t="s">
        <v>55</v>
      </c>
      <c r="AD20" s="97" t="s">
        <v>56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43938</v>
      </c>
      <c r="B21" s="72">
        <f t="shared" ca="1" si="24"/>
        <v>25038963.749999989</v>
      </c>
      <c r="C21" s="6">
        <f t="shared" si="9"/>
        <v>25000000</v>
      </c>
      <c r="D21" s="12">
        <f ca="1">IF(A21&lt;$B$1,VLOOKUP(A21,[1]DI!$A$4:$B$15000,2,FALSE),0)</f>
        <v>3.6500000000000005E-2</v>
      </c>
      <c r="E21" s="13">
        <f t="shared" ca="1" si="0"/>
        <v>1.00014227</v>
      </c>
      <c r="F21" s="13">
        <f ca="1">(TRUNC(PRODUCT($E$12:$E20),16))</f>
        <v>1.00085392366889</v>
      </c>
      <c r="G21" s="13">
        <f t="shared" si="10"/>
        <v>1</v>
      </c>
      <c r="H21" s="13">
        <f t="shared" ca="1" si="1"/>
        <v>1.00085392</v>
      </c>
      <c r="I21" s="12">
        <f t="shared" si="11"/>
        <v>0.03</v>
      </c>
      <c r="J21" s="34">
        <f t="shared" si="12"/>
        <v>43929</v>
      </c>
      <c r="K21" s="2">
        <f t="shared" si="13"/>
        <v>6</v>
      </c>
      <c r="L21" s="17">
        <f t="shared" si="14"/>
        <v>6</v>
      </c>
      <c r="M21" s="11">
        <f t="shared" si="2"/>
        <v>1.000704029</v>
      </c>
      <c r="N21" s="11">
        <f t="shared" ca="1" si="3"/>
        <v>1.0015585499999999</v>
      </c>
      <c r="O21" s="17">
        <f t="shared" si="15"/>
        <v>0</v>
      </c>
      <c r="P21" s="13">
        <f t="shared" ca="1" si="4"/>
        <v>38963.749999990003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44294</v>
      </c>
      <c r="U21" s="3"/>
      <c r="V21" s="4"/>
      <c r="W21" s="98">
        <v>43466</v>
      </c>
      <c r="X21" s="98" t="s">
        <v>66</v>
      </c>
      <c r="Y21" s="88"/>
      <c r="Z21" s="1"/>
      <c r="AB21" s="92">
        <f>WORKDAY(AC21,-1,$W$21:$W$544)</f>
        <v>43928</v>
      </c>
      <c r="AC21" s="92">
        <f>A12</f>
        <v>43929</v>
      </c>
      <c r="AD21" s="92">
        <f>WORKDAY(AB21,1,$W$21:$W$544)</f>
        <v>43929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43939</v>
      </c>
      <c r="B22" s="72">
        <f t="shared" ca="1" si="24"/>
        <v>25045463.824999992</v>
      </c>
      <c r="C22" s="6">
        <f t="shared" si="9"/>
        <v>25000000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1.0009963151566099</v>
      </c>
      <c r="G22" s="13">
        <f t="shared" si="10"/>
        <v>1</v>
      </c>
      <c r="H22" s="13">
        <f t="shared" ca="1" si="1"/>
        <v>1.0009963200000001</v>
      </c>
      <c r="I22" s="12">
        <f t="shared" si="11"/>
        <v>0.03</v>
      </c>
      <c r="J22" s="34">
        <f t="shared" si="12"/>
        <v>43929</v>
      </c>
      <c r="K22" s="2">
        <f t="shared" si="13"/>
        <v>6</v>
      </c>
      <c r="L22" s="17">
        <f t="shared" si="14"/>
        <v>7</v>
      </c>
      <c r="M22" s="11">
        <f t="shared" si="2"/>
        <v>1.0008214150000001</v>
      </c>
      <c r="N22" s="11">
        <f t="shared" ca="1" si="3"/>
        <v>1.0018185529999999</v>
      </c>
      <c r="O22" s="17">
        <f t="shared" si="15"/>
        <v>0</v>
      </c>
      <c r="P22" s="13">
        <f t="shared" ca="1" si="4"/>
        <v>45463.82499999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44294</v>
      </c>
      <c r="U22" s="3"/>
      <c r="V22" s="4"/>
      <c r="W22" s="98">
        <v>43528</v>
      </c>
      <c r="X22" s="98" t="s">
        <v>57</v>
      </c>
      <c r="Y22" s="88"/>
      <c r="Z22" s="1"/>
      <c r="AB22" s="92">
        <f>WORKDAY(AC22,-1,$W$21:$W$544)</f>
        <v>44293</v>
      </c>
      <c r="AC22" s="92">
        <v>44294</v>
      </c>
      <c r="AD22" s="92">
        <f>WORKDAY(AB22,1,$W$21:$W$544)</f>
        <v>44294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43940</v>
      </c>
      <c r="B23" s="72">
        <f t="shared" ca="1" si="24"/>
        <v>25045463.824999992</v>
      </c>
      <c r="C23" s="6">
        <f t="shared" si="9"/>
        <v>25000000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1.0009963151566099</v>
      </c>
      <c r="G23" s="13">
        <f t="shared" si="10"/>
        <v>1</v>
      </c>
      <c r="H23" s="13">
        <f t="shared" ca="1" si="1"/>
        <v>1.0009963200000001</v>
      </c>
      <c r="I23" s="12">
        <f t="shared" si="11"/>
        <v>0.03</v>
      </c>
      <c r="J23" s="34">
        <f t="shared" si="12"/>
        <v>43929</v>
      </c>
      <c r="K23" s="2">
        <f t="shared" si="13"/>
        <v>6</v>
      </c>
      <c r="L23" s="17">
        <f t="shared" si="14"/>
        <v>7</v>
      </c>
      <c r="M23" s="11">
        <f t="shared" si="2"/>
        <v>1.0008214150000001</v>
      </c>
      <c r="N23" s="11">
        <f t="shared" ca="1" si="3"/>
        <v>1.0018185529999999</v>
      </c>
      <c r="O23" s="17">
        <f t="shared" si="15"/>
        <v>0</v>
      </c>
      <c r="P23" s="13">
        <f t="shared" ca="1" si="4"/>
        <v>45463.82499999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44294</v>
      </c>
      <c r="U23" s="3"/>
      <c r="V23" s="4"/>
      <c r="W23" s="98">
        <v>43529</v>
      </c>
      <c r="X23" s="98" t="s">
        <v>57</v>
      </c>
      <c r="Y23" s="88"/>
      <c r="Z23" s="1"/>
      <c r="AB23" s="92"/>
      <c r="AC23" s="92"/>
      <c r="AD23" s="92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43941</v>
      </c>
      <c r="B24" s="72">
        <f t="shared" ca="1" si="24"/>
        <v>25045463.824999992</v>
      </c>
      <c r="C24" s="6">
        <f t="shared" si="9"/>
        <v>25000000</v>
      </c>
      <c r="D24" s="12">
        <f ca="1">IF(A24&lt;$B$1,VLOOKUP(A24,[1]DI!$A$4:$B$15000,2,FALSE),0)</f>
        <v>3.6500000000000005E-2</v>
      </c>
      <c r="E24" s="13">
        <f t="shared" ca="1" si="0"/>
        <v>1.00014227</v>
      </c>
      <c r="F24" s="13">
        <f ca="1">(TRUNC(PRODUCT($E$12:$E23),16))</f>
        <v>1.0009963151566099</v>
      </c>
      <c r="G24" s="13">
        <f t="shared" si="10"/>
        <v>1</v>
      </c>
      <c r="H24" s="13">
        <f t="shared" ca="1" si="1"/>
        <v>1.0009963200000001</v>
      </c>
      <c r="I24" s="12">
        <f t="shared" si="11"/>
        <v>0.03</v>
      </c>
      <c r="J24" s="34">
        <f t="shared" si="12"/>
        <v>43929</v>
      </c>
      <c r="K24" s="2">
        <f t="shared" si="13"/>
        <v>7</v>
      </c>
      <c r="L24" s="17">
        <f t="shared" si="14"/>
        <v>7</v>
      </c>
      <c r="M24" s="11">
        <f t="shared" si="2"/>
        <v>1.0008214150000001</v>
      </c>
      <c r="N24" s="11">
        <f t="shared" ca="1" si="3"/>
        <v>1.0018185529999999</v>
      </c>
      <c r="O24" s="17">
        <f t="shared" si="15"/>
        <v>0</v>
      </c>
      <c r="P24" s="13">
        <f t="shared" ca="1" si="4"/>
        <v>45463.82499999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44294</v>
      </c>
      <c r="U24" s="3"/>
      <c r="V24" s="4"/>
      <c r="W24" s="98">
        <v>43574</v>
      </c>
      <c r="X24" s="98" t="s">
        <v>67</v>
      </c>
      <c r="Y24" s="88"/>
      <c r="Z24" s="1"/>
      <c r="AB24" s="92"/>
      <c r="AC24" s="92"/>
      <c r="AD24" s="92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43942</v>
      </c>
      <c r="B25" s="72">
        <f t="shared" ca="1" si="24"/>
        <v>25051965.34999999</v>
      </c>
      <c r="C25" s="6">
        <f t="shared" si="9"/>
        <v>25000000</v>
      </c>
      <c r="D25" s="12">
        <f ca="1">IF(A25&lt;$B$1,VLOOKUP(A25,[1]DI!$A$4:$B$15000,2,FALSE),0)</f>
        <v>0</v>
      </c>
      <c r="E25" s="13">
        <f t="shared" ca="1" si="0"/>
        <v>1</v>
      </c>
      <c r="F25" s="13">
        <f ca="1">(TRUNC(PRODUCT($E$12:$E24),16))</f>
        <v>1.0011387269023699</v>
      </c>
      <c r="G25" s="13">
        <f t="shared" si="10"/>
        <v>1</v>
      </c>
      <c r="H25" s="13">
        <f t="shared" ca="1" si="1"/>
        <v>1.0011387300000001</v>
      </c>
      <c r="I25" s="12">
        <f t="shared" si="11"/>
        <v>0.03</v>
      </c>
      <c r="J25" s="34">
        <f t="shared" si="12"/>
        <v>43929</v>
      </c>
      <c r="K25" s="2">
        <f t="shared" si="13"/>
        <v>7</v>
      </c>
      <c r="L25" s="17">
        <f t="shared" si="14"/>
        <v>8</v>
      </c>
      <c r="M25" s="11">
        <f t="shared" si="2"/>
        <v>1.000938815</v>
      </c>
      <c r="N25" s="11">
        <f t="shared" ca="1" si="3"/>
        <v>1.002078614</v>
      </c>
      <c r="O25" s="17">
        <f t="shared" si="15"/>
        <v>0</v>
      </c>
      <c r="P25" s="13">
        <f t="shared" ca="1" si="4"/>
        <v>51965.349999990001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44294</v>
      </c>
      <c r="U25" s="3"/>
      <c r="V25" s="4"/>
      <c r="W25" s="98">
        <v>43586</v>
      </c>
      <c r="X25" s="98" t="s">
        <v>69</v>
      </c>
      <c r="Y25" s="88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43943</v>
      </c>
      <c r="B26" s="72">
        <f t="shared" ca="1" si="24"/>
        <v>25051965.34999999</v>
      </c>
      <c r="C26" s="6">
        <f t="shared" si="9"/>
        <v>25000000</v>
      </c>
      <c r="D26" s="12">
        <f ca="1">IF(A26&lt;$B$1,VLOOKUP(A26,[1]DI!$A$4:$B$15000,2,FALSE),0)</f>
        <v>3.6500000000000005E-2</v>
      </c>
      <c r="E26" s="13">
        <f t="shared" ca="1" si="0"/>
        <v>1.00014227</v>
      </c>
      <c r="F26" s="13">
        <f ca="1">(TRUNC(PRODUCT($E$12:$E25),16))</f>
        <v>1.0011387269023699</v>
      </c>
      <c r="G26" s="13">
        <f t="shared" si="10"/>
        <v>1</v>
      </c>
      <c r="H26" s="13">
        <f t="shared" ca="1" si="1"/>
        <v>1.0011387300000001</v>
      </c>
      <c r="I26" s="12">
        <f t="shared" si="11"/>
        <v>0.03</v>
      </c>
      <c r="J26" s="34">
        <f t="shared" si="12"/>
        <v>43929</v>
      </c>
      <c r="K26" s="2">
        <f t="shared" si="13"/>
        <v>8</v>
      </c>
      <c r="L26" s="17">
        <f t="shared" si="14"/>
        <v>8</v>
      </c>
      <c r="M26" s="11">
        <f t="shared" si="2"/>
        <v>1.000938815</v>
      </c>
      <c r="N26" s="11">
        <f t="shared" ca="1" si="3"/>
        <v>1.002078614</v>
      </c>
      <c r="O26" s="17">
        <f t="shared" si="15"/>
        <v>0</v>
      </c>
      <c r="P26" s="13">
        <f t="shared" ca="1" si="4"/>
        <v>51965.349999990001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44294</v>
      </c>
      <c r="U26" s="3"/>
      <c r="V26" s="4"/>
      <c r="W26" s="98">
        <v>43636</v>
      </c>
      <c r="X26" s="98" t="s">
        <v>68</v>
      </c>
      <c r="Y26" s="88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43944</v>
      </c>
      <c r="B27" s="72">
        <f t="shared" ca="1" si="24"/>
        <v>25058468.550000001</v>
      </c>
      <c r="C27" s="6">
        <f t="shared" si="9"/>
        <v>25000000</v>
      </c>
      <c r="D27" s="12">
        <f ca="1">IF(A27&lt;$B$1,VLOOKUP(A27,[1]DI!$A$4:$B$15000,2,FALSE),0)</f>
        <v>3.6500000000000005E-2</v>
      </c>
      <c r="E27" s="13">
        <f t="shared" ca="1" si="0"/>
        <v>1.00014227</v>
      </c>
      <c r="F27" s="13">
        <f ca="1">(TRUNC(PRODUCT($E$12:$E26),16))</f>
        <v>1.00128115890905</v>
      </c>
      <c r="G27" s="13">
        <f t="shared" si="10"/>
        <v>1</v>
      </c>
      <c r="H27" s="13">
        <f t="shared" ca="1" si="1"/>
        <v>1.00128116</v>
      </c>
      <c r="I27" s="12">
        <f t="shared" si="11"/>
        <v>0.03</v>
      </c>
      <c r="J27" s="34">
        <f t="shared" si="12"/>
        <v>43929</v>
      </c>
      <c r="K27" s="2">
        <f t="shared" si="13"/>
        <v>9</v>
      </c>
      <c r="L27" s="17">
        <f t="shared" si="14"/>
        <v>9</v>
      </c>
      <c r="M27" s="11">
        <f t="shared" si="2"/>
        <v>1.001056229</v>
      </c>
      <c r="N27" s="11">
        <f t="shared" ca="1" si="3"/>
        <v>1.0023387420000001</v>
      </c>
      <c r="O27" s="17">
        <f t="shared" si="15"/>
        <v>0</v>
      </c>
      <c r="P27" s="13">
        <f t="shared" ca="1" si="4"/>
        <v>58468.55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44294</v>
      </c>
      <c r="U27" s="3"/>
      <c r="V27" s="4"/>
      <c r="W27" s="98">
        <v>43784</v>
      </c>
      <c r="X27" s="98" t="s">
        <v>71</v>
      </c>
      <c r="Y27" s="88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43945</v>
      </c>
      <c r="B28" s="72">
        <f t="shared" ca="1" si="24"/>
        <v>25064973.449999992</v>
      </c>
      <c r="C28" s="6">
        <f t="shared" si="9"/>
        <v>25000000</v>
      </c>
      <c r="D28" s="12">
        <f ca="1">IF(A28&lt;$B$1,VLOOKUP(A28,[1]DI!$A$4:$B$15000,2,FALSE),0)</f>
        <v>3.6500000000000005E-2</v>
      </c>
      <c r="E28" s="13">
        <f t="shared" ca="1" si="0"/>
        <v>1.00014227</v>
      </c>
      <c r="F28" s="13">
        <f ca="1">(TRUNC(PRODUCT($E$12:$E27),16))</f>
        <v>1.0014236111795201</v>
      </c>
      <c r="G28" s="13">
        <f t="shared" si="10"/>
        <v>1</v>
      </c>
      <c r="H28" s="13">
        <f t="shared" ca="1" si="1"/>
        <v>1.00142361</v>
      </c>
      <c r="I28" s="12">
        <f t="shared" si="11"/>
        <v>0.03</v>
      </c>
      <c r="J28" s="34">
        <f t="shared" si="12"/>
        <v>43929</v>
      </c>
      <c r="K28" s="2">
        <f t="shared" si="13"/>
        <v>10</v>
      </c>
      <c r="L28" s="17">
        <f t="shared" si="14"/>
        <v>10</v>
      </c>
      <c r="M28" s="11">
        <f t="shared" si="2"/>
        <v>1.0011736570000001</v>
      </c>
      <c r="N28" s="11">
        <f t="shared" ca="1" si="3"/>
        <v>1.002598938</v>
      </c>
      <c r="O28" s="17">
        <f t="shared" si="15"/>
        <v>0</v>
      </c>
      <c r="P28" s="13">
        <f t="shared" ca="1" si="4"/>
        <v>64973.44999999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44294</v>
      </c>
      <c r="U28" s="3"/>
      <c r="V28" s="4"/>
      <c r="W28" s="98">
        <v>43824</v>
      </c>
      <c r="X28" s="98" t="s">
        <v>65</v>
      </c>
      <c r="Y28" s="88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43946</v>
      </c>
      <c r="B29" s="72">
        <f t="shared" ca="1" si="24"/>
        <v>25071480</v>
      </c>
      <c r="C29" s="6">
        <f t="shared" si="9"/>
        <v>25000000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1.00156608371669</v>
      </c>
      <c r="G29" s="13">
        <f t="shared" si="10"/>
        <v>1</v>
      </c>
      <c r="H29" s="13">
        <f t="shared" ca="1" si="1"/>
        <v>1.0015660799999999</v>
      </c>
      <c r="I29" s="12">
        <f t="shared" si="11"/>
        <v>0.03</v>
      </c>
      <c r="J29" s="34">
        <f t="shared" si="12"/>
        <v>43929</v>
      </c>
      <c r="K29" s="2">
        <f t="shared" si="13"/>
        <v>10</v>
      </c>
      <c r="L29" s="17">
        <f t="shared" si="14"/>
        <v>11</v>
      </c>
      <c r="M29" s="11">
        <f t="shared" si="2"/>
        <v>1.001291098</v>
      </c>
      <c r="N29" s="11">
        <f t="shared" ca="1" si="3"/>
        <v>1.0028592000000001</v>
      </c>
      <c r="O29" s="17">
        <f t="shared" si="15"/>
        <v>0</v>
      </c>
      <c r="P29" s="13">
        <f t="shared" ca="1" si="4"/>
        <v>71480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44294</v>
      </c>
      <c r="U29" s="3"/>
      <c r="V29" s="4"/>
      <c r="W29" s="98">
        <v>43831</v>
      </c>
      <c r="X29" s="98" t="s">
        <v>66</v>
      </c>
      <c r="Y29" s="88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43947</v>
      </c>
      <c r="B30" s="72">
        <f t="shared" ca="1" si="24"/>
        <v>25071480</v>
      </c>
      <c r="C30" s="6">
        <f t="shared" si="9"/>
        <v>25000000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1.00156608371669</v>
      </c>
      <c r="G30" s="13">
        <f t="shared" si="10"/>
        <v>1</v>
      </c>
      <c r="H30" s="13">
        <f t="shared" ca="1" si="1"/>
        <v>1.0015660799999999</v>
      </c>
      <c r="I30" s="12">
        <f t="shared" si="11"/>
        <v>0.03</v>
      </c>
      <c r="J30" s="34">
        <f t="shared" si="12"/>
        <v>43929</v>
      </c>
      <c r="K30" s="2">
        <f t="shared" si="13"/>
        <v>10</v>
      </c>
      <c r="L30" s="17">
        <f t="shared" si="14"/>
        <v>11</v>
      </c>
      <c r="M30" s="11">
        <f t="shared" si="2"/>
        <v>1.001291098</v>
      </c>
      <c r="N30" s="11">
        <f t="shared" ca="1" si="3"/>
        <v>1.0028592000000001</v>
      </c>
      <c r="O30" s="17">
        <f t="shared" si="15"/>
        <v>0</v>
      </c>
      <c r="P30" s="13">
        <f t="shared" ca="1" si="4"/>
        <v>71480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44294</v>
      </c>
      <c r="U30" s="3"/>
      <c r="V30" s="4"/>
      <c r="W30" s="98">
        <v>43885</v>
      </c>
      <c r="X30" s="98" t="s">
        <v>57</v>
      </c>
      <c r="Y30" s="88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43948</v>
      </c>
      <c r="B31" s="72">
        <f t="shared" ca="1" si="24"/>
        <v>25071480</v>
      </c>
      <c r="C31" s="6">
        <f t="shared" si="9"/>
        <v>25000000</v>
      </c>
      <c r="D31" s="12">
        <f ca="1">IF(A31&lt;$B$1,VLOOKUP(A31,[1]DI!$A$4:$B$15000,2,FALSE),0)</f>
        <v>3.6500000000000005E-2</v>
      </c>
      <c r="E31" s="13">
        <f t="shared" ca="1" si="0"/>
        <v>1.00014227</v>
      </c>
      <c r="F31" s="13">
        <f ca="1">(TRUNC(PRODUCT($E$12:$E30),16))</f>
        <v>1.00156608371669</v>
      </c>
      <c r="G31" s="13">
        <f t="shared" si="10"/>
        <v>1</v>
      </c>
      <c r="H31" s="13">
        <f t="shared" ca="1" si="1"/>
        <v>1.0015660799999999</v>
      </c>
      <c r="I31" s="12">
        <f t="shared" si="11"/>
        <v>0.03</v>
      </c>
      <c r="J31" s="34">
        <f t="shared" si="12"/>
        <v>43929</v>
      </c>
      <c r="K31" s="2">
        <f t="shared" si="13"/>
        <v>11</v>
      </c>
      <c r="L31" s="17">
        <f t="shared" si="14"/>
        <v>11</v>
      </c>
      <c r="M31" s="11">
        <f t="shared" si="2"/>
        <v>1.001291098</v>
      </c>
      <c r="N31" s="11">
        <f t="shared" ca="1" si="3"/>
        <v>1.0028592000000001</v>
      </c>
      <c r="O31" s="17">
        <f t="shared" si="15"/>
        <v>0</v>
      </c>
      <c r="P31" s="13">
        <f t="shared" ca="1" si="4"/>
        <v>71480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44294</v>
      </c>
      <c r="U31" s="3"/>
      <c r="V31" s="4"/>
      <c r="W31" s="98">
        <v>43886</v>
      </c>
      <c r="X31" s="98" t="s">
        <v>57</v>
      </c>
      <c r="Y31" s="88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43949</v>
      </c>
      <c r="B32" s="72">
        <f t="shared" ca="1" si="24"/>
        <v>25077988.499999989</v>
      </c>
      <c r="C32" s="6">
        <f t="shared" si="9"/>
        <v>25000000</v>
      </c>
      <c r="D32" s="12">
        <f ca="1">IF(A32&lt;$B$1,VLOOKUP(A32,[1]DI!$A$4:$B$15000,2,FALSE),0)</f>
        <v>3.6500000000000005E-2</v>
      </c>
      <c r="E32" s="13">
        <f t="shared" ca="1" si="0"/>
        <v>1.00014227</v>
      </c>
      <c r="F32" s="13">
        <f ca="1">(TRUNC(PRODUCT($E$12:$E31),16))</f>
        <v>1.0017085765234199</v>
      </c>
      <c r="G32" s="13">
        <f t="shared" si="10"/>
        <v>1</v>
      </c>
      <c r="H32" s="13">
        <f t="shared" ca="1" si="1"/>
        <v>1.0017085800000001</v>
      </c>
      <c r="I32" s="12">
        <f t="shared" si="11"/>
        <v>0.03</v>
      </c>
      <c r="J32" s="34">
        <f t="shared" si="12"/>
        <v>43929</v>
      </c>
      <c r="K32" s="2">
        <f t="shared" si="13"/>
        <v>12</v>
      </c>
      <c r="L32" s="17">
        <f t="shared" si="14"/>
        <v>12</v>
      </c>
      <c r="M32" s="11">
        <f t="shared" si="2"/>
        <v>1.0014085530000001</v>
      </c>
      <c r="N32" s="11">
        <f t="shared" ca="1" si="3"/>
        <v>1.0031195399999999</v>
      </c>
      <c r="O32" s="17">
        <f t="shared" si="15"/>
        <v>0</v>
      </c>
      <c r="P32" s="13">
        <f t="shared" ca="1" si="4"/>
        <v>77988.499999990003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44294</v>
      </c>
      <c r="U32" s="3"/>
      <c r="V32" s="4"/>
      <c r="W32" s="98">
        <v>43931</v>
      </c>
      <c r="X32" s="98" t="s">
        <v>67</v>
      </c>
      <c r="Y32" s="88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43950</v>
      </c>
      <c r="B33" s="72">
        <f t="shared" ca="1" si="24"/>
        <v>25084498.425000001</v>
      </c>
      <c r="C33" s="6">
        <f t="shared" si="9"/>
        <v>25000000</v>
      </c>
      <c r="D33" s="12">
        <f ca="1">IF(A33&lt;$B$1,VLOOKUP(A33,[1]DI!$A$4:$B$15000,2,FALSE),0)</f>
        <v>3.6500000000000005E-2</v>
      </c>
      <c r="E33" s="13">
        <f t="shared" ca="1" si="0"/>
        <v>1.00014227</v>
      </c>
      <c r="F33" s="13">
        <f ca="1">(TRUNC(PRODUCT($E$12:$E32),16))</f>
        <v>1.0018510896026001</v>
      </c>
      <c r="G33" s="13">
        <f t="shared" si="10"/>
        <v>1</v>
      </c>
      <c r="H33" s="13">
        <f t="shared" ca="1" si="1"/>
        <v>1.0018510899999999</v>
      </c>
      <c r="I33" s="12">
        <f t="shared" si="11"/>
        <v>0.03</v>
      </c>
      <c r="J33" s="34">
        <f t="shared" si="12"/>
        <v>43929</v>
      </c>
      <c r="K33" s="2">
        <f t="shared" si="13"/>
        <v>13</v>
      </c>
      <c r="L33" s="17">
        <f t="shared" si="14"/>
        <v>13</v>
      </c>
      <c r="M33" s="11">
        <f t="shared" si="2"/>
        <v>1.001526022</v>
      </c>
      <c r="N33" s="11">
        <f t="shared" ca="1" si="3"/>
        <v>1.0033799370000001</v>
      </c>
      <c r="O33" s="17">
        <f t="shared" si="15"/>
        <v>0</v>
      </c>
      <c r="P33" s="13">
        <f t="shared" ca="1" si="4"/>
        <v>84498.425000000003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44294</v>
      </c>
      <c r="U33" s="3"/>
      <c r="V33" s="4"/>
      <c r="W33" s="98">
        <v>43942</v>
      </c>
      <c r="X33" s="98" t="s">
        <v>58</v>
      </c>
      <c r="Y33" s="88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43951</v>
      </c>
      <c r="B34" s="72">
        <f t="shared" ca="1" si="24"/>
        <v>25091010.050000001</v>
      </c>
      <c r="C34" s="6">
        <f t="shared" si="9"/>
        <v>25000000</v>
      </c>
      <c r="D34" s="12">
        <f ca="1">IF(A34&lt;$B$1,VLOOKUP(A34,[1]DI!$A$4:$B$15000,2,FALSE),0)</f>
        <v>3.6500000000000005E-2</v>
      </c>
      <c r="E34" s="13">
        <f t="shared" ca="1" si="0"/>
        <v>1.00014227</v>
      </c>
      <c r="F34" s="13">
        <f ca="1">(TRUNC(PRODUCT($E$12:$E33),16))</f>
        <v>1.00199362295712</v>
      </c>
      <c r="G34" s="13">
        <f t="shared" si="10"/>
        <v>1</v>
      </c>
      <c r="H34" s="13">
        <f t="shared" ca="1" si="1"/>
        <v>1.0019936199999999</v>
      </c>
      <c r="I34" s="12">
        <f t="shared" si="11"/>
        <v>0.03</v>
      </c>
      <c r="J34" s="34">
        <f t="shared" si="12"/>
        <v>43929</v>
      </c>
      <c r="K34" s="2">
        <f t="shared" si="13"/>
        <v>14</v>
      </c>
      <c r="L34" s="17">
        <f t="shared" si="14"/>
        <v>14</v>
      </c>
      <c r="M34" s="11">
        <f t="shared" si="2"/>
        <v>1.0016435050000001</v>
      </c>
      <c r="N34" s="11">
        <f t="shared" ca="1" si="3"/>
        <v>1.003640402</v>
      </c>
      <c r="O34" s="17">
        <f t="shared" si="15"/>
        <v>0</v>
      </c>
      <c r="P34" s="13">
        <f t="shared" ca="1" si="4"/>
        <v>91010.05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44294</v>
      </c>
      <c r="U34" s="3"/>
      <c r="V34" s="4"/>
      <c r="W34" s="98">
        <v>43952</v>
      </c>
      <c r="X34" s="98" t="s">
        <v>69</v>
      </c>
      <c r="Y34" s="88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43952</v>
      </c>
      <c r="B35" s="72">
        <f t="shared" ca="1" si="24"/>
        <v>25097523.574999999</v>
      </c>
      <c r="C35" s="6">
        <f t="shared" si="9"/>
        <v>25000000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1.00213617658986</v>
      </c>
      <c r="G35" s="13">
        <f t="shared" si="10"/>
        <v>1</v>
      </c>
      <c r="H35" s="13">
        <f t="shared" ca="1" si="1"/>
        <v>1.0021361799999999</v>
      </c>
      <c r="I35" s="12">
        <f t="shared" si="11"/>
        <v>0.03</v>
      </c>
      <c r="J35" s="34">
        <f t="shared" si="12"/>
        <v>43929</v>
      </c>
      <c r="K35" s="2">
        <f t="shared" si="13"/>
        <v>14</v>
      </c>
      <c r="L35" s="17">
        <f t="shared" si="14"/>
        <v>15</v>
      </c>
      <c r="M35" s="11">
        <f t="shared" si="2"/>
        <v>1.001761001</v>
      </c>
      <c r="N35" s="11">
        <f t="shared" ca="1" si="3"/>
        <v>1.0039009430000001</v>
      </c>
      <c r="O35" s="17">
        <f t="shared" si="15"/>
        <v>0</v>
      </c>
      <c r="P35" s="13">
        <f t="shared" ca="1" si="4"/>
        <v>97523.574999999997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44294</v>
      </c>
      <c r="U35" s="3"/>
      <c r="V35" s="4"/>
      <c r="W35" s="98">
        <v>43993</v>
      </c>
      <c r="X35" s="98" t="s">
        <v>61</v>
      </c>
      <c r="Y35" s="88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43953</v>
      </c>
      <c r="B36" s="72">
        <f t="shared" ca="1" si="24"/>
        <v>25097523.574999999</v>
      </c>
      <c r="C36" s="6">
        <f t="shared" si="9"/>
        <v>25000000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1.00213617658986</v>
      </c>
      <c r="G36" s="13">
        <f t="shared" si="10"/>
        <v>1</v>
      </c>
      <c r="H36" s="13">
        <f t="shared" ca="1" si="1"/>
        <v>1.0021361799999999</v>
      </c>
      <c r="I36" s="12">
        <f t="shared" si="11"/>
        <v>0.03</v>
      </c>
      <c r="J36" s="34">
        <f t="shared" si="12"/>
        <v>43929</v>
      </c>
      <c r="K36" s="2">
        <f t="shared" si="13"/>
        <v>14</v>
      </c>
      <c r="L36" s="17">
        <f t="shared" si="14"/>
        <v>15</v>
      </c>
      <c r="M36" s="11">
        <f t="shared" si="2"/>
        <v>1.001761001</v>
      </c>
      <c r="N36" s="11">
        <f t="shared" ca="1" si="3"/>
        <v>1.0039009430000001</v>
      </c>
      <c r="O36" s="17">
        <f t="shared" si="15"/>
        <v>0</v>
      </c>
      <c r="P36" s="13">
        <f t="shared" ca="1" si="4"/>
        <v>97523.574999999997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44294</v>
      </c>
      <c r="U36" s="3"/>
      <c r="V36" s="4"/>
      <c r="W36" s="98">
        <v>44081</v>
      </c>
      <c r="X36" s="98" t="s">
        <v>70</v>
      </c>
      <c r="Y36" s="88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43954</v>
      </c>
      <c r="B37" s="72">
        <f t="shared" ca="1" si="24"/>
        <v>25097523.574999999</v>
      </c>
      <c r="C37" s="6">
        <f t="shared" si="9"/>
        <v>25000000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1.00213617658986</v>
      </c>
      <c r="G37" s="13">
        <f t="shared" si="10"/>
        <v>1</v>
      </c>
      <c r="H37" s="13">
        <f t="shared" ca="1" si="1"/>
        <v>1.0021361799999999</v>
      </c>
      <c r="I37" s="12">
        <f t="shared" si="11"/>
        <v>0.03</v>
      </c>
      <c r="J37" s="34">
        <f t="shared" si="12"/>
        <v>43929</v>
      </c>
      <c r="K37" s="2">
        <f t="shared" si="13"/>
        <v>14</v>
      </c>
      <c r="L37" s="17">
        <f t="shared" si="14"/>
        <v>15</v>
      </c>
      <c r="M37" s="11">
        <f t="shared" si="2"/>
        <v>1.001761001</v>
      </c>
      <c r="N37" s="11">
        <f t="shared" ca="1" si="3"/>
        <v>1.0039009430000001</v>
      </c>
      <c r="O37" s="17">
        <f t="shared" si="15"/>
        <v>0</v>
      </c>
      <c r="P37" s="13">
        <f t="shared" ca="1" si="4"/>
        <v>97523.574999999997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44294</v>
      </c>
      <c r="U37" s="3"/>
      <c r="V37" s="4"/>
      <c r="W37" s="98">
        <v>44116</v>
      </c>
      <c r="X37" s="99" t="s">
        <v>59</v>
      </c>
      <c r="Y37" s="88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43955</v>
      </c>
      <c r="B38" s="72">
        <f t="shared" ca="1" si="24"/>
        <v>25097523.574999999</v>
      </c>
      <c r="C38" s="6">
        <f t="shared" si="9"/>
        <v>25000000</v>
      </c>
      <c r="D38" s="12">
        <f ca="1">IF(A38&lt;$B$1,VLOOKUP(A38,[1]DI!$A$4:$B$15000,2,FALSE),0)</f>
        <v>3.6500000000000005E-2</v>
      </c>
      <c r="E38" s="13">
        <f t="shared" ca="1" si="0"/>
        <v>1.00014227</v>
      </c>
      <c r="F38" s="13">
        <f ca="1">(TRUNC(PRODUCT($E$12:$E37),16))</f>
        <v>1.00213617658986</v>
      </c>
      <c r="G38" s="13">
        <f t="shared" si="10"/>
        <v>1</v>
      </c>
      <c r="H38" s="13">
        <f t="shared" ca="1" si="1"/>
        <v>1.0021361799999999</v>
      </c>
      <c r="I38" s="12">
        <f t="shared" si="11"/>
        <v>0.03</v>
      </c>
      <c r="J38" s="34">
        <f t="shared" si="12"/>
        <v>43929</v>
      </c>
      <c r="K38" s="2">
        <f t="shared" si="13"/>
        <v>15</v>
      </c>
      <c r="L38" s="17">
        <f t="shared" si="14"/>
        <v>15</v>
      </c>
      <c r="M38" s="11">
        <f t="shared" si="2"/>
        <v>1.001761001</v>
      </c>
      <c r="N38" s="11">
        <f t="shared" ca="1" si="3"/>
        <v>1.0039009430000001</v>
      </c>
      <c r="O38" s="17">
        <f t="shared" si="15"/>
        <v>0</v>
      </c>
      <c r="P38" s="13">
        <f t="shared" ca="1" si="4"/>
        <v>97523.574999999997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44294</v>
      </c>
      <c r="U38" s="3"/>
      <c r="V38" s="4"/>
      <c r="W38" s="98">
        <v>44137</v>
      </c>
      <c r="X38" s="98" t="s">
        <v>63</v>
      </c>
      <c r="Y38" s="88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43956</v>
      </c>
      <c r="B39" s="72">
        <f t="shared" ca="1" si="24"/>
        <v>25104038.574999992</v>
      </c>
      <c r="C39" s="6">
        <f t="shared" si="9"/>
        <v>25000000</v>
      </c>
      <c r="D39" s="12">
        <f ca="1">IF(A39&lt;$B$1,VLOOKUP(A39,[1]DI!$A$4:$B$15000,2,FALSE),0)</f>
        <v>3.6500000000000005E-2</v>
      </c>
      <c r="E39" s="13">
        <f t="shared" ca="1" si="0"/>
        <v>1.00014227</v>
      </c>
      <c r="F39" s="13">
        <f ca="1">(TRUNC(PRODUCT($E$12:$E38),16))</f>
        <v>1.0022787505037001</v>
      </c>
      <c r="G39" s="13">
        <f t="shared" si="10"/>
        <v>1</v>
      </c>
      <c r="H39" s="13">
        <f t="shared" ca="1" si="1"/>
        <v>1.0022787500000001</v>
      </c>
      <c r="I39" s="12">
        <f t="shared" si="11"/>
        <v>0.03</v>
      </c>
      <c r="J39" s="34">
        <f t="shared" si="12"/>
        <v>43929</v>
      </c>
      <c r="K39" s="2">
        <f t="shared" si="13"/>
        <v>16</v>
      </c>
      <c r="L39" s="17">
        <f t="shared" si="14"/>
        <v>16</v>
      </c>
      <c r="M39" s="11">
        <f t="shared" si="2"/>
        <v>1.001878512</v>
      </c>
      <c r="N39" s="11">
        <f t="shared" ca="1" si="3"/>
        <v>1.0041615429999999</v>
      </c>
      <c r="O39" s="17">
        <f t="shared" si="15"/>
        <v>0</v>
      </c>
      <c r="P39" s="13">
        <f t="shared" ca="1" si="4"/>
        <v>104038.57499999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44294</v>
      </c>
      <c r="U39" s="3"/>
      <c r="V39" s="4"/>
      <c r="W39" s="98">
        <v>44190</v>
      </c>
      <c r="X39" s="98" t="s">
        <v>65</v>
      </c>
      <c r="Y39" s="88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43957</v>
      </c>
      <c r="B40" s="72">
        <f t="shared" ca="1" si="24"/>
        <v>25110555.22499999</v>
      </c>
      <c r="C40" s="6">
        <f t="shared" si="9"/>
        <v>25000000</v>
      </c>
      <c r="D40" s="12">
        <f ca="1">IF(A40&lt;$B$1,VLOOKUP(A40,[1]DI!$A$4:$B$15000,2,FALSE),0)</f>
        <v>3.6500000000000005E-2</v>
      </c>
      <c r="E40" s="13">
        <f t="shared" ca="1" si="0"/>
        <v>1.00014227</v>
      </c>
      <c r="F40" s="13">
        <f ca="1">(TRUNC(PRODUCT($E$12:$E39),16))</f>
        <v>1.00242134470153</v>
      </c>
      <c r="G40" s="13">
        <f t="shared" si="10"/>
        <v>1</v>
      </c>
      <c r="H40" s="13">
        <f t="shared" ca="1" si="1"/>
        <v>1.0024213399999999</v>
      </c>
      <c r="I40" s="12">
        <f t="shared" si="11"/>
        <v>0.03</v>
      </c>
      <c r="J40" s="34">
        <f t="shared" si="12"/>
        <v>43929</v>
      </c>
      <c r="K40" s="2">
        <f t="shared" si="13"/>
        <v>17</v>
      </c>
      <c r="L40" s="17">
        <f t="shared" si="14"/>
        <v>17</v>
      </c>
      <c r="M40" s="11">
        <f t="shared" si="2"/>
        <v>1.001996036</v>
      </c>
      <c r="N40" s="11">
        <f t="shared" ca="1" si="3"/>
        <v>1.0044222089999999</v>
      </c>
      <c r="O40" s="17">
        <f t="shared" si="15"/>
        <v>0</v>
      </c>
      <c r="P40" s="13">
        <f t="shared" ca="1" si="4"/>
        <v>110555.22499998999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44294</v>
      </c>
      <c r="U40" s="3"/>
      <c r="V40" s="4"/>
      <c r="W40" s="98">
        <v>44197</v>
      </c>
      <c r="X40" s="98" t="s">
        <v>66</v>
      </c>
      <c r="Y40" s="88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43958</v>
      </c>
      <c r="B41" s="72">
        <f t="shared" ca="1" si="24"/>
        <v>25117073.800000001</v>
      </c>
      <c r="C41" s="6">
        <f t="shared" si="9"/>
        <v>25000000</v>
      </c>
      <c r="D41" s="12">
        <f ca="1">IF(A41&lt;$B$1,VLOOKUP(A41,[1]DI!$A$4:$B$15000,2,FALSE),0)</f>
        <v>2.9000000000000005E-2</v>
      </c>
      <c r="E41" s="13">
        <f t="shared" ca="1" si="0"/>
        <v>1.00011345</v>
      </c>
      <c r="F41" s="13">
        <f ca="1">(TRUNC(PRODUCT($E$12:$E40),16))</f>
        <v>1.0025639591862401</v>
      </c>
      <c r="G41" s="13">
        <f t="shared" si="10"/>
        <v>1</v>
      </c>
      <c r="H41" s="13">
        <f t="shared" ca="1" si="1"/>
        <v>1.00256396</v>
      </c>
      <c r="I41" s="12">
        <f t="shared" si="11"/>
        <v>0.03</v>
      </c>
      <c r="J41" s="34">
        <f t="shared" si="12"/>
        <v>43929</v>
      </c>
      <c r="K41" s="2">
        <f t="shared" si="13"/>
        <v>18</v>
      </c>
      <c r="L41" s="17">
        <f t="shared" si="14"/>
        <v>18</v>
      </c>
      <c r="M41" s="11">
        <f t="shared" si="2"/>
        <v>1.0021135729999999</v>
      </c>
      <c r="N41" s="11">
        <f t="shared" ca="1" si="3"/>
        <v>1.004682952</v>
      </c>
      <c r="O41" s="17">
        <f t="shared" si="15"/>
        <v>0</v>
      </c>
      <c r="P41" s="13">
        <f t="shared" ca="1" si="4"/>
        <v>117073.8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44294</v>
      </c>
      <c r="U41" s="3"/>
      <c r="V41" s="4"/>
      <c r="W41" s="98">
        <v>44242</v>
      </c>
      <c r="X41" s="98" t="s">
        <v>57</v>
      </c>
      <c r="Y41" s="88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43959</v>
      </c>
      <c r="B42" s="72">
        <f t="shared" ca="1" si="24"/>
        <v>25122869.975000001</v>
      </c>
      <c r="C42" s="6">
        <f t="shared" si="9"/>
        <v>25000000</v>
      </c>
      <c r="D42" s="12">
        <f ca="1">IF(A42&lt;$B$1,VLOOKUP(A42,[1]DI!$A$4:$B$15000,2,FALSE),0)</f>
        <v>2.9000000000000005E-2</v>
      </c>
      <c r="E42" s="13">
        <f t="shared" ca="1" si="0"/>
        <v>1.00011345</v>
      </c>
      <c r="F42" s="13">
        <f ca="1">(TRUNC(PRODUCT($E$12:$E41),16))</f>
        <v>1.0026777000674101</v>
      </c>
      <c r="G42" s="13">
        <f t="shared" si="10"/>
        <v>1</v>
      </c>
      <c r="H42" s="13">
        <f t="shared" ca="1" si="1"/>
        <v>1.0026777</v>
      </c>
      <c r="I42" s="12">
        <f t="shared" si="11"/>
        <v>0.03</v>
      </c>
      <c r="J42" s="34">
        <f t="shared" si="12"/>
        <v>43929</v>
      </c>
      <c r="K42" s="2">
        <f t="shared" si="13"/>
        <v>19</v>
      </c>
      <c r="L42" s="17">
        <f t="shared" si="14"/>
        <v>19</v>
      </c>
      <c r="M42" s="11">
        <f t="shared" si="2"/>
        <v>1.002231125</v>
      </c>
      <c r="N42" s="11">
        <f t="shared" ca="1" si="3"/>
        <v>1.004914799</v>
      </c>
      <c r="O42" s="17">
        <f t="shared" si="15"/>
        <v>0</v>
      </c>
      <c r="P42" s="13">
        <f t="shared" ca="1" si="4"/>
        <v>122869.97500000001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44294</v>
      </c>
      <c r="U42" s="3"/>
      <c r="V42" s="4"/>
      <c r="W42" s="98">
        <v>44243</v>
      </c>
      <c r="X42" s="98" t="s">
        <v>57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43960</v>
      </c>
      <c r="B43" s="72">
        <f t="shared" ca="1" si="24"/>
        <v>25128667.425000001</v>
      </c>
      <c r="C43" s="6">
        <f t="shared" si="9"/>
        <v>25000000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1.00279145385249</v>
      </c>
      <c r="G43" s="13">
        <f t="shared" si="10"/>
        <v>1</v>
      </c>
      <c r="H43" s="13">
        <f t="shared" ca="1" si="1"/>
        <v>1.0027914499999999</v>
      </c>
      <c r="I43" s="12">
        <f t="shared" si="11"/>
        <v>0.03</v>
      </c>
      <c r="J43" s="34">
        <f t="shared" si="12"/>
        <v>43929</v>
      </c>
      <c r="K43" s="2">
        <f t="shared" si="13"/>
        <v>19</v>
      </c>
      <c r="L43" s="17">
        <f t="shared" si="14"/>
        <v>20</v>
      </c>
      <c r="M43" s="11">
        <f t="shared" si="2"/>
        <v>1.0023486909999999</v>
      </c>
      <c r="N43" s="11">
        <f t="shared" ca="1" si="3"/>
        <v>1.005146697</v>
      </c>
      <c r="O43" s="17">
        <f t="shared" si="15"/>
        <v>0</v>
      </c>
      <c r="P43" s="13">
        <f t="shared" ca="1" si="4"/>
        <v>128667.425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44294</v>
      </c>
      <c r="U43" s="3"/>
      <c r="V43" s="4"/>
      <c r="W43" s="98">
        <v>44288</v>
      </c>
      <c r="X43" s="98" t="s">
        <v>67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43961</v>
      </c>
      <c r="B44" s="72">
        <f t="shared" ca="1" si="24"/>
        <v>25128667.425000001</v>
      </c>
      <c r="C44" s="6">
        <f t="shared" si="9"/>
        <v>25000000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1.00279145385249</v>
      </c>
      <c r="G44" s="13">
        <f t="shared" si="10"/>
        <v>1</v>
      </c>
      <c r="H44" s="13">
        <f t="shared" ca="1" si="1"/>
        <v>1.0027914499999999</v>
      </c>
      <c r="I44" s="12">
        <f t="shared" si="11"/>
        <v>0.03</v>
      </c>
      <c r="J44" s="34">
        <f t="shared" si="12"/>
        <v>43929</v>
      </c>
      <c r="K44" s="2">
        <f t="shared" si="13"/>
        <v>19</v>
      </c>
      <c r="L44" s="17">
        <f t="shared" si="14"/>
        <v>20</v>
      </c>
      <c r="M44" s="11">
        <f t="shared" si="2"/>
        <v>1.0023486909999999</v>
      </c>
      <c r="N44" s="11">
        <f t="shared" ca="1" si="3"/>
        <v>1.005146697</v>
      </c>
      <c r="O44" s="17">
        <f t="shared" si="15"/>
        <v>0</v>
      </c>
      <c r="P44" s="13">
        <f t="shared" ca="1" si="4"/>
        <v>128667.425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44294</v>
      </c>
      <c r="U44" s="3"/>
      <c r="V44" s="4"/>
      <c r="W44" s="98">
        <v>44307</v>
      </c>
      <c r="X44" s="98" t="s">
        <v>58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43962</v>
      </c>
      <c r="B45" s="72">
        <f t="shared" ca="1" si="24"/>
        <v>25128667.425000001</v>
      </c>
      <c r="C45" s="6">
        <f t="shared" si="9"/>
        <v>25000000</v>
      </c>
      <c r="D45" s="12">
        <f ca="1">IF(A45&lt;$B$1,VLOOKUP(A45,[1]DI!$A$4:$B$15000,2,FALSE),0)</f>
        <v>2.9000000000000005E-2</v>
      </c>
      <c r="E45" s="13">
        <f t="shared" ca="1" si="0"/>
        <v>1.00011345</v>
      </c>
      <c r="F45" s="13">
        <f ca="1">(TRUNC(PRODUCT($E$12:$E44),16))</f>
        <v>1.00279145385249</v>
      </c>
      <c r="G45" s="13">
        <f t="shared" si="10"/>
        <v>1</v>
      </c>
      <c r="H45" s="13">
        <f t="shared" ca="1" si="1"/>
        <v>1.0027914499999999</v>
      </c>
      <c r="I45" s="12">
        <f t="shared" si="11"/>
        <v>0.03</v>
      </c>
      <c r="J45" s="34">
        <f t="shared" si="12"/>
        <v>43929</v>
      </c>
      <c r="K45" s="2">
        <f t="shared" si="13"/>
        <v>20</v>
      </c>
      <c r="L45" s="17">
        <f t="shared" si="14"/>
        <v>20</v>
      </c>
      <c r="M45" s="11">
        <f t="shared" si="2"/>
        <v>1.0023486909999999</v>
      </c>
      <c r="N45" s="11">
        <f t="shared" ca="1" si="3"/>
        <v>1.005146697</v>
      </c>
      <c r="O45" s="17">
        <f t="shared" si="15"/>
        <v>0</v>
      </c>
      <c r="P45" s="13">
        <f t="shared" ca="1" si="4"/>
        <v>128667.425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44294</v>
      </c>
      <c r="U45" s="3"/>
      <c r="V45" s="4"/>
      <c r="W45" s="98">
        <v>44350</v>
      </c>
      <c r="X45" s="98" t="s">
        <v>68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43963</v>
      </c>
      <c r="B46" s="72">
        <f t="shared" ca="1" si="24"/>
        <v>25134466.374999989</v>
      </c>
      <c r="C46" s="6">
        <f t="shared" si="9"/>
        <v>25000000</v>
      </c>
      <c r="D46" s="12">
        <f ca="1">IF(A46&lt;$B$1,VLOOKUP(A46,[1]DI!$A$4:$B$15000,2,FALSE),0)</f>
        <v>2.9000000000000005E-2</v>
      </c>
      <c r="E46" s="13">
        <f t="shared" ca="1" si="0"/>
        <v>1.00011345</v>
      </c>
      <c r="F46" s="13">
        <f ca="1">(TRUNC(PRODUCT($E$12:$E45),16))</f>
        <v>1.0029052205429301</v>
      </c>
      <c r="G46" s="13">
        <f t="shared" si="10"/>
        <v>1</v>
      </c>
      <c r="H46" s="13">
        <f t="shared" ca="1" si="1"/>
        <v>1.0029052199999999</v>
      </c>
      <c r="I46" s="12">
        <f t="shared" si="11"/>
        <v>0.03</v>
      </c>
      <c r="J46" s="34">
        <f t="shared" si="12"/>
        <v>43929</v>
      </c>
      <c r="K46" s="2">
        <f t="shared" si="13"/>
        <v>21</v>
      </c>
      <c r="L46" s="17">
        <f t="shared" si="14"/>
        <v>21</v>
      </c>
      <c r="M46" s="11">
        <f t="shared" si="2"/>
        <v>1.00246627</v>
      </c>
      <c r="N46" s="11">
        <f t="shared" ca="1" si="3"/>
        <v>1.0053786549999999</v>
      </c>
      <c r="O46" s="17">
        <f t="shared" si="15"/>
        <v>0</v>
      </c>
      <c r="P46" s="13">
        <f t="shared" ca="1" si="4"/>
        <v>134466.37499998999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44294</v>
      </c>
      <c r="U46" s="3"/>
      <c r="V46" s="4"/>
      <c r="W46" s="98">
        <v>44446</v>
      </c>
      <c r="X46" s="98" t="s">
        <v>70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43964</v>
      </c>
      <c r="B47" s="72">
        <f t="shared" ca="1" si="24"/>
        <v>25140266.600000001</v>
      </c>
      <c r="C47" s="6">
        <f t="shared" si="9"/>
        <v>25000000</v>
      </c>
      <c r="D47" s="12">
        <f ca="1">IF(A47&lt;$B$1,VLOOKUP(A47,[1]DI!$A$4:$B$15000,2,FALSE),0)</f>
        <v>2.9000000000000005E-2</v>
      </c>
      <c r="E47" s="13">
        <f t="shared" ca="1" si="0"/>
        <v>1.00011345</v>
      </c>
      <c r="F47" s="13">
        <f ca="1">(TRUNC(PRODUCT($E$12:$E46),16))</f>
        <v>1.0030190001402</v>
      </c>
      <c r="G47" s="13">
        <f t="shared" si="10"/>
        <v>1</v>
      </c>
      <c r="H47" s="13">
        <f t="shared" ca="1" si="1"/>
        <v>1.0030190000000001</v>
      </c>
      <c r="I47" s="12">
        <f t="shared" si="11"/>
        <v>0.03</v>
      </c>
      <c r="J47" s="34">
        <f t="shared" si="12"/>
        <v>43929</v>
      </c>
      <c r="K47" s="2">
        <f t="shared" si="13"/>
        <v>22</v>
      </c>
      <c r="L47" s="17">
        <f t="shared" si="14"/>
        <v>22</v>
      </c>
      <c r="M47" s="11">
        <f t="shared" si="2"/>
        <v>1.0025838629999999</v>
      </c>
      <c r="N47" s="11">
        <f t="shared" ca="1" si="3"/>
        <v>1.005610664</v>
      </c>
      <c r="O47" s="17">
        <f t="shared" si="15"/>
        <v>0</v>
      </c>
      <c r="P47" s="13">
        <f t="shared" ca="1" si="4"/>
        <v>140266.6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44294</v>
      </c>
      <c r="U47" s="3"/>
      <c r="V47" s="4"/>
      <c r="W47" s="98">
        <v>44481</v>
      </c>
      <c r="X47" s="99" t="s">
        <v>59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43965</v>
      </c>
      <c r="B48" s="72">
        <f t="shared" ca="1" si="24"/>
        <v>25146068.074999999</v>
      </c>
      <c r="C48" s="6">
        <f t="shared" si="9"/>
        <v>25000000</v>
      </c>
      <c r="D48" s="12">
        <f ca="1">IF(A48&lt;$B$1,VLOOKUP(A48,[1]DI!$A$4:$B$15000,2,FALSE),0)</f>
        <v>2.9000000000000005E-2</v>
      </c>
      <c r="E48" s="13">
        <f t="shared" ca="1" si="0"/>
        <v>1.00011345</v>
      </c>
      <c r="F48" s="13">
        <f ca="1">(TRUNC(PRODUCT($E$12:$E47),16))</f>
        <v>1.0031327926457601</v>
      </c>
      <c r="G48" s="13">
        <f t="shared" si="10"/>
        <v>1</v>
      </c>
      <c r="H48" s="13">
        <f t="shared" ca="1" si="1"/>
        <v>1.00313279</v>
      </c>
      <c r="I48" s="12">
        <f t="shared" si="11"/>
        <v>0.03</v>
      </c>
      <c r="J48" s="34">
        <f t="shared" si="12"/>
        <v>43929</v>
      </c>
      <c r="K48" s="2">
        <f t="shared" si="13"/>
        <v>23</v>
      </c>
      <c r="L48" s="17">
        <f t="shared" si="14"/>
        <v>23</v>
      </c>
      <c r="M48" s="11">
        <f t="shared" si="2"/>
        <v>1.0027014700000001</v>
      </c>
      <c r="N48" s="11">
        <f t="shared" ca="1" si="3"/>
        <v>1.005842723</v>
      </c>
      <c r="O48" s="17">
        <f t="shared" si="15"/>
        <v>0</v>
      </c>
      <c r="P48" s="13">
        <f t="shared" ca="1" si="4"/>
        <v>146068.07500000001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44294</v>
      </c>
      <c r="U48" s="3"/>
      <c r="V48" s="4"/>
      <c r="W48" s="98">
        <v>44502</v>
      </c>
      <c r="X48" s="98" t="s">
        <v>63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43966</v>
      </c>
      <c r="B49" s="72">
        <f t="shared" ca="1" si="24"/>
        <v>25151871.050000001</v>
      </c>
      <c r="C49" s="6">
        <f t="shared" si="9"/>
        <v>25000000</v>
      </c>
      <c r="D49" s="12">
        <f ca="1">IF(A49&lt;$B$1,VLOOKUP(A49,[1]DI!$A$4:$B$15000,2,FALSE),0)</f>
        <v>2.9000000000000005E-2</v>
      </c>
      <c r="E49" s="13">
        <f t="shared" ca="1" si="0"/>
        <v>1.00011345</v>
      </c>
      <c r="F49" s="13">
        <f ca="1">(TRUNC(PRODUCT($E$12:$E48),16))</f>
        <v>1.0032465980610901</v>
      </c>
      <c r="G49" s="13">
        <f t="shared" si="10"/>
        <v>1</v>
      </c>
      <c r="H49" s="13">
        <f t="shared" ca="1" si="1"/>
        <v>1.0032466</v>
      </c>
      <c r="I49" s="12">
        <f t="shared" si="11"/>
        <v>0.03</v>
      </c>
      <c r="J49" s="34">
        <f t="shared" si="12"/>
        <v>43929</v>
      </c>
      <c r="K49" s="2">
        <f t="shared" si="13"/>
        <v>24</v>
      </c>
      <c r="L49" s="17">
        <f t="shared" si="14"/>
        <v>24</v>
      </c>
      <c r="M49" s="11">
        <f t="shared" si="2"/>
        <v>1.00281909</v>
      </c>
      <c r="N49" s="11">
        <f t="shared" ca="1" si="3"/>
        <v>1.0060748420000001</v>
      </c>
      <c r="O49" s="17">
        <f t="shared" si="15"/>
        <v>0</v>
      </c>
      <c r="P49" s="13">
        <f t="shared" ca="1" si="4"/>
        <v>151871.04999999999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44294</v>
      </c>
      <c r="U49" s="3"/>
      <c r="V49" s="4"/>
      <c r="W49" s="98">
        <v>44515</v>
      </c>
      <c r="X49" s="98" t="s">
        <v>71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43967</v>
      </c>
      <c r="B50" s="72">
        <f t="shared" ca="1" si="24"/>
        <v>25157675.350000001</v>
      </c>
      <c r="C50" s="6">
        <f t="shared" si="9"/>
        <v>25000000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1.00336041638764</v>
      </c>
      <c r="G50" s="13">
        <f t="shared" si="10"/>
        <v>1</v>
      </c>
      <c r="H50" s="13">
        <f t="shared" ca="1" si="1"/>
        <v>1.0033604199999999</v>
      </c>
      <c r="I50" s="12">
        <f t="shared" si="11"/>
        <v>0.03</v>
      </c>
      <c r="J50" s="34">
        <f t="shared" si="12"/>
        <v>43929</v>
      </c>
      <c r="K50" s="2">
        <f t="shared" si="13"/>
        <v>24</v>
      </c>
      <c r="L50" s="17">
        <f t="shared" si="14"/>
        <v>25</v>
      </c>
      <c r="M50" s="11">
        <f t="shared" si="2"/>
        <v>1.0029367250000001</v>
      </c>
      <c r="N50" s="11">
        <f t="shared" ca="1" si="3"/>
        <v>1.0063070140000001</v>
      </c>
      <c r="O50" s="17">
        <f t="shared" si="15"/>
        <v>0</v>
      </c>
      <c r="P50" s="13">
        <f t="shared" ca="1" si="4"/>
        <v>157675.35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44294</v>
      </c>
      <c r="U50" s="3"/>
      <c r="V50" s="4"/>
      <c r="W50" s="98">
        <v>44620</v>
      </c>
      <c r="X50" s="98" t="s">
        <v>57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43968</v>
      </c>
      <c r="B51" s="72">
        <f t="shared" ca="1" si="24"/>
        <v>25157675.350000001</v>
      </c>
      <c r="C51" s="6">
        <f t="shared" si="9"/>
        <v>25000000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1.00336041638764</v>
      </c>
      <c r="G51" s="13">
        <f t="shared" si="10"/>
        <v>1</v>
      </c>
      <c r="H51" s="13">
        <f t="shared" ca="1" si="1"/>
        <v>1.0033604199999999</v>
      </c>
      <c r="I51" s="12">
        <f t="shared" si="11"/>
        <v>0.03</v>
      </c>
      <c r="J51" s="34">
        <f t="shared" si="12"/>
        <v>43929</v>
      </c>
      <c r="K51" s="2">
        <f t="shared" si="13"/>
        <v>24</v>
      </c>
      <c r="L51" s="17">
        <f t="shared" si="14"/>
        <v>25</v>
      </c>
      <c r="M51" s="11">
        <f t="shared" si="2"/>
        <v>1.0029367250000001</v>
      </c>
      <c r="N51" s="11">
        <f t="shared" ca="1" si="3"/>
        <v>1.0063070140000001</v>
      </c>
      <c r="O51" s="17">
        <f t="shared" si="15"/>
        <v>0</v>
      </c>
      <c r="P51" s="13">
        <f t="shared" ca="1" si="4"/>
        <v>157675.35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44294</v>
      </c>
      <c r="U51" s="3"/>
      <c r="V51" s="4"/>
      <c r="W51" s="98">
        <v>44621</v>
      </c>
      <c r="X51" s="98" t="s">
        <v>57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43969</v>
      </c>
      <c r="B52" s="72">
        <f t="shared" ca="1" si="24"/>
        <v>25157675.350000001</v>
      </c>
      <c r="C52" s="6">
        <f t="shared" si="9"/>
        <v>25000000</v>
      </c>
      <c r="D52" s="12">
        <f ca="1">IF(A52&lt;$B$1,VLOOKUP(A52,[1]DI!$A$4:$B$15000,2,FALSE),0)</f>
        <v>2.9000000000000005E-2</v>
      </c>
      <c r="E52" s="13">
        <f t="shared" ca="1" si="0"/>
        <v>1.00011345</v>
      </c>
      <c r="F52" s="13">
        <f ca="1">(TRUNC(PRODUCT($E$12:$E51),16))</f>
        <v>1.00336041638764</v>
      </c>
      <c r="G52" s="13">
        <f t="shared" si="10"/>
        <v>1</v>
      </c>
      <c r="H52" s="13">
        <f t="shared" ca="1" si="1"/>
        <v>1.0033604199999999</v>
      </c>
      <c r="I52" s="12">
        <f t="shared" si="11"/>
        <v>0.03</v>
      </c>
      <c r="J52" s="34">
        <f t="shared" si="12"/>
        <v>43929</v>
      </c>
      <c r="K52" s="2">
        <f t="shared" si="13"/>
        <v>25</v>
      </c>
      <c r="L52" s="17">
        <f t="shared" si="14"/>
        <v>25</v>
      </c>
      <c r="M52" s="11">
        <f t="shared" si="2"/>
        <v>1.0029367250000001</v>
      </c>
      <c r="N52" s="11">
        <f t="shared" ca="1" si="3"/>
        <v>1.0063070140000001</v>
      </c>
      <c r="O52" s="17">
        <f t="shared" si="15"/>
        <v>0</v>
      </c>
      <c r="P52" s="13">
        <f t="shared" ca="1" si="4"/>
        <v>157675.35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44294</v>
      </c>
      <c r="U52" s="3"/>
      <c r="V52" s="4"/>
      <c r="W52" s="98">
        <v>44666</v>
      </c>
      <c r="X52" s="98" t="s">
        <v>67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43970</v>
      </c>
      <c r="B53" s="72">
        <f t="shared" ca="1" si="24"/>
        <v>25163480.874999989</v>
      </c>
      <c r="C53" s="6">
        <f t="shared" si="9"/>
        <v>25000000</v>
      </c>
      <c r="D53" s="12">
        <f ca="1">IF(A53&lt;$B$1,VLOOKUP(A53,[1]DI!$A$4:$B$15000,2,FALSE),0)</f>
        <v>2.9000000000000005E-2</v>
      </c>
      <c r="E53" s="13">
        <f t="shared" ca="1" si="0"/>
        <v>1.00011345</v>
      </c>
      <c r="F53" s="13">
        <f ca="1">(TRUNC(PRODUCT($E$12:$E52),16))</f>
        <v>1.0034742476268801</v>
      </c>
      <c r="G53" s="13">
        <f t="shared" si="10"/>
        <v>1</v>
      </c>
      <c r="H53" s="13">
        <f t="shared" ca="1" si="1"/>
        <v>1.00347425</v>
      </c>
      <c r="I53" s="12">
        <f t="shared" si="11"/>
        <v>0.03</v>
      </c>
      <c r="J53" s="34">
        <f t="shared" si="12"/>
        <v>43929</v>
      </c>
      <c r="K53" s="2">
        <f t="shared" si="13"/>
        <v>26</v>
      </c>
      <c r="L53" s="17">
        <f t="shared" si="14"/>
        <v>26</v>
      </c>
      <c r="M53" s="11">
        <f t="shared" si="2"/>
        <v>1.0030543730000001</v>
      </c>
      <c r="N53" s="11">
        <f t="shared" ca="1" si="3"/>
        <v>1.006539235</v>
      </c>
      <c r="O53" s="17">
        <f t="shared" si="15"/>
        <v>0</v>
      </c>
      <c r="P53" s="13">
        <f t="shared" ca="1" si="4"/>
        <v>163480.87499998999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44294</v>
      </c>
      <c r="U53" s="3"/>
      <c r="V53" s="4"/>
      <c r="W53" s="98">
        <v>44672</v>
      </c>
      <c r="X53" s="98" t="s">
        <v>58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43971</v>
      </c>
      <c r="B54" s="72">
        <f t="shared" ca="1" si="24"/>
        <v>25169287.675000001</v>
      </c>
      <c r="C54" s="6">
        <f t="shared" si="9"/>
        <v>25000000</v>
      </c>
      <c r="D54" s="12">
        <f ca="1">IF(A54&lt;$B$1,VLOOKUP(A54,[1]DI!$A$4:$B$15000,2,FALSE),0)</f>
        <v>2.9000000000000005E-2</v>
      </c>
      <c r="E54" s="13">
        <f t="shared" ca="1" si="0"/>
        <v>1.00011345</v>
      </c>
      <c r="F54" s="13">
        <f ca="1">(TRUNC(PRODUCT($E$12:$E53),16))</f>
        <v>1.00358809178027</v>
      </c>
      <c r="G54" s="13">
        <f t="shared" si="10"/>
        <v>1</v>
      </c>
      <c r="H54" s="13">
        <f t="shared" ca="1" si="1"/>
        <v>1.00358809</v>
      </c>
      <c r="I54" s="12">
        <f t="shared" si="11"/>
        <v>0.03</v>
      </c>
      <c r="J54" s="34">
        <f t="shared" si="12"/>
        <v>43929</v>
      </c>
      <c r="K54" s="2">
        <f t="shared" si="13"/>
        <v>27</v>
      </c>
      <c r="L54" s="17">
        <f t="shared" si="14"/>
        <v>27</v>
      </c>
      <c r="M54" s="11">
        <f t="shared" si="2"/>
        <v>1.003172035</v>
      </c>
      <c r="N54" s="11">
        <f t="shared" ca="1" si="3"/>
        <v>1.0067715070000001</v>
      </c>
      <c r="O54" s="17">
        <f t="shared" si="15"/>
        <v>0</v>
      </c>
      <c r="P54" s="13">
        <f t="shared" ca="1" si="4"/>
        <v>169287.67499999999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44294</v>
      </c>
      <c r="U54" s="3"/>
      <c r="V54" s="4"/>
      <c r="W54" s="98">
        <v>44728</v>
      </c>
      <c r="X54" s="98" t="s">
        <v>68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43972</v>
      </c>
      <c r="B55" s="72">
        <f t="shared" ca="1" si="24"/>
        <v>25175095.975000001</v>
      </c>
      <c r="C55" s="6">
        <f t="shared" si="9"/>
        <v>25000000</v>
      </c>
      <c r="D55" s="12">
        <f ca="1">IF(A55&lt;$B$1,VLOOKUP(A55,[1]DI!$A$4:$B$15000,2,FALSE),0)</f>
        <v>2.9000000000000005E-2</v>
      </c>
      <c r="E55" s="13">
        <f t="shared" ca="1" si="0"/>
        <v>1.00011345</v>
      </c>
      <c r="F55" s="13">
        <f ca="1">(TRUNC(PRODUCT($E$12:$E54),16))</f>
        <v>1.00370194884928</v>
      </c>
      <c r="G55" s="13">
        <f t="shared" si="10"/>
        <v>1</v>
      </c>
      <c r="H55" s="13">
        <f t="shared" ca="1" si="1"/>
        <v>1.00370195</v>
      </c>
      <c r="I55" s="12">
        <f t="shared" si="11"/>
        <v>0.03</v>
      </c>
      <c r="J55" s="34">
        <f t="shared" si="12"/>
        <v>43929</v>
      </c>
      <c r="K55" s="2">
        <f t="shared" si="13"/>
        <v>28</v>
      </c>
      <c r="L55" s="17">
        <f t="shared" si="14"/>
        <v>28</v>
      </c>
      <c r="M55" s="11">
        <f t="shared" si="2"/>
        <v>1.0032897110000001</v>
      </c>
      <c r="N55" s="11">
        <f t="shared" ca="1" si="3"/>
        <v>1.007003839</v>
      </c>
      <c r="O55" s="17">
        <f t="shared" si="15"/>
        <v>0</v>
      </c>
      <c r="P55" s="13">
        <f t="shared" ca="1" si="4"/>
        <v>175095.97500000001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44294</v>
      </c>
      <c r="U55" s="3"/>
      <c r="V55" s="4"/>
      <c r="W55" s="98">
        <v>44811</v>
      </c>
      <c r="X55" s="98" t="s">
        <v>70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43973</v>
      </c>
      <c r="B56" s="72">
        <f t="shared" ca="1" si="24"/>
        <v>25180905.54999999</v>
      </c>
      <c r="C56" s="6">
        <f t="shared" si="9"/>
        <v>25000000</v>
      </c>
      <c r="D56" s="12">
        <f ca="1">IF(A56&lt;$B$1,VLOOKUP(A56,[1]DI!$A$4:$B$15000,2,FALSE),0)</f>
        <v>2.9000000000000005E-2</v>
      </c>
      <c r="E56" s="13">
        <f t="shared" ca="1" si="0"/>
        <v>1.00011345</v>
      </c>
      <c r="F56" s="13">
        <f ca="1">(TRUNC(PRODUCT($E$12:$E55),16))</f>
        <v>1.0038158188353801</v>
      </c>
      <c r="G56" s="13">
        <f t="shared" si="10"/>
        <v>1</v>
      </c>
      <c r="H56" s="13">
        <f t="shared" ca="1" si="1"/>
        <v>1.00381582</v>
      </c>
      <c r="I56" s="12">
        <f t="shared" si="11"/>
        <v>0.03</v>
      </c>
      <c r="J56" s="34">
        <f t="shared" si="12"/>
        <v>43929</v>
      </c>
      <c r="K56" s="2">
        <f t="shared" si="13"/>
        <v>29</v>
      </c>
      <c r="L56" s="17">
        <f t="shared" si="14"/>
        <v>29</v>
      </c>
      <c r="M56" s="11">
        <f t="shared" si="2"/>
        <v>1.0034073999999999</v>
      </c>
      <c r="N56" s="11">
        <f t="shared" ca="1" si="3"/>
        <v>1.007236222</v>
      </c>
      <c r="O56" s="17">
        <f t="shared" si="15"/>
        <v>0</v>
      </c>
      <c r="P56" s="13">
        <f t="shared" ca="1" si="4"/>
        <v>180905.54999999001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44294</v>
      </c>
      <c r="U56" s="3"/>
      <c r="V56" s="4"/>
      <c r="W56" s="98">
        <v>44846</v>
      </c>
      <c r="X56" s="99" t="s">
        <v>59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43974</v>
      </c>
      <c r="B57" s="72">
        <f t="shared" ca="1" si="24"/>
        <v>25186716.425000001</v>
      </c>
      <c r="C57" s="6">
        <f t="shared" si="9"/>
        <v>25000000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1.0039297017400299</v>
      </c>
      <c r="G57" s="13">
        <f t="shared" si="10"/>
        <v>1</v>
      </c>
      <c r="H57" s="13">
        <f t="shared" ca="1" si="1"/>
        <v>1.0039297</v>
      </c>
      <c r="I57" s="12">
        <f t="shared" si="11"/>
        <v>0.03</v>
      </c>
      <c r="J57" s="34">
        <f t="shared" si="12"/>
        <v>43929</v>
      </c>
      <c r="K57" s="2">
        <f t="shared" si="13"/>
        <v>29</v>
      </c>
      <c r="L57" s="17">
        <f t="shared" si="14"/>
        <v>30</v>
      </c>
      <c r="M57" s="11">
        <f t="shared" si="2"/>
        <v>1.0035251039999999</v>
      </c>
      <c r="N57" s="11">
        <f t="shared" ca="1" si="3"/>
        <v>1.007468657</v>
      </c>
      <c r="O57" s="17">
        <f t="shared" si="15"/>
        <v>0</v>
      </c>
      <c r="P57" s="13">
        <f t="shared" ca="1" si="4"/>
        <v>186716.42499999999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44294</v>
      </c>
      <c r="U57" s="3"/>
      <c r="V57" s="4"/>
      <c r="W57" s="98">
        <v>44867</v>
      </c>
      <c r="X57" s="98" t="s">
        <v>63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43975</v>
      </c>
      <c r="B58" s="72">
        <f t="shared" ca="1" si="24"/>
        <v>25186716.425000001</v>
      </c>
      <c r="C58" s="6">
        <f t="shared" si="9"/>
        <v>25000000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1.0039297017400299</v>
      </c>
      <c r="G58" s="13">
        <f t="shared" si="10"/>
        <v>1</v>
      </c>
      <c r="H58" s="13">
        <f t="shared" ca="1" si="1"/>
        <v>1.0039297</v>
      </c>
      <c r="I58" s="12">
        <f t="shared" si="11"/>
        <v>0.03</v>
      </c>
      <c r="J58" s="34">
        <f t="shared" si="12"/>
        <v>43929</v>
      </c>
      <c r="K58" s="2">
        <f t="shared" si="13"/>
        <v>29</v>
      </c>
      <c r="L58" s="17">
        <f t="shared" si="14"/>
        <v>30</v>
      </c>
      <c r="M58" s="11">
        <f t="shared" si="2"/>
        <v>1.0035251039999999</v>
      </c>
      <c r="N58" s="11">
        <f t="shared" ca="1" si="3"/>
        <v>1.007468657</v>
      </c>
      <c r="O58" s="17">
        <f t="shared" si="15"/>
        <v>0</v>
      </c>
      <c r="P58" s="13">
        <f t="shared" ca="1" si="4"/>
        <v>186716.42499999999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44294</v>
      </c>
      <c r="U58" s="3"/>
      <c r="V58" s="4"/>
      <c r="W58" s="98">
        <v>44880</v>
      </c>
      <c r="X58" s="98" t="s">
        <v>71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43976</v>
      </c>
      <c r="B59" s="72">
        <f t="shared" ca="1" si="24"/>
        <v>25186716.425000001</v>
      </c>
      <c r="C59" s="6">
        <f t="shared" si="9"/>
        <v>25000000</v>
      </c>
      <c r="D59" s="12">
        <f ca="1">IF(A59&lt;$B$1,VLOOKUP(A59,[1]DI!$A$4:$B$15000,2,FALSE),0)</f>
        <v>2.9000000000000005E-2</v>
      </c>
      <c r="E59" s="13">
        <f t="shared" ca="1" si="0"/>
        <v>1.00011345</v>
      </c>
      <c r="F59" s="13">
        <f ca="1">(TRUNC(PRODUCT($E$12:$E58),16))</f>
        <v>1.0039297017400299</v>
      </c>
      <c r="G59" s="13">
        <f t="shared" si="10"/>
        <v>1</v>
      </c>
      <c r="H59" s="13">
        <f t="shared" ca="1" si="1"/>
        <v>1.0039297</v>
      </c>
      <c r="I59" s="12">
        <f t="shared" si="11"/>
        <v>0.03</v>
      </c>
      <c r="J59" s="34">
        <f t="shared" si="12"/>
        <v>43929</v>
      </c>
      <c r="K59" s="2">
        <f t="shared" si="13"/>
        <v>30</v>
      </c>
      <c r="L59" s="17">
        <f t="shared" si="14"/>
        <v>30</v>
      </c>
      <c r="M59" s="11">
        <f t="shared" si="2"/>
        <v>1.0035251039999999</v>
      </c>
      <c r="N59" s="11">
        <f t="shared" ca="1" si="3"/>
        <v>1.007468657</v>
      </c>
      <c r="O59" s="17">
        <f t="shared" si="15"/>
        <v>0</v>
      </c>
      <c r="P59" s="13">
        <f t="shared" ca="1" si="4"/>
        <v>186716.42499999999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44294</v>
      </c>
      <c r="U59" s="3"/>
      <c r="V59" s="4"/>
      <c r="W59" s="98">
        <v>44977</v>
      </c>
      <c r="X59" s="98" t="s">
        <v>57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43977</v>
      </c>
      <c r="B60" s="72">
        <f t="shared" ca="1" si="24"/>
        <v>25192528.774999999</v>
      </c>
      <c r="C60" s="6">
        <f t="shared" si="9"/>
        <v>25000000</v>
      </c>
      <c r="D60" s="12">
        <f ca="1">IF(A60&lt;$B$1,VLOOKUP(A60,[1]DI!$A$4:$B$15000,2,FALSE),0)</f>
        <v>2.9000000000000005E-2</v>
      </c>
      <c r="E60" s="13">
        <f t="shared" ca="1" si="0"/>
        <v>1.00011345</v>
      </c>
      <c r="F60" s="13">
        <f ca="1">(TRUNC(PRODUCT($E$12:$E59),16))</f>
        <v>1.00404359756469</v>
      </c>
      <c r="G60" s="13">
        <f t="shared" si="10"/>
        <v>1</v>
      </c>
      <c r="H60" s="13">
        <f t="shared" ca="1" si="1"/>
        <v>1.0040435999999999</v>
      </c>
      <c r="I60" s="12">
        <f t="shared" si="11"/>
        <v>0.03</v>
      </c>
      <c r="J60" s="34">
        <f t="shared" si="12"/>
        <v>43929</v>
      </c>
      <c r="K60" s="2">
        <f t="shared" si="13"/>
        <v>31</v>
      </c>
      <c r="L60" s="17">
        <f t="shared" si="14"/>
        <v>31</v>
      </c>
      <c r="M60" s="11">
        <f t="shared" si="2"/>
        <v>1.0036428209999999</v>
      </c>
      <c r="N60" s="11">
        <f t="shared" ca="1" si="3"/>
        <v>1.007701151</v>
      </c>
      <c r="O60" s="17">
        <f t="shared" si="15"/>
        <v>0</v>
      </c>
      <c r="P60" s="13">
        <f t="shared" ca="1" si="4"/>
        <v>192528.77499999999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44294</v>
      </c>
      <c r="U60" s="3"/>
      <c r="V60" s="4"/>
      <c r="W60" s="98">
        <v>44978</v>
      </c>
      <c r="X60" s="98" t="s">
        <v>57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43978</v>
      </c>
      <c r="B61" s="72">
        <f t="shared" ca="1" si="24"/>
        <v>25198342.42499999</v>
      </c>
      <c r="C61" s="6">
        <f t="shared" si="9"/>
        <v>25000000</v>
      </c>
      <c r="D61" s="12">
        <f ca="1">IF(A61&lt;$B$1,VLOOKUP(A61,[1]DI!$A$4:$B$15000,2,FALSE),0)</f>
        <v>2.9000000000000005E-2</v>
      </c>
      <c r="E61" s="13">
        <f t="shared" ca="1" si="0"/>
        <v>1.00011345</v>
      </c>
      <c r="F61" s="13">
        <f ca="1">(TRUNC(PRODUCT($E$12:$E60),16))</f>
        <v>1.0041575063108299</v>
      </c>
      <c r="G61" s="13">
        <f t="shared" si="10"/>
        <v>1</v>
      </c>
      <c r="H61" s="13">
        <f t="shared" ca="1" si="1"/>
        <v>1.00415751</v>
      </c>
      <c r="I61" s="12">
        <f t="shared" si="11"/>
        <v>0.03</v>
      </c>
      <c r="J61" s="34">
        <f t="shared" si="12"/>
        <v>43929</v>
      </c>
      <c r="K61" s="2">
        <f t="shared" si="13"/>
        <v>32</v>
      </c>
      <c r="L61" s="17">
        <f t="shared" si="14"/>
        <v>32</v>
      </c>
      <c r="M61" s="11">
        <f t="shared" si="2"/>
        <v>1.0037605519999999</v>
      </c>
      <c r="N61" s="11">
        <f t="shared" ca="1" si="3"/>
        <v>1.0079336969999999</v>
      </c>
      <c r="O61" s="17">
        <f t="shared" si="15"/>
        <v>0</v>
      </c>
      <c r="P61" s="13">
        <f t="shared" ca="1" si="4"/>
        <v>198342.42499999001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44294</v>
      </c>
      <c r="U61" s="3"/>
      <c r="V61" s="4"/>
      <c r="W61" s="98">
        <v>45023</v>
      </c>
      <c r="X61" s="98" t="s">
        <v>67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43979</v>
      </c>
      <c r="B62" s="72">
        <f t="shared" ca="1" si="24"/>
        <v>25204157.324999992</v>
      </c>
      <c r="C62" s="6">
        <f t="shared" si="9"/>
        <v>25000000</v>
      </c>
      <c r="D62" s="12">
        <f ca="1">IF(A62&lt;$B$1,VLOOKUP(A62,[1]DI!$A$4:$B$15000,2,FALSE),0)</f>
        <v>2.9000000000000005E-2</v>
      </c>
      <c r="E62" s="13">
        <f t="shared" ca="1" si="0"/>
        <v>1.00011345</v>
      </c>
      <c r="F62" s="13">
        <f ca="1">(TRUNC(PRODUCT($E$12:$E61),16))</f>
        <v>1.0042714279799201</v>
      </c>
      <c r="G62" s="13">
        <f t="shared" si="10"/>
        <v>1</v>
      </c>
      <c r="H62" s="13">
        <f t="shared" ca="1" si="1"/>
        <v>1.00427143</v>
      </c>
      <c r="I62" s="12">
        <f t="shared" si="11"/>
        <v>0.03</v>
      </c>
      <c r="J62" s="34">
        <f t="shared" si="12"/>
        <v>43929</v>
      </c>
      <c r="K62" s="2">
        <f t="shared" si="13"/>
        <v>33</v>
      </c>
      <c r="L62" s="17">
        <f t="shared" si="14"/>
        <v>33</v>
      </c>
      <c r="M62" s="11">
        <f t="shared" si="2"/>
        <v>1.003878297</v>
      </c>
      <c r="N62" s="11">
        <f t="shared" ca="1" si="3"/>
        <v>1.0081662929999999</v>
      </c>
      <c r="O62" s="17">
        <f t="shared" si="15"/>
        <v>0</v>
      </c>
      <c r="P62" s="13">
        <f t="shared" ca="1" si="4"/>
        <v>204157.32499999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44294</v>
      </c>
      <c r="U62" s="3"/>
      <c r="V62" s="4"/>
      <c r="W62" s="98">
        <v>45037</v>
      </c>
      <c r="X62" s="98" t="s">
        <v>58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43980</v>
      </c>
      <c r="B63" s="72">
        <f t="shared" ca="1" si="24"/>
        <v>25209973.475000001</v>
      </c>
      <c r="C63" s="6">
        <f t="shared" si="9"/>
        <v>25000000</v>
      </c>
      <c r="D63" s="12">
        <f ca="1">IF(A63&lt;$B$1,VLOOKUP(A63,[1]DI!$A$4:$B$15000,2,FALSE),0)</f>
        <v>2.9000000000000005E-2</v>
      </c>
      <c r="E63" s="13">
        <f t="shared" ca="1" si="0"/>
        <v>1.00011345</v>
      </c>
      <c r="F63" s="13">
        <f ca="1">(TRUNC(PRODUCT($E$12:$E62),16))</f>
        <v>1.00438536257343</v>
      </c>
      <c r="G63" s="13">
        <f t="shared" si="10"/>
        <v>1</v>
      </c>
      <c r="H63" s="13">
        <f t="shared" ca="1" si="1"/>
        <v>1.0043853599999999</v>
      </c>
      <c r="I63" s="12">
        <f t="shared" si="11"/>
        <v>0.03</v>
      </c>
      <c r="J63" s="34">
        <f t="shared" si="12"/>
        <v>43929</v>
      </c>
      <c r="K63" s="2">
        <f t="shared" si="13"/>
        <v>34</v>
      </c>
      <c r="L63" s="17">
        <f t="shared" si="14"/>
        <v>34</v>
      </c>
      <c r="M63" s="11">
        <f t="shared" si="2"/>
        <v>1.003996055</v>
      </c>
      <c r="N63" s="11">
        <f t="shared" ca="1" si="3"/>
        <v>1.0083989390000001</v>
      </c>
      <c r="O63" s="17">
        <f t="shared" si="15"/>
        <v>0</v>
      </c>
      <c r="P63" s="13">
        <f t="shared" ca="1" si="4"/>
        <v>209973.47500000001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44294</v>
      </c>
      <c r="U63" s="3"/>
      <c r="V63" s="4"/>
      <c r="W63" s="98">
        <v>45047</v>
      </c>
      <c r="X63" s="98" t="s">
        <v>69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43981</v>
      </c>
      <c r="B64" s="72">
        <f t="shared" ca="1" si="24"/>
        <v>25215791.175000001</v>
      </c>
      <c r="C64" s="6">
        <f t="shared" si="9"/>
        <v>25000000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1.0044993100928099</v>
      </c>
      <c r="G64" s="13">
        <f t="shared" si="10"/>
        <v>1</v>
      </c>
      <c r="H64" s="13">
        <f t="shared" ca="1" si="1"/>
        <v>1.0044993099999999</v>
      </c>
      <c r="I64" s="12">
        <f t="shared" si="11"/>
        <v>0.03</v>
      </c>
      <c r="J64" s="34">
        <f t="shared" si="12"/>
        <v>43929</v>
      </c>
      <c r="K64" s="2">
        <f t="shared" si="13"/>
        <v>34</v>
      </c>
      <c r="L64" s="17">
        <f t="shared" si="14"/>
        <v>35</v>
      </c>
      <c r="M64" s="11">
        <f t="shared" si="2"/>
        <v>1.0041138279999999</v>
      </c>
      <c r="N64" s="11">
        <f t="shared" ca="1" si="3"/>
        <v>1.0086316470000001</v>
      </c>
      <c r="O64" s="17">
        <f t="shared" si="15"/>
        <v>0</v>
      </c>
      <c r="P64" s="13">
        <f t="shared" ca="1" si="4"/>
        <v>215791.17499999999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44294</v>
      </c>
      <c r="U64" s="3"/>
      <c r="V64" s="4"/>
      <c r="W64" s="98">
        <v>45085</v>
      </c>
      <c r="X64" s="98" t="s">
        <v>68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43982</v>
      </c>
      <c r="B65" s="72">
        <f t="shared" ca="1" si="24"/>
        <v>25215791.175000001</v>
      </c>
      <c r="C65" s="6">
        <f t="shared" si="9"/>
        <v>25000000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1.0044993100928099</v>
      </c>
      <c r="G65" s="13">
        <f t="shared" si="10"/>
        <v>1</v>
      </c>
      <c r="H65" s="13">
        <f t="shared" ca="1" si="1"/>
        <v>1.0044993099999999</v>
      </c>
      <c r="I65" s="12">
        <f t="shared" si="11"/>
        <v>0.03</v>
      </c>
      <c r="J65" s="34">
        <f t="shared" si="12"/>
        <v>43929</v>
      </c>
      <c r="K65" s="2">
        <f t="shared" si="13"/>
        <v>34</v>
      </c>
      <c r="L65" s="17">
        <f t="shared" si="14"/>
        <v>35</v>
      </c>
      <c r="M65" s="11">
        <f t="shared" si="2"/>
        <v>1.0041138279999999</v>
      </c>
      <c r="N65" s="11">
        <f t="shared" ca="1" si="3"/>
        <v>1.0086316470000001</v>
      </c>
      <c r="O65" s="17">
        <f t="shared" si="15"/>
        <v>0</v>
      </c>
      <c r="P65" s="13">
        <f t="shared" ca="1" si="4"/>
        <v>215791.17499999999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44294</v>
      </c>
      <c r="U65" s="3"/>
      <c r="V65" s="4"/>
      <c r="W65" s="98">
        <v>45176</v>
      </c>
      <c r="X65" s="98" t="s">
        <v>70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43983</v>
      </c>
      <c r="B66" s="72">
        <f t="shared" ca="1" si="24"/>
        <v>25215791.175000001</v>
      </c>
      <c r="C66" s="6">
        <f t="shared" si="9"/>
        <v>25000000</v>
      </c>
      <c r="D66" s="12">
        <f ca="1">IF(A66&lt;$B$1,VLOOKUP(A66,[1]DI!$A$4:$B$15000,2,FALSE),0)</f>
        <v>2.9000000000000005E-2</v>
      </c>
      <c r="E66" s="13">
        <f t="shared" ca="1" si="0"/>
        <v>1.00011345</v>
      </c>
      <c r="F66" s="13">
        <f ca="1">(TRUNC(PRODUCT($E$12:$E65),16))</f>
        <v>1.0044993100928099</v>
      </c>
      <c r="G66" s="13">
        <f t="shared" si="10"/>
        <v>1</v>
      </c>
      <c r="H66" s="13">
        <f t="shared" ca="1" si="1"/>
        <v>1.0044993099999999</v>
      </c>
      <c r="I66" s="12">
        <f t="shared" si="11"/>
        <v>0.03</v>
      </c>
      <c r="J66" s="34">
        <f t="shared" si="12"/>
        <v>43929</v>
      </c>
      <c r="K66" s="2">
        <f t="shared" si="13"/>
        <v>35</v>
      </c>
      <c r="L66" s="17">
        <f t="shared" si="14"/>
        <v>35</v>
      </c>
      <c r="M66" s="11">
        <f t="shared" si="2"/>
        <v>1.0041138279999999</v>
      </c>
      <c r="N66" s="11">
        <f t="shared" ca="1" si="3"/>
        <v>1.0086316470000001</v>
      </c>
      <c r="O66" s="17">
        <f t="shared" si="15"/>
        <v>0</v>
      </c>
      <c r="P66" s="13">
        <f t="shared" ca="1" si="4"/>
        <v>215791.17499999999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44294</v>
      </c>
      <c r="U66" s="3"/>
      <c r="V66" s="4"/>
      <c r="W66" s="98">
        <v>45211</v>
      </c>
      <c r="X66" s="99" t="s">
        <v>59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43984</v>
      </c>
      <c r="B67" s="72">
        <f t="shared" ca="1" si="24"/>
        <v>25221610.149999999</v>
      </c>
      <c r="C67" s="6">
        <f t="shared" si="9"/>
        <v>25000000</v>
      </c>
      <c r="D67" s="12">
        <f ca="1">IF(A67&lt;$B$1,VLOOKUP(A67,[1]DI!$A$4:$B$15000,2,FALSE),0)</f>
        <v>2.9000000000000005E-2</v>
      </c>
      <c r="E67" s="13">
        <f t="shared" ca="1" si="0"/>
        <v>1.00011345</v>
      </c>
      <c r="F67" s="13">
        <f ca="1">(TRUNC(PRODUCT($E$12:$E66),16))</f>
        <v>1.0046132705395401</v>
      </c>
      <c r="G67" s="13">
        <f t="shared" si="10"/>
        <v>1</v>
      </c>
      <c r="H67" s="13">
        <f t="shared" ca="1" si="1"/>
        <v>1.0046132699999999</v>
      </c>
      <c r="I67" s="12">
        <f t="shared" si="11"/>
        <v>0.03</v>
      </c>
      <c r="J67" s="34">
        <f t="shared" si="12"/>
        <v>43929</v>
      </c>
      <c r="K67" s="2">
        <f t="shared" si="13"/>
        <v>36</v>
      </c>
      <c r="L67" s="17">
        <f t="shared" si="14"/>
        <v>36</v>
      </c>
      <c r="M67" s="11">
        <f t="shared" si="2"/>
        <v>1.0042316140000001</v>
      </c>
      <c r="N67" s="11">
        <f t="shared" ca="1" si="3"/>
        <v>1.008864406</v>
      </c>
      <c r="O67" s="17">
        <f t="shared" si="15"/>
        <v>0</v>
      </c>
      <c r="P67" s="13">
        <f t="shared" ca="1" si="4"/>
        <v>221610.15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44294</v>
      </c>
      <c r="U67" s="3"/>
      <c r="V67" s="4"/>
      <c r="W67" s="98">
        <v>45232</v>
      </c>
      <c r="X67" s="98" t="s">
        <v>63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43985</v>
      </c>
      <c r="B68" s="72">
        <f t="shared" ca="1" si="24"/>
        <v>25227430.374999989</v>
      </c>
      <c r="C68" s="6">
        <f t="shared" si="9"/>
        <v>25000000</v>
      </c>
      <c r="D68" s="12">
        <f ca="1">IF(A68&lt;$B$1,VLOOKUP(A68,[1]DI!$A$4:$B$15000,2,FALSE),0)</f>
        <v>2.9000000000000005E-2</v>
      </c>
      <c r="E68" s="13">
        <f t="shared" ca="1" si="0"/>
        <v>1.00011345</v>
      </c>
      <c r="F68" s="13">
        <f ca="1">(TRUNC(PRODUCT($E$12:$E67),16))</f>
        <v>1.0047272439150801</v>
      </c>
      <c r="G68" s="13">
        <f t="shared" si="10"/>
        <v>1</v>
      </c>
      <c r="H68" s="13">
        <f t="shared" ca="1" si="1"/>
        <v>1.00472724</v>
      </c>
      <c r="I68" s="12">
        <f t="shared" si="11"/>
        <v>0.03</v>
      </c>
      <c r="J68" s="34">
        <f t="shared" si="12"/>
        <v>43929</v>
      </c>
      <c r="K68" s="2">
        <f t="shared" si="13"/>
        <v>37</v>
      </c>
      <c r="L68" s="17">
        <f t="shared" si="14"/>
        <v>37</v>
      </c>
      <c r="M68" s="11">
        <f t="shared" si="2"/>
        <v>1.004349414</v>
      </c>
      <c r="N68" s="11">
        <f t="shared" ca="1" si="3"/>
        <v>1.0090972149999999</v>
      </c>
      <c r="O68" s="17">
        <f t="shared" si="15"/>
        <v>0</v>
      </c>
      <c r="P68" s="13">
        <f t="shared" ca="1" si="4"/>
        <v>227430.37499998999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44294</v>
      </c>
      <c r="U68" s="3"/>
      <c r="V68" s="4"/>
      <c r="W68" s="98">
        <v>45245</v>
      </c>
      <c r="X68" s="98" t="s">
        <v>71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43986</v>
      </c>
      <c r="B69" s="72">
        <f t="shared" ca="1" si="24"/>
        <v>25233252.125</v>
      </c>
      <c r="C69" s="6">
        <f t="shared" si="9"/>
        <v>25000000</v>
      </c>
      <c r="D69" s="12">
        <f ca="1">IF(A69&lt;$B$1,VLOOKUP(A69,[1]DI!$A$4:$B$15000,2,FALSE),0)</f>
        <v>2.9000000000000005E-2</v>
      </c>
      <c r="E69" s="13">
        <f t="shared" ca="1" si="0"/>
        <v>1.00011345</v>
      </c>
      <c r="F69" s="13">
        <f ca="1">(TRUNC(PRODUCT($E$12:$E68),16))</f>
        <v>1.00484123022091</v>
      </c>
      <c r="G69" s="13">
        <f t="shared" si="10"/>
        <v>1</v>
      </c>
      <c r="H69" s="13">
        <f t="shared" ca="1" si="1"/>
        <v>1.00484123</v>
      </c>
      <c r="I69" s="12">
        <f t="shared" si="11"/>
        <v>0.03</v>
      </c>
      <c r="J69" s="34">
        <f t="shared" si="12"/>
        <v>43929</v>
      </c>
      <c r="K69" s="2">
        <f t="shared" si="13"/>
        <v>38</v>
      </c>
      <c r="L69" s="17">
        <f t="shared" si="14"/>
        <v>38</v>
      </c>
      <c r="M69" s="11">
        <f t="shared" si="2"/>
        <v>1.004467228</v>
      </c>
      <c r="N69" s="11">
        <f t="shared" ca="1" si="3"/>
        <v>1.009330085</v>
      </c>
      <c r="O69" s="17">
        <f t="shared" si="15"/>
        <v>0</v>
      </c>
      <c r="P69" s="13">
        <f t="shared" ca="1" si="4"/>
        <v>233252.125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44294</v>
      </c>
      <c r="U69" s="3"/>
      <c r="V69" s="4"/>
      <c r="W69" s="98">
        <v>45285</v>
      </c>
      <c r="X69" s="98" t="s">
        <v>65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43987</v>
      </c>
      <c r="B70" s="72">
        <f t="shared" ca="1" si="24"/>
        <v>25239075.149999999</v>
      </c>
      <c r="C70" s="6">
        <f t="shared" si="9"/>
        <v>25000000</v>
      </c>
      <c r="D70" s="12">
        <f ca="1">IF(A70&lt;$B$1,VLOOKUP(A70,[1]DI!$A$4:$B$15000,2,FALSE),0)</f>
        <v>2.9000000000000005E-2</v>
      </c>
      <c r="E70" s="13">
        <f t="shared" ca="1" si="0"/>
        <v>1.00011345</v>
      </c>
      <c r="F70" s="13">
        <f ca="1">(TRUNC(PRODUCT($E$12:$E69),16))</f>
        <v>1.00495522945847</v>
      </c>
      <c r="G70" s="13">
        <f t="shared" si="10"/>
        <v>1</v>
      </c>
      <c r="H70" s="13">
        <f t="shared" ca="1" si="1"/>
        <v>1.00495523</v>
      </c>
      <c r="I70" s="12">
        <f t="shared" si="11"/>
        <v>0.03</v>
      </c>
      <c r="J70" s="34">
        <f t="shared" si="12"/>
        <v>43929</v>
      </c>
      <c r="K70" s="2">
        <f t="shared" si="13"/>
        <v>39</v>
      </c>
      <c r="L70" s="17">
        <f t="shared" si="14"/>
        <v>39</v>
      </c>
      <c r="M70" s="11">
        <f t="shared" si="2"/>
        <v>1.004585056</v>
      </c>
      <c r="N70" s="11">
        <f t="shared" ca="1" si="3"/>
        <v>1.009563006</v>
      </c>
      <c r="O70" s="17">
        <f t="shared" si="15"/>
        <v>0</v>
      </c>
      <c r="P70" s="13">
        <f t="shared" ca="1" si="4"/>
        <v>239075.15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44294</v>
      </c>
      <c r="U70" s="3"/>
      <c r="V70" s="4"/>
      <c r="W70" s="98">
        <v>45292</v>
      </c>
      <c r="X70" s="98" t="s">
        <v>66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43988</v>
      </c>
      <c r="B71" s="72">
        <f t="shared" ca="1" si="24"/>
        <v>25244899.425000001</v>
      </c>
      <c r="C71" s="6">
        <f t="shared" si="9"/>
        <v>25000000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1.0050692416292599</v>
      </c>
      <c r="G71" s="13">
        <f t="shared" si="10"/>
        <v>1</v>
      </c>
      <c r="H71" s="13">
        <f t="shared" ca="1" si="1"/>
        <v>1.0050692400000001</v>
      </c>
      <c r="I71" s="12">
        <f t="shared" si="11"/>
        <v>0.03</v>
      </c>
      <c r="J71" s="34">
        <f t="shared" si="12"/>
        <v>43929</v>
      </c>
      <c r="K71" s="2">
        <f t="shared" si="13"/>
        <v>39</v>
      </c>
      <c r="L71" s="17">
        <f t="shared" si="14"/>
        <v>40</v>
      </c>
      <c r="M71" s="11">
        <f t="shared" si="2"/>
        <v>1.004702897</v>
      </c>
      <c r="N71" s="11">
        <f t="shared" ca="1" si="3"/>
        <v>1.009795977</v>
      </c>
      <c r="O71" s="17">
        <f t="shared" si="15"/>
        <v>0</v>
      </c>
      <c r="P71" s="13">
        <f t="shared" ca="1" si="4"/>
        <v>244899.42499999999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44294</v>
      </c>
      <c r="U71" s="3"/>
      <c r="V71" s="4"/>
      <c r="W71" s="98">
        <v>45334</v>
      </c>
      <c r="X71" s="98" t="s">
        <v>57</v>
      </c>
      <c r="Y71" s="89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43989</v>
      </c>
      <c r="B72" s="72">
        <f t="shared" ca="1" si="24"/>
        <v>25244899.425000001</v>
      </c>
      <c r="C72" s="6">
        <f t="shared" si="9"/>
        <v>25000000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1.0050692416292599</v>
      </c>
      <c r="G72" s="13">
        <f t="shared" si="10"/>
        <v>1</v>
      </c>
      <c r="H72" s="13">
        <f t="shared" ca="1" si="1"/>
        <v>1.0050692400000001</v>
      </c>
      <c r="I72" s="12">
        <f t="shared" si="11"/>
        <v>0.03</v>
      </c>
      <c r="J72" s="34">
        <f t="shared" si="12"/>
        <v>43929</v>
      </c>
      <c r="K72" s="2">
        <f t="shared" si="13"/>
        <v>39</v>
      </c>
      <c r="L72" s="17">
        <f t="shared" si="14"/>
        <v>40</v>
      </c>
      <c r="M72" s="11">
        <f t="shared" si="2"/>
        <v>1.004702897</v>
      </c>
      <c r="N72" s="11">
        <f t="shared" ca="1" si="3"/>
        <v>1.009795977</v>
      </c>
      <c r="O72" s="17">
        <f t="shared" si="15"/>
        <v>0</v>
      </c>
      <c r="P72" s="13">
        <f t="shared" ca="1" si="4"/>
        <v>244899.42499999999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44294</v>
      </c>
      <c r="U72" s="3"/>
      <c r="V72" s="4"/>
      <c r="W72" s="98">
        <v>45335</v>
      </c>
      <c r="X72" s="98" t="s">
        <v>57</v>
      </c>
      <c r="Y72" s="89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43990</v>
      </c>
      <c r="B73" s="72">
        <f t="shared" ca="1" si="24"/>
        <v>25244899.425000001</v>
      </c>
      <c r="C73" s="6">
        <f t="shared" si="9"/>
        <v>25000000</v>
      </c>
      <c r="D73" s="12">
        <f ca="1">IF(A73&lt;$B$1,VLOOKUP(A73,[1]DI!$A$4:$B$15000,2,FALSE),0)</f>
        <v>2.9000000000000005E-2</v>
      </c>
      <c r="E73" s="13">
        <f t="shared" ca="1" si="0"/>
        <v>1.00011345</v>
      </c>
      <c r="F73" s="13">
        <f ca="1">(TRUNC(PRODUCT($E$12:$E72),16))</f>
        <v>1.0050692416292599</v>
      </c>
      <c r="G73" s="13">
        <f t="shared" si="10"/>
        <v>1</v>
      </c>
      <c r="H73" s="13">
        <f t="shared" ca="1" si="1"/>
        <v>1.0050692400000001</v>
      </c>
      <c r="I73" s="12">
        <f t="shared" si="11"/>
        <v>0.03</v>
      </c>
      <c r="J73" s="34">
        <f t="shared" si="12"/>
        <v>43929</v>
      </c>
      <c r="K73" s="2">
        <f t="shared" si="13"/>
        <v>40</v>
      </c>
      <c r="L73" s="17">
        <f t="shared" si="14"/>
        <v>40</v>
      </c>
      <c r="M73" s="11">
        <f t="shared" si="2"/>
        <v>1.004702897</v>
      </c>
      <c r="N73" s="11">
        <f t="shared" ca="1" si="3"/>
        <v>1.009795977</v>
      </c>
      <c r="O73" s="17">
        <f t="shared" si="15"/>
        <v>0</v>
      </c>
      <c r="P73" s="13">
        <f t="shared" ca="1" si="4"/>
        <v>244899.42499999999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44294</v>
      </c>
      <c r="U73" s="3"/>
      <c r="V73" s="4"/>
      <c r="W73" s="98">
        <v>45380</v>
      </c>
      <c r="X73" s="98" t="s">
        <v>67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43991</v>
      </c>
      <c r="B74" s="72">
        <f t="shared" ca="1" si="24"/>
        <v>25250725.25</v>
      </c>
      <c r="C74" s="6">
        <f t="shared" si="9"/>
        <v>25000000</v>
      </c>
      <c r="D74" s="12">
        <f ca="1">IF(A74&lt;$B$1,VLOOKUP(A74,[1]DI!$A$4:$B$15000,2,FALSE),0)</f>
        <v>2.9000000000000005E-2</v>
      </c>
      <c r="E74" s="13">
        <f t="shared" ca="1" si="0"/>
        <v>1.00011345</v>
      </c>
      <c r="F74" s="13">
        <f ca="1">(TRUNC(PRODUCT($E$12:$E73),16))</f>
        <v>1.00518326673472</v>
      </c>
      <c r="G74" s="13">
        <f t="shared" si="10"/>
        <v>1</v>
      </c>
      <c r="H74" s="13">
        <f t="shared" ca="1" si="1"/>
        <v>1.0051832700000001</v>
      </c>
      <c r="I74" s="12">
        <f t="shared" si="11"/>
        <v>0.03</v>
      </c>
      <c r="J74" s="34">
        <f t="shared" si="12"/>
        <v>43929</v>
      </c>
      <c r="K74" s="2">
        <f t="shared" si="13"/>
        <v>41</v>
      </c>
      <c r="L74" s="17">
        <f t="shared" si="14"/>
        <v>41</v>
      </c>
      <c r="M74" s="11">
        <f t="shared" si="2"/>
        <v>1.004820753</v>
      </c>
      <c r="N74" s="11">
        <f t="shared" ca="1" si="3"/>
        <v>1.01002901</v>
      </c>
      <c r="O74" s="17">
        <f t="shared" si="15"/>
        <v>0</v>
      </c>
      <c r="P74" s="13">
        <f t="shared" ca="1" si="4"/>
        <v>250725.25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44294</v>
      </c>
      <c r="U74" s="3"/>
      <c r="V74" s="4"/>
      <c r="W74" s="98">
        <v>45413</v>
      </c>
      <c r="X74" s="98" t="s">
        <v>69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43992</v>
      </c>
      <c r="B75" s="72">
        <f t="shared" ca="1" si="24"/>
        <v>25256552.074999992</v>
      </c>
      <c r="C75" s="6">
        <f t="shared" si="9"/>
        <v>25000000</v>
      </c>
      <c r="D75" s="12">
        <f ca="1">IF(A75&lt;$B$1,VLOOKUP(A75,[1]DI!$A$4:$B$15000,2,FALSE),0)</f>
        <v>2.9000000000000005E-2</v>
      </c>
      <c r="E75" s="13">
        <f t="shared" ca="1" si="0"/>
        <v>1.00011345</v>
      </c>
      <c r="F75" s="13">
        <f ca="1">(TRUNC(PRODUCT($E$12:$E74),16))</f>
        <v>1.0052973047763301</v>
      </c>
      <c r="G75" s="13">
        <f t="shared" si="10"/>
        <v>1</v>
      </c>
      <c r="H75" s="13">
        <f t="shared" ca="1" si="1"/>
        <v>1.0052973000000001</v>
      </c>
      <c r="I75" s="12">
        <f t="shared" si="11"/>
        <v>0.03</v>
      </c>
      <c r="J75" s="34">
        <f t="shared" si="12"/>
        <v>43929</v>
      </c>
      <c r="K75" s="2">
        <f t="shared" si="13"/>
        <v>42</v>
      </c>
      <c r="L75" s="17">
        <f t="shared" si="14"/>
        <v>42</v>
      </c>
      <c r="M75" s="11">
        <f t="shared" si="2"/>
        <v>1.0049386220000001</v>
      </c>
      <c r="N75" s="11">
        <f t="shared" ca="1" si="3"/>
        <v>1.010262083</v>
      </c>
      <c r="O75" s="17">
        <f t="shared" si="15"/>
        <v>0</v>
      </c>
      <c r="P75" s="13">
        <f t="shared" ca="1" si="4"/>
        <v>256552.07499999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44294</v>
      </c>
      <c r="U75" s="3"/>
      <c r="V75" s="4"/>
      <c r="W75" s="98">
        <v>45442</v>
      </c>
      <c r="X75" s="98" t="s">
        <v>68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43993</v>
      </c>
      <c r="B76" s="72">
        <f t="shared" ca="1" si="24"/>
        <v>25262380.699999992</v>
      </c>
      <c r="C76" s="6">
        <f t="shared" si="9"/>
        <v>25000000</v>
      </c>
      <c r="D76" s="12">
        <f ca="1">IF(A76&lt;$B$1,VLOOKUP(A76,[1]DI!$A$4:$B$15000,2,FALSE),0)</f>
        <v>0</v>
      </c>
      <c r="E76" s="13">
        <f t="shared" ref="E76:E139" ca="1" si="25">ROUND(((1+D76)^(1/252)),8)</f>
        <v>1</v>
      </c>
      <c r="F76" s="13">
        <f ca="1">(TRUNC(PRODUCT($E$12:$E75),16))</f>
        <v>1.00541135575556</v>
      </c>
      <c r="G76" s="13">
        <f t="shared" si="10"/>
        <v>1</v>
      </c>
      <c r="H76" s="13">
        <f t="shared" ref="H76:H139" ca="1" si="26">ROUND(F76/G76,8)</f>
        <v>1.0054113600000001</v>
      </c>
      <c r="I76" s="12">
        <f t="shared" si="11"/>
        <v>0.03</v>
      </c>
      <c r="J76" s="34">
        <f t="shared" si="12"/>
        <v>43929</v>
      </c>
      <c r="K76" s="2">
        <f t="shared" si="13"/>
        <v>42</v>
      </c>
      <c r="L76" s="17">
        <f t="shared" si="14"/>
        <v>43</v>
      </c>
      <c r="M76" s="11">
        <f t="shared" ref="M76:M139" si="27">ROUND((I76+1)^(L76/252),9)</f>
        <v>1.005056505</v>
      </c>
      <c r="N76" s="11">
        <f t="shared" ref="N76:N139" ca="1" si="28">ROUND(H76*M76,9)</f>
        <v>1.0104952279999999</v>
      </c>
      <c r="O76" s="17">
        <f t="shared" si="15"/>
        <v>0</v>
      </c>
      <c r="P76" s="13">
        <f t="shared" ref="P76:P139" ca="1" si="29">TRUNC(((N76-1)*C76),8)</f>
        <v>262380.69999999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44294</v>
      </c>
      <c r="U76" s="3"/>
      <c r="V76" s="4"/>
      <c r="W76" s="98">
        <v>45611</v>
      </c>
      <c r="X76" s="98" t="s">
        <v>71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43994</v>
      </c>
      <c r="B77" s="72">
        <f t="shared" ca="1" si="24"/>
        <v>25262380.699999992</v>
      </c>
      <c r="C77" s="6">
        <f t="shared" ref="C77:C140" si="33">(C76-R76)</f>
        <v>25000000</v>
      </c>
      <c r="D77" s="12">
        <f ca="1">IF(A77&lt;$B$1,VLOOKUP(A77,[1]DI!$A$4:$B$15000,2,FALSE),0)</f>
        <v>2.9000000000000005E-2</v>
      </c>
      <c r="E77" s="13">
        <f t="shared" ca="1" si="25"/>
        <v>1.00011345</v>
      </c>
      <c r="F77" s="13">
        <f ca="1">(TRUNC(PRODUCT($E$12:$E76),16))</f>
        <v>1.00541135575556</v>
      </c>
      <c r="G77" s="13">
        <f t="shared" ref="G77:G140" si="34">IF(O76&gt;0,F76,G76)</f>
        <v>1</v>
      </c>
      <c r="H77" s="13">
        <f t="shared" ca="1" si="26"/>
        <v>1.0054113600000001</v>
      </c>
      <c r="I77" s="12">
        <f t="shared" ref="I77:I140" si="35">I76</f>
        <v>0.03</v>
      </c>
      <c r="J77" s="34">
        <f t="shared" ref="J77:J140" si="36">IF(O76&gt;0,VLOOKUP(O76,W$12:AG$150,2),J76)</f>
        <v>43929</v>
      </c>
      <c r="K77" s="2">
        <f t="shared" ref="K77:K140" si="37">IF(A77&gt;J77,IF(NETWORKDAYS(J77,A77,$W$21:$W$544)-1=0,1,NETWORKDAYS(J77,A77,$W$21:$W$544)-1),0)</f>
        <v>43</v>
      </c>
      <c r="L77" s="17">
        <f t="shared" ref="L77:L140" si="38">IF(AND(K77=1,K76=1),1,IF(K77&gt;0,IF(K77=K76,K77+1,K77),0))</f>
        <v>43</v>
      </c>
      <c r="M77" s="11">
        <f t="shared" si="27"/>
        <v>1.005056505</v>
      </c>
      <c r="N77" s="11">
        <f t="shared" ca="1" si="28"/>
        <v>1.0104952279999999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262380.69999999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44294</v>
      </c>
      <c r="U77" s="3"/>
      <c r="V77" s="4"/>
      <c r="W77" s="98">
        <v>45651</v>
      </c>
      <c r="X77" s="98" t="s">
        <v>65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43995</v>
      </c>
      <c r="B78" s="72">
        <f t="shared" ref="B78:B141" ca="1" si="42">IF(A78&lt;=TODAY(),C78+P78,IF(AND(A78&gt;TODAY(),A78&lt;=$B$1),IF(VLOOKUP(TODAY(),$A$10:$D$5000,4,FALSE)=0,"n.d",C78+P78),"n.d"))</f>
        <v>25268210.324999999</v>
      </c>
      <c r="C78" s="6">
        <f t="shared" si="33"/>
        <v>25000000</v>
      </c>
      <c r="D78" s="12">
        <f ca="1">IF(A78&lt;$B$1,VLOOKUP(A78,[1]DI!$A$4:$B$15000,2,FALSE),0)</f>
        <v>0</v>
      </c>
      <c r="E78" s="13">
        <f t="shared" ca="1" si="25"/>
        <v>1</v>
      </c>
      <c r="F78" s="13">
        <f ca="1">(TRUNC(PRODUCT($E$12:$E77),16))</f>
        <v>1.0055254196738701</v>
      </c>
      <c r="G78" s="13">
        <f t="shared" si="34"/>
        <v>1</v>
      </c>
      <c r="H78" s="13">
        <f t="shared" ca="1" si="26"/>
        <v>1.0055254199999999</v>
      </c>
      <c r="I78" s="12">
        <f t="shared" si="35"/>
        <v>0.03</v>
      </c>
      <c r="J78" s="34">
        <f t="shared" si="36"/>
        <v>43929</v>
      </c>
      <c r="K78" s="2">
        <f t="shared" si="37"/>
        <v>43</v>
      </c>
      <c r="L78" s="17">
        <f t="shared" si="38"/>
        <v>44</v>
      </c>
      <c r="M78" s="11">
        <f t="shared" si="27"/>
        <v>1.005174402</v>
      </c>
      <c r="N78" s="11">
        <f t="shared" ca="1" si="28"/>
        <v>1.010728413</v>
      </c>
      <c r="O78" s="17">
        <f t="shared" si="39"/>
        <v>0</v>
      </c>
      <c r="P78" s="13">
        <f t="shared" ca="1" si="29"/>
        <v>268210.32500000001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44294</v>
      </c>
      <c r="U78" s="3"/>
      <c r="V78" s="4"/>
      <c r="W78" s="98">
        <v>45658</v>
      </c>
      <c r="X78" s="98" t="s">
        <v>66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43996</v>
      </c>
      <c r="B79" s="72">
        <f t="shared" ca="1" si="42"/>
        <v>25268210.324999999</v>
      </c>
      <c r="C79" s="6">
        <f t="shared" si="33"/>
        <v>25000000</v>
      </c>
      <c r="D79" s="12">
        <f ca="1">IF(A79&lt;$B$1,VLOOKUP(A79,[1]DI!$A$4:$B$15000,2,FALSE),0)</f>
        <v>0</v>
      </c>
      <c r="E79" s="13">
        <f t="shared" ca="1" si="25"/>
        <v>1</v>
      </c>
      <c r="F79" s="13">
        <f ca="1">(TRUNC(PRODUCT($E$12:$E78),16))</f>
        <v>1.0055254196738701</v>
      </c>
      <c r="G79" s="13">
        <f t="shared" si="34"/>
        <v>1</v>
      </c>
      <c r="H79" s="13">
        <f t="shared" ca="1" si="26"/>
        <v>1.0055254199999999</v>
      </c>
      <c r="I79" s="12">
        <f t="shared" si="35"/>
        <v>0.03</v>
      </c>
      <c r="J79" s="34">
        <f t="shared" si="36"/>
        <v>43929</v>
      </c>
      <c r="K79" s="2">
        <f t="shared" si="37"/>
        <v>43</v>
      </c>
      <c r="L79" s="17">
        <f t="shared" si="38"/>
        <v>44</v>
      </c>
      <c r="M79" s="11">
        <f t="shared" si="27"/>
        <v>1.005174402</v>
      </c>
      <c r="N79" s="11">
        <f t="shared" ca="1" si="28"/>
        <v>1.010728413</v>
      </c>
      <c r="O79" s="17">
        <f t="shared" si="39"/>
        <v>0</v>
      </c>
      <c r="P79" s="13">
        <f t="shared" ca="1" si="29"/>
        <v>268210.32500000001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44294</v>
      </c>
      <c r="U79" s="3"/>
      <c r="V79" s="4"/>
      <c r="W79" s="98">
        <v>45719</v>
      </c>
      <c r="X79" s="98" t="s">
        <v>57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43997</v>
      </c>
      <c r="B80" s="72">
        <f t="shared" ca="1" si="42"/>
        <v>25268210.324999999</v>
      </c>
      <c r="C80" s="6">
        <f t="shared" si="33"/>
        <v>25000000</v>
      </c>
      <c r="D80" s="12">
        <f ca="1">IF(A80&lt;$B$1,VLOOKUP(A80,[1]DI!$A$4:$B$15000,2,FALSE),0)</f>
        <v>2.9000000000000005E-2</v>
      </c>
      <c r="E80" s="13">
        <f t="shared" ca="1" si="25"/>
        <v>1.00011345</v>
      </c>
      <c r="F80" s="13">
        <f ca="1">(TRUNC(PRODUCT($E$12:$E79),16))</f>
        <v>1.0055254196738701</v>
      </c>
      <c r="G80" s="13">
        <f t="shared" si="34"/>
        <v>1</v>
      </c>
      <c r="H80" s="13">
        <f t="shared" ca="1" si="26"/>
        <v>1.0055254199999999</v>
      </c>
      <c r="I80" s="12">
        <f t="shared" si="35"/>
        <v>0.03</v>
      </c>
      <c r="J80" s="34">
        <f t="shared" si="36"/>
        <v>43929</v>
      </c>
      <c r="K80" s="2">
        <f t="shared" si="37"/>
        <v>44</v>
      </c>
      <c r="L80" s="17">
        <f t="shared" si="38"/>
        <v>44</v>
      </c>
      <c r="M80" s="11">
        <f t="shared" si="27"/>
        <v>1.005174402</v>
      </c>
      <c r="N80" s="11">
        <f t="shared" ca="1" si="28"/>
        <v>1.010728413</v>
      </c>
      <c r="O80" s="17">
        <f t="shared" si="39"/>
        <v>0</v>
      </c>
      <c r="P80" s="13">
        <f t="shared" ca="1" si="29"/>
        <v>268210.32500000001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44294</v>
      </c>
      <c r="U80" s="3"/>
      <c r="V80" s="4"/>
      <c r="W80" s="98">
        <v>45720</v>
      </c>
      <c r="X80" s="98" t="s">
        <v>57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43998</v>
      </c>
      <c r="B81" s="72">
        <f t="shared" ca="1" si="42"/>
        <v>25274041.47499999</v>
      </c>
      <c r="C81" s="6">
        <f t="shared" si="33"/>
        <v>25000000</v>
      </c>
      <c r="D81" s="12">
        <f ca="1">IF(A81&lt;$B$1,VLOOKUP(A81,[1]DI!$A$4:$B$15000,2,FALSE),0)</f>
        <v>2.9000000000000005E-2</v>
      </c>
      <c r="E81" s="13">
        <f t="shared" ca="1" si="25"/>
        <v>1.00011345</v>
      </c>
      <c r="F81" s="13">
        <f ca="1">(TRUNC(PRODUCT($E$12:$E80),16))</f>
        <v>1.00563949653273</v>
      </c>
      <c r="G81" s="13">
        <f t="shared" si="34"/>
        <v>1</v>
      </c>
      <c r="H81" s="13">
        <f t="shared" ca="1" si="26"/>
        <v>1.0056395</v>
      </c>
      <c r="I81" s="12">
        <f t="shared" si="35"/>
        <v>0.03</v>
      </c>
      <c r="J81" s="34">
        <f t="shared" si="36"/>
        <v>43929</v>
      </c>
      <c r="K81" s="2">
        <f t="shared" si="37"/>
        <v>45</v>
      </c>
      <c r="L81" s="17">
        <f t="shared" si="38"/>
        <v>45</v>
      </c>
      <c r="M81" s="11">
        <f t="shared" si="27"/>
        <v>1.005292313</v>
      </c>
      <c r="N81" s="11">
        <f t="shared" ca="1" si="28"/>
        <v>1.0109616589999999</v>
      </c>
      <c r="O81" s="17">
        <f t="shared" si="39"/>
        <v>0</v>
      </c>
      <c r="P81" s="13">
        <f t="shared" ca="1" si="29"/>
        <v>274041.47499999002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44294</v>
      </c>
      <c r="U81" s="3"/>
      <c r="V81" s="4"/>
      <c r="W81" s="98">
        <v>45765</v>
      </c>
      <c r="X81" s="98" t="s">
        <v>67</v>
      </c>
      <c r="Y81" s="88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43999</v>
      </c>
      <c r="B82" s="72">
        <f t="shared" ca="1" si="42"/>
        <v>25279873.874999989</v>
      </c>
      <c r="C82" s="6">
        <f t="shared" si="33"/>
        <v>25000000</v>
      </c>
      <c r="D82" s="12">
        <f ca="1">IF(A82&lt;$B$1,VLOOKUP(A82,[1]DI!$A$4:$B$15000,2,FALSE),0)</f>
        <v>2.9000000000000005E-2</v>
      </c>
      <c r="E82" s="13">
        <f t="shared" ca="1" si="25"/>
        <v>1.00011345</v>
      </c>
      <c r="F82" s="13">
        <f ca="1">(TRUNC(PRODUCT($E$12:$E81),16))</f>
        <v>1.00575358633361</v>
      </c>
      <c r="G82" s="13">
        <f t="shared" si="34"/>
        <v>1</v>
      </c>
      <c r="H82" s="13">
        <f t="shared" ca="1" si="26"/>
        <v>1.0057535900000001</v>
      </c>
      <c r="I82" s="12">
        <f t="shared" si="35"/>
        <v>0.03</v>
      </c>
      <c r="J82" s="34">
        <f t="shared" si="36"/>
        <v>43929</v>
      </c>
      <c r="K82" s="2">
        <f t="shared" si="37"/>
        <v>46</v>
      </c>
      <c r="L82" s="17">
        <f t="shared" si="38"/>
        <v>46</v>
      </c>
      <c r="M82" s="11">
        <f t="shared" si="27"/>
        <v>1.005410237</v>
      </c>
      <c r="N82" s="11">
        <f t="shared" ca="1" si="28"/>
        <v>1.0111949549999999</v>
      </c>
      <c r="O82" s="17">
        <f t="shared" si="39"/>
        <v>0</v>
      </c>
      <c r="P82" s="13">
        <f t="shared" ca="1" si="29"/>
        <v>279873.87499998999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44294</v>
      </c>
      <c r="U82" s="3"/>
      <c r="V82" s="4"/>
      <c r="W82" s="98">
        <v>45768</v>
      </c>
      <c r="X82" s="98" t="s">
        <v>58</v>
      </c>
      <c r="Y82" s="88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44000</v>
      </c>
      <c r="B83" s="72">
        <f t="shared" ca="1" si="42"/>
        <v>25285707.574999992</v>
      </c>
      <c r="C83" s="6">
        <f t="shared" si="33"/>
        <v>25000000</v>
      </c>
      <c r="D83" s="12">
        <f ca="1">IF(A83&lt;$B$1,VLOOKUP(A83,[1]DI!$A$4:$B$15000,2,FALSE),0)</f>
        <v>2.1500000000000005E-2</v>
      </c>
      <c r="E83" s="13">
        <f t="shared" ca="1" si="25"/>
        <v>1.0000844200000001</v>
      </c>
      <c r="F83" s="13">
        <f ca="1">(TRUNC(PRODUCT($E$12:$E82),16))</f>
        <v>1.0058676890779801</v>
      </c>
      <c r="G83" s="13">
        <f t="shared" si="34"/>
        <v>1</v>
      </c>
      <c r="H83" s="13">
        <f t="shared" ca="1" si="26"/>
        <v>1.0058676900000001</v>
      </c>
      <c r="I83" s="12">
        <f t="shared" si="35"/>
        <v>0.03</v>
      </c>
      <c r="J83" s="34">
        <f t="shared" si="36"/>
        <v>43929</v>
      </c>
      <c r="K83" s="2">
        <f t="shared" si="37"/>
        <v>47</v>
      </c>
      <c r="L83" s="17">
        <f t="shared" si="38"/>
        <v>47</v>
      </c>
      <c r="M83" s="11">
        <f t="shared" si="27"/>
        <v>1.005528175</v>
      </c>
      <c r="N83" s="11">
        <f t="shared" ca="1" si="28"/>
        <v>1.011428303</v>
      </c>
      <c r="O83" s="17">
        <f t="shared" si="39"/>
        <v>0</v>
      </c>
      <c r="P83" s="13">
        <f t="shared" ca="1" si="29"/>
        <v>285707.57499999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44294</v>
      </c>
      <c r="U83" s="3"/>
      <c r="V83" s="4"/>
      <c r="W83" s="98">
        <v>45778</v>
      </c>
      <c r="X83" s="98" t="s">
        <v>60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44001</v>
      </c>
      <c r="B84" s="72">
        <f t="shared" ca="1" si="42"/>
        <v>25290808.425000001</v>
      </c>
      <c r="C84" s="6">
        <f t="shared" si="33"/>
        <v>25000000</v>
      </c>
      <c r="D84" s="12">
        <f ca="1">IF(A84&lt;$B$1,VLOOKUP(A84,[1]DI!$A$4:$B$15000,2,FALSE),0)</f>
        <v>2.1500000000000005E-2</v>
      </c>
      <c r="E84" s="13">
        <f t="shared" ca="1" si="25"/>
        <v>1.0000844200000001</v>
      </c>
      <c r="F84" s="13">
        <f ca="1">(TRUNC(PRODUCT($E$12:$E83),16))</f>
        <v>1.00595260442829</v>
      </c>
      <c r="G84" s="13">
        <f t="shared" si="34"/>
        <v>1</v>
      </c>
      <c r="H84" s="13">
        <f t="shared" ca="1" si="26"/>
        <v>1.0059526000000001</v>
      </c>
      <c r="I84" s="12">
        <f t="shared" si="35"/>
        <v>0.03</v>
      </c>
      <c r="J84" s="34">
        <f t="shared" si="36"/>
        <v>43929</v>
      </c>
      <c r="K84" s="2">
        <f t="shared" si="37"/>
        <v>48</v>
      </c>
      <c r="L84" s="17">
        <f t="shared" si="38"/>
        <v>48</v>
      </c>
      <c r="M84" s="11">
        <f t="shared" si="27"/>
        <v>1.005646128</v>
      </c>
      <c r="N84" s="11">
        <f t="shared" ca="1" si="28"/>
        <v>1.011632337</v>
      </c>
      <c r="O84" s="17">
        <f t="shared" si="39"/>
        <v>0</v>
      </c>
      <c r="P84" s="13">
        <f t="shared" ca="1" si="29"/>
        <v>290808.42499999999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44294</v>
      </c>
      <c r="U84" s="3"/>
      <c r="V84" s="4"/>
      <c r="W84" s="98">
        <v>45827</v>
      </c>
      <c r="X84" s="98" t="s">
        <v>68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44002</v>
      </c>
      <c r="B85" s="72">
        <f t="shared" ca="1" si="42"/>
        <v>25295910.625</v>
      </c>
      <c r="C85" s="6">
        <f t="shared" si="33"/>
        <v>25000000</v>
      </c>
      <c r="D85" s="12">
        <f ca="1">IF(A85&lt;$B$1,VLOOKUP(A85,[1]DI!$A$4:$B$15000,2,FALSE),0)</f>
        <v>0</v>
      </c>
      <c r="E85" s="13">
        <f t="shared" ca="1" si="25"/>
        <v>1</v>
      </c>
      <c r="F85" s="13">
        <f ca="1">(TRUNC(PRODUCT($E$12:$E84),16))</f>
        <v>1.00603752694716</v>
      </c>
      <c r="G85" s="13">
        <f t="shared" si="34"/>
        <v>1</v>
      </c>
      <c r="H85" s="13">
        <f t="shared" ca="1" si="26"/>
        <v>1.00603753</v>
      </c>
      <c r="I85" s="12">
        <f t="shared" si="35"/>
        <v>0.03</v>
      </c>
      <c r="J85" s="34">
        <f t="shared" si="36"/>
        <v>43929</v>
      </c>
      <c r="K85" s="2">
        <f t="shared" si="37"/>
        <v>48</v>
      </c>
      <c r="L85" s="17">
        <f t="shared" si="38"/>
        <v>49</v>
      </c>
      <c r="M85" s="11">
        <f t="shared" si="27"/>
        <v>1.0057640940000001</v>
      </c>
      <c r="N85" s="11">
        <f t="shared" ca="1" si="28"/>
        <v>1.011836425</v>
      </c>
      <c r="O85" s="17">
        <f t="shared" si="39"/>
        <v>0</v>
      </c>
      <c r="P85" s="13">
        <f t="shared" ca="1" si="29"/>
        <v>295910.625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44294</v>
      </c>
      <c r="U85" s="3"/>
      <c r="V85" s="4"/>
      <c r="W85" s="98">
        <v>46016</v>
      </c>
      <c r="X85" s="98" t="s">
        <v>65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44003</v>
      </c>
      <c r="B86" s="72">
        <f t="shared" ca="1" si="42"/>
        <v>25295910.625</v>
      </c>
      <c r="C86" s="6">
        <f t="shared" si="33"/>
        <v>25000000</v>
      </c>
      <c r="D86" s="12">
        <f ca="1">IF(A86&lt;$B$1,VLOOKUP(A86,[1]DI!$A$4:$B$15000,2,FALSE),0)</f>
        <v>0</v>
      </c>
      <c r="E86" s="13">
        <f t="shared" ca="1" si="25"/>
        <v>1</v>
      </c>
      <c r="F86" s="13">
        <f ca="1">(TRUNC(PRODUCT($E$12:$E85),16))</f>
        <v>1.00603752694716</v>
      </c>
      <c r="G86" s="13">
        <f t="shared" si="34"/>
        <v>1</v>
      </c>
      <c r="H86" s="13">
        <f t="shared" ca="1" si="26"/>
        <v>1.00603753</v>
      </c>
      <c r="I86" s="12">
        <f t="shared" si="35"/>
        <v>0.03</v>
      </c>
      <c r="J86" s="34">
        <f t="shared" si="36"/>
        <v>43929</v>
      </c>
      <c r="K86" s="2">
        <f t="shared" si="37"/>
        <v>48</v>
      </c>
      <c r="L86" s="17">
        <f t="shared" si="38"/>
        <v>49</v>
      </c>
      <c r="M86" s="11">
        <f t="shared" si="27"/>
        <v>1.0057640940000001</v>
      </c>
      <c r="N86" s="11">
        <f t="shared" ca="1" si="28"/>
        <v>1.011836425</v>
      </c>
      <c r="O86" s="17">
        <f t="shared" si="39"/>
        <v>0</v>
      </c>
      <c r="P86" s="13">
        <f t="shared" ca="1" si="29"/>
        <v>295910.625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44294</v>
      </c>
      <c r="U86" s="3"/>
      <c r="V86" s="4"/>
      <c r="W86" s="98">
        <v>46023</v>
      </c>
      <c r="X86" s="98" t="s">
        <v>66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44004</v>
      </c>
      <c r="B87" s="72">
        <f t="shared" ca="1" si="42"/>
        <v>25295910.625</v>
      </c>
      <c r="C87" s="6">
        <f t="shared" si="33"/>
        <v>25000000</v>
      </c>
      <c r="D87" s="12">
        <f ca="1">IF(A87&lt;$B$1,VLOOKUP(A87,[1]DI!$A$4:$B$15000,2,FALSE),0)</f>
        <v>2.1500000000000005E-2</v>
      </c>
      <c r="E87" s="13">
        <f t="shared" ca="1" si="25"/>
        <v>1.0000844200000001</v>
      </c>
      <c r="F87" s="13">
        <f ca="1">(TRUNC(PRODUCT($E$12:$E86),16))</f>
        <v>1.00603752694716</v>
      </c>
      <c r="G87" s="13">
        <f t="shared" si="34"/>
        <v>1</v>
      </c>
      <c r="H87" s="13">
        <f t="shared" ca="1" si="26"/>
        <v>1.00603753</v>
      </c>
      <c r="I87" s="12">
        <f t="shared" si="35"/>
        <v>0.03</v>
      </c>
      <c r="J87" s="34">
        <f t="shared" si="36"/>
        <v>43929</v>
      </c>
      <c r="K87" s="2">
        <f t="shared" si="37"/>
        <v>49</v>
      </c>
      <c r="L87" s="17">
        <f t="shared" si="38"/>
        <v>49</v>
      </c>
      <c r="M87" s="11">
        <f t="shared" si="27"/>
        <v>1.0057640940000001</v>
      </c>
      <c r="N87" s="11">
        <f t="shared" ca="1" si="28"/>
        <v>1.011836425</v>
      </c>
      <c r="O87" s="17">
        <f t="shared" si="39"/>
        <v>0</v>
      </c>
      <c r="P87" s="13">
        <f t="shared" ca="1" si="29"/>
        <v>295910.625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44294</v>
      </c>
      <c r="U87" s="3"/>
      <c r="V87" s="4"/>
      <c r="W87" s="98">
        <v>46069</v>
      </c>
      <c r="X87" s="98" t="s">
        <v>57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44005</v>
      </c>
      <c r="B88" s="72">
        <f t="shared" ca="1" si="42"/>
        <v>25301013.675000001</v>
      </c>
      <c r="C88" s="6">
        <f t="shared" si="33"/>
        <v>25000000</v>
      </c>
      <c r="D88" s="12">
        <f ca="1">IF(A88&lt;$B$1,VLOOKUP(A88,[1]DI!$A$4:$B$15000,2,FALSE),0)</f>
        <v>2.1500000000000005E-2</v>
      </c>
      <c r="E88" s="13">
        <f t="shared" ca="1" si="25"/>
        <v>1.0000844200000001</v>
      </c>
      <c r="F88" s="13">
        <f ca="1">(TRUNC(PRODUCT($E$12:$E87),16))</f>
        <v>1.0061224566351801</v>
      </c>
      <c r="G88" s="13">
        <f t="shared" si="34"/>
        <v>1</v>
      </c>
      <c r="H88" s="13">
        <f t="shared" ca="1" si="26"/>
        <v>1.0061224600000001</v>
      </c>
      <c r="I88" s="12">
        <f t="shared" si="35"/>
        <v>0.03</v>
      </c>
      <c r="J88" s="34">
        <f t="shared" si="36"/>
        <v>43929</v>
      </c>
      <c r="K88" s="2">
        <f t="shared" si="37"/>
        <v>50</v>
      </c>
      <c r="L88" s="17">
        <f t="shared" si="38"/>
        <v>50</v>
      </c>
      <c r="M88" s="11">
        <f t="shared" si="27"/>
        <v>1.0058820740000001</v>
      </c>
      <c r="N88" s="11">
        <f t="shared" ca="1" si="28"/>
        <v>1.012040547</v>
      </c>
      <c r="O88" s="17">
        <f t="shared" si="39"/>
        <v>0</v>
      </c>
      <c r="P88" s="13">
        <f t="shared" ca="1" si="29"/>
        <v>301013.67499999999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44294</v>
      </c>
      <c r="U88" s="3"/>
      <c r="V88" s="4"/>
      <c r="W88" s="98">
        <v>46070</v>
      </c>
      <c r="X88" s="98" t="s">
        <v>57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44006</v>
      </c>
      <c r="B89" s="72">
        <f t="shared" ca="1" si="42"/>
        <v>25306117.550000001</v>
      </c>
      <c r="C89" s="6">
        <f t="shared" si="33"/>
        <v>25000000</v>
      </c>
      <c r="D89" s="12">
        <f ca="1">IF(A89&lt;$B$1,VLOOKUP(A89,[1]DI!$A$4:$B$15000,2,FALSE),0)</f>
        <v>2.1500000000000005E-2</v>
      </c>
      <c r="E89" s="13">
        <f t="shared" ca="1" si="25"/>
        <v>1.0000844200000001</v>
      </c>
      <c r="F89" s="13">
        <f ca="1">(TRUNC(PRODUCT($E$12:$E88),16))</f>
        <v>1.0062073934929701</v>
      </c>
      <c r="G89" s="13">
        <f t="shared" si="34"/>
        <v>1</v>
      </c>
      <c r="H89" s="13">
        <f t="shared" ca="1" si="26"/>
        <v>1.0062073899999999</v>
      </c>
      <c r="I89" s="12">
        <f t="shared" si="35"/>
        <v>0.03</v>
      </c>
      <c r="J89" s="34">
        <f t="shared" si="36"/>
        <v>43929</v>
      </c>
      <c r="K89" s="2">
        <f t="shared" si="37"/>
        <v>51</v>
      </c>
      <c r="L89" s="17">
        <f t="shared" si="38"/>
        <v>51</v>
      </c>
      <c r="M89" s="11">
        <f t="shared" si="27"/>
        <v>1.006000067</v>
      </c>
      <c r="N89" s="11">
        <f t="shared" ca="1" si="28"/>
        <v>1.0122447020000001</v>
      </c>
      <c r="O89" s="17">
        <f t="shared" si="39"/>
        <v>0</v>
      </c>
      <c r="P89" s="13">
        <f t="shared" ca="1" si="29"/>
        <v>306117.55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44294</v>
      </c>
      <c r="U89" s="3"/>
      <c r="V89" s="4"/>
      <c r="W89" s="98">
        <v>46115</v>
      </c>
      <c r="X89" s="98" t="s">
        <v>67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44007</v>
      </c>
      <c r="B90" s="72">
        <f t="shared" ca="1" si="42"/>
        <v>25311222.79999999</v>
      </c>
      <c r="C90" s="6">
        <f t="shared" si="33"/>
        <v>25000000</v>
      </c>
      <c r="D90" s="12">
        <f ca="1">IF(A90&lt;$B$1,VLOOKUP(A90,[1]DI!$A$4:$B$15000,2,FALSE),0)</f>
        <v>2.1500000000000005E-2</v>
      </c>
      <c r="E90" s="13">
        <f t="shared" ca="1" si="25"/>
        <v>1.0000844200000001</v>
      </c>
      <c r="F90" s="13">
        <f ca="1">(TRUNC(PRODUCT($E$12:$E89),16))</f>
        <v>1.0062923375211299</v>
      </c>
      <c r="G90" s="13">
        <f t="shared" si="34"/>
        <v>1</v>
      </c>
      <c r="H90" s="13">
        <f t="shared" ca="1" si="26"/>
        <v>1.0062923399999999</v>
      </c>
      <c r="I90" s="12">
        <f t="shared" si="35"/>
        <v>0.03</v>
      </c>
      <c r="J90" s="34">
        <f t="shared" si="36"/>
        <v>43929</v>
      </c>
      <c r="K90" s="2">
        <f t="shared" si="37"/>
        <v>52</v>
      </c>
      <c r="L90" s="17">
        <f t="shared" si="38"/>
        <v>52</v>
      </c>
      <c r="M90" s="11">
        <f t="shared" si="27"/>
        <v>1.0061180750000001</v>
      </c>
      <c r="N90" s="11">
        <f t="shared" ca="1" si="28"/>
        <v>1.012448912</v>
      </c>
      <c r="O90" s="17">
        <f t="shared" si="39"/>
        <v>0</v>
      </c>
      <c r="P90" s="13">
        <f t="shared" ca="1" si="29"/>
        <v>311222.79999998998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44294</v>
      </c>
      <c r="U90" s="3"/>
      <c r="V90" s="4"/>
      <c r="W90" s="98">
        <v>46133</v>
      </c>
      <c r="X90" s="98" t="s">
        <v>58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44008</v>
      </c>
      <c r="B91" s="72">
        <f t="shared" ca="1" si="42"/>
        <v>25316328.874999989</v>
      </c>
      <c r="C91" s="6">
        <f t="shared" si="33"/>
        <v>25000000</v>
      </c>
      <c r="D91" s="12">
        <f ca="1">IF(A91&lt;$B$1,VLOOKUP(A91,[1]DI!$A$4:$B$15000,2,FALSE),0)</f>
        <v>2.1500000000000005E-2</v>
      </c>
      <c r="E91" s="13">
        <f t="shared" ca="1" si="25"/>
        <v>1.0000844200000001</v>
      </c>
      <c r="F91" s="13">
        <f ca="1">(TRUNC(PRODUCT($E$12:$E90),16))</f>
        <v>1.00637728872026</v>
      </c>
      <c r="G91" s="13">
        <f t="shared" si="34"/>
        <v>1</v>
      </c>
      <c r="H91" s="13">
        <f t="shared" ca="1" si="26"/>
        <v>1.0063772900000001</v>
      </c>
      <c r="I91" s="12">
        <f t="shared" si="35"/>
        <v>0.03</v>
      </c>
      <c r="J91" s="34">
        <f t="shared" si="36"/>
        <v>43929</v>
      </c>
      <c r="K91" s="2">
        <f t="shared" si="37"/>
        <v>53</v>
      </c>
      <c r="L91" s="17">
        <f t="shared" si="38"/>
        <v>53</v>
      </c>
      <c r="M91" s="11">
        <f t="shared" si="27"/>
        <v>1.0062360960000001</v>
      </c>
      <c r="N91" s="11">
        <f t="shared" ca="1" si="28"/>
        <v>1.012653155</v>
      </c>
      <c r="O91" s="17">
        <f t="shared" si="39"/>
        <v>0</v>
      </c>
      <c r="P91" s="13">
        <f t="shared" ca="1" si="29"/>
        <v>316328.87499998999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44294</v>
      </c>
      <c r="U91" s="3"/>
      <c r="V91" s="4"/>
      <c r="W91" s="98">
        <v>46143</v>
      </c>
      <c r="X91" s="98" t="s">
        <v>69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44009</v>
      </c>
      <c r="B92" s="72">
        <f t="shared" ca="1" si="42"/>
        <v>25321436.074999992</v>
      </c>
      <c r="C92" s="6">
        <f t="shared" si="33"/>
        <v>25000000</v>
      </c>
      <c r="D92" s="12">
        <f ca="1">IF(A92&lt;$B$1,VLOOKUP(A92,[1]DI!$A$4:$B$15000,2,FALSE),0)</f>
        <v>0</v>
      </c>
      <c r="E92" s="13">
        <f t="shared" ca="1" si="25"/>
        <v>1</v>
      </c>
      <c r="F92" s="13">
        <f ca="1">(TRUNC(PRODUCT($E$12:$E91),16))</f>
        <v>1.0064622470909801</v>
      </c>
      <c r="G92" s="13">
        <f t="shared" si="34"/>
        <v>1</v>
      </c>
      <c r="H92" s="13">
        <f t="shared" ca="1" si="26"/>
        <v>1.00646225</v>
      </c>
      <c r="I92" s="12">
        <f t="shared" si="35"/>
        <v>0.03</v>
      </c>
      <c r="J92" s="34">
        <f t="shared" si="36"/>
        <v>43929</v>
      </c>
      <c r="K92" s="2">
        <f t="shared" si="37"/>
        <v>53</v>
      </c>
      <c r="L92" s="17">
        <f t="shared" si="38"/>
        <v>54</v>
      </c>
      <c r="M92" s="11">
        <f t="shared" si="27"/>
        <v>1.0063541309999999</v>
      </c>
      <c r="N92" s="11">
        <f t="shared" ca="1" si="28"/>
        <v>1.0128574429999999</v>
      </c>
      <c r="O92" s="17">
        <f t="shared" si="39"/>
        <v>0</v>
      </c>
      <c r="P92" s="13">
        <f t="shared" ca="1" si="29"/>
        <v>321436.07499999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44294</v>
      </c>
      <c r="U92" s="3"/>
      <c r="V92" s="4"/>
      <c r="W92" s="98">
        <v>46177</v>
      </c>
      <c r="X92" s="98" t="s">
        <v>68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44010</v>
      </c>
      <c r="B93" s="72">
        <f t="shared" ca="1" si="42"/>
        <v>25321436.074999992</v>
      </c>
      <c r="C93" s="6">
        <f t="shared" si="33"/>
        <v>25000000</v>
      </c>
      <c r="D93" s="12">
        <f ca="1">IF(A93&lt;$B$1,VLOOKUP(A93,[1]DI!$A$4:$B$15000,2,FALSE),0)</f>
        <v>0</v>
      </c>
      <c r="E93" s="13">
        <f t="shared" ca="1" si="25"/>
        <v>1</v>
      </c>
      <c r="F93" s="13">
        <f ca="1">(TRUNC(PRODUCT($E$12:$E92),16))</f>
        <v>1.0064622470909801</v>
      </c>
      <c r="G93" s="13">
        <f t="shared" si="34"/>
        <v>1</v>
      </c>
      <c r="H93" s="13">
        <f t="shared" ca="1" si="26"/>
        <v>1.00646225</v>
      </c>
      <c r="I93" s="12">
        <f t="shared" si="35"/>
        <v>0.03</v>
      </c>
      <c r="J93" s="34">
        <f t="shared" si="36"/>
        <v>43929</v>
      </c>
      <c r="K93" s="2">
        <f t="shared" si="37"/>
        <v>53</v>
      </c>
      <c r="L93" s="17">
        <f t="shared" si="38"/>
        <v>54</v>
      </c>
      <c r="M93" s="11">
        <f t="shared" si="27"/>
        <v>1.0063541309999999</v>
      </c>
      <c r="N93" s="11">
        <f t="shared" ca="1" si="28"/>
        <v>1.0128574429999999</v>
      </c>
      <c r="O93" s="17">
        <f t="shared" si="39"/>
        <v>0</v>
      </c>
      <c r="P93" s="13">
        <f t="shared" ca="1" si="29"/>
        <v>321436.07499999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44294</v>
      </c>
      <c r="U93" s="3"/>
      <c r="V93" s="4"/>
      <c r="W93" s="98">
        <v>46272</v>
      </c>
      <c r="X93" s="98" t="s">
        <v>70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44011</v>
      </c>
      <c r="B94" s="72">
        <f t="shared" ca="1" si="42"/>
        <v>25321436.074999992</v>
      </c>
      <c r="C94" s="6">
        <f t="shared" si="33"/>
        <v>25000000</v>
      </c>
      <c r="D94" s="12">
        <f ca="1">IF(A94&lt;$B$1,VLOOKUP(A94,[1]DI!$A$4:$B$15000,2,FALSE),0)</f>
        <v>2.1500000000000005E-2</v>
      </c>
      <c r="E94" s="13">
        <f t="shared" ca="1" si="25"/>
        <v>1.0000844200000001</v>
      </c>
      <c r="F94" s="13">
        <f ca="1">(TRUNC(PRODUCT($E$12:$E93),16))</f>
        <v>1.0064622470909801</v>
      </c>
      <c r="G94" s="13">
        <f t="shared" si="34"/>
        <v>1</v>
      </c>
      <c r="H94" s="13">
        <f t="shared" ca="1" si="26"/>
        <v>1.00646225</v>
      </c>
      <c r="I94" s="12">
        <f t="shared" si="35"/>
        <v>0.03</v>
      </c>
      <c r="J94" s="34">
        <f t="shared" si="36"/>
        <v>43929</v>
      </c>
      <c r="K94" s="2">
        <f t="shared" si="37"/>
        <v>54</v>
      </c>
      <c r="L94" s="17">
        <f t="shared" si="38"/>
        <v>54</v>
      </c>
      <c r="M94" s="11">
        <f t="shared" si="27"/>
        <v>1.0063541309999999</v>
      </c>
      <c r="N94" s="11">
        <f t="shared" ca="1" si="28"/>
        <v>1.0128574429999999</v>
      </c>
      <c r="O94" s="17">
        <f t="shared" si="39"/>
        <v>0</v>
      </c>
      <c r="P94" s="13">
        <f t="shared" ca="1" si="29"/>
        <v>321436.07499999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44294</v>
      </c>
      <c r="U94" s="3"/>
      <c r="V94" s="4"/>
      <c r="W94" s="98">
        <v>46307</v>
      </c>
      <c r="X94" s="99" t="s">
        <v>59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44012</v>
      </c>
      <c r="B95" s="72">
        <f t="shared" ca="1" si="42"/>
        <v>25326544.149999999</v>
      </c>
      <c r="C95" s="6">
        <f t="shared" si="33"/>
        <v>25000000</v>
      </c>
      <c r="D95" s="12">
        <f ca="1">IF(A95&lt;$B$1,VLOOKUP(A95,[1]DI!$A$4:$B$15000,2,FALSE),0)</f>
        <v>2.1500000000000005E-2</v>
      </c>
      <c r="E95" s="13">
        <f t="shared" ca="1" si="25"/>
        <v>1.0000844200000001</v>
      </c>
      <c r="F95" s="13">
        <f ca="1">(TRUNC(PRODUCT($E$12:$E94),16))</f>
        <v>1.0065472126338799</v>
      </c>
      <c r="G95" s="13">
        <f t="shared" si="34"/>
        <v>1</v>
      </c>
      <c r="H95" s="13">
        <f t="shared" ca="1" si="26"/>
        <v>1.0065472099999999</v>
      </c>
      <c r="I95" s="12">
        <f t="shared" si="35"/>
        <v>0.03</v>
      </c>
      <c r="J95" s="34">
        <f t="shared" si="36"/>
        <v>43929</v>
      </c>
      <c r="K95" s="2">
        <f t="shared" si="37"/>
        <v>55</v>
      </c>
      <c r="L95" s="17">
        <f t="shared" si="38"/>
        <v>55</v>
      </c>
      <c r="M95" s="11">
        <f t="shared" si="27"/>
        <v>1.0064721809999999</v>
      </c>
      <c r="N95" s="11">
        <f t="shared" ca="1" si="28"/>
        <v>1.0130617660000001</v>
      </c>
      <c r="O95" s="17">
        <f t="shared" si="39"/>
        <v>0</v>
      </c>
      <c r="P95" s="13">
        <f t="shared" ca="1" si="29"/>
        <v>326544.15000000002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44294</v>
      </c>
      <c r="U95" s="3"/>
      <c r="V95" s="4"/>
      <c r="W95" s="98">
        <v>46328</v>
      </c>
      <c r="X95" s="98" t="s">
        <v>63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44013</v>
      </c>
      <c r="B96" s="72">
        <f t="shared" ca="1" si="42"/>
        <v>25331653.524999991</v>
      </c>
      <c r="C96" s="6">
        <f t="shared" si="33"/>
        <v>25000000</v>
      </c>
      <c r="D96" s="12">
        <f ca="1">IF(A96&lt;$B$1,VLOOKUP(A96,[1]DI!$A$4:$B$15000,2,FALSE),0)</f>
        <v>2.1500000000000005E-2</v>
      </c>
      <c r="E96" s="13">
        <f t="shared" ca="1" si="25"/>
        <v>1.0000844200000001</v>
      </c>
      <c r="F96" s="13">
        <f ca="1">(TRUNC(PRODUCT($E$12:$E95),16))</f>
        <v>1.0066321853495701</v>
      </c>
      <c r="G96" s="13">
        <f t="shared" si="34"/>
        <v>1</v>
      </c>
      <c r="H96" s="13">
        <f t="shared" ca="1" si="26"/>
        <v>1.0066321899999999</v>
      </c>
      <c r="I96" s="12">
        <f t="shared" si="35"/>
        <v>0.03</v>
      </c>
      <c r="J96" s="34">
        <f t="shared" si="36"/>
        <v>43929</v>
      </c>
      <c r="K96" s="2">
        <f t="shared" si="37"/>
        <v>56</v>
      </c>
      <c r="L96" s="17">
        <f t="shared" si="38"/>
        <v>56</v>
      </c>
      <c r="M96" s="11">
        <f t="shared" si="27"/>
        <v>1.006590243</v>
      </c>
      <c r="N96" s="11">
        <f t="shared" ca="1" si="28"/>
        <v>1.0132661409999999</v>
      </c>
      <c r="O96" s="17">
        <f t="shared" si="39"/>
        <v>0</v>
      </c>
      <c r="P96" s="13">
        <f t="shared" ca="1" si="29"/>
        <v>331653.52499999001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44294</v>
      </c>
      <c r="U96" s="3"/>
      <c r="V96" s="4"/>
      <c r="W96" s="98">
        <v>46381</v>
      </c>
      <c r="X96" s="98" t="s">
        <v>65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44014</v>
      </c>
      <c r="B97" s="72">
        <f t="shared" ca="1" si="42"/>
        <v>25336763.774999991</v>
      </c>
      <c r="C97" s="6">
        <f t="shared" si="33"/>
        <v>25000000</v>
      </c>
      <c r="D97" s="12">
        <f ca="1">IF(A97&lt;$B$1,VLOOKUP(A97,[1]DI!$A$4:$B$15000,2,FALSE),0)</f>
        <v>2.1500000000000005E-2</v>
      </c>
      <c r="E97" s="13">
        <f t="shared" ca="1" si="25"/>
        <v>1.0000844200000001</v>
      </c>
      <c r="F97" s="13">
        <f ca="1">(TRUNC(PRODUCT($E$12:$E96),16))</f>
        <v>1.00671716523866</v>
      </c>
      <c r="G97" s="13">
        <f t="shared" si="34"/>
        <v>1</v>
      </c>
      <c r="H97" s="13">
        <f t="shared" ca="1" si="26"/>
        <v>1.0067171699999999</v>
      </c>
      <c r="I97" s="12">
        <f t="shared" si="35"/>
        <v>0.03</v>
      </c>
      <c r="J97" s="34">
        <f t="shared" si="36"/>
        <v>43929</v>
      </c>
      <c r="K97" s="2">
        <f t="shared" si="37"/>
        <v>57</v>
      </c>
      <c r="L97" s="17">
        <f t="shared" si="38"/>
        <v>57</v>
      </c>
      <c r="M97" s="11">
        <f t="shared" si="27"/>
        <v>1.00670832</v>
      </c>
      <c r="N97" s="11">
        <f t="shared" ca="1" si="28"/>
        <v>1.0134705509999999</v>
      </c>
      <c r="O97" s="17">
        <f t="shared" si="39"/>
        <v>0</v>
      </c>
      <c r="P97" s="13">
        <f t="shared" ca="1" si="29"/>
        <v>336763.77499999001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44294</v>
      </c>
      <c r="U97" s="3"/>
      <c r="V97" s="4"/>
      <c r="W97" s="98">
        <v>46388</v>
      </c>
      <c r="X97" s="98" t="s">
        <v>66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44015</v>
      </c>
      <c r="B98" s="72">
        <f t="shared" ca="1" si="42"/>
        <v>25341874.874999989</v>
      </c>
      <c r="C98" s="6">
        <f t="shared" si="33"/>
        <v>25000000</v>
      </c>
      <c r="D98" s="12">
        <f ca="1">IF(A98&lt;$B$1,VLOOKUP(A98,[1]DI!$A$4:$B$15000,2,FALSE),0)</f>
        <v>2.1500000000000005E-2</v>
      </c>
      <c r="E98" s="13">
        <f t="shared" ca="1" si="25"/>
        <v>1.0000844200000001</v>
      </c>
      <c r="F98" s="13">
        <f ca="1">(TRUNC(PRODUCT($E$12:$E97),16))</f>
        <v>1.0068021523017501</v>
      </c>
      <c r="G98" s="13">
        <f t="shared" si="34"/>
        <v>1</v>
      </c>
      <c r="H98" s="13">
        <f t="shared" ca="1" si="26"/>
        <v>1.00680215</v>
      </c>
      <c r="I98" s="12">
        <f t="shared" si="35"/>
        <v>0.03</v>
      </c>
      <c r="J98" s="34">
        <f t="shared" si="36"/>
        <v>43929</v>
      </c>
      <c r="K98" s="2">
        <f t="shared" si="37"/>
        <v>58</v>
      </c>
      <c r="L98" s="17">
        <f t="shared" si="38"/>
        <v>58</v>
      </c>
      <c r="M98" s="11">
        <f t="shared" si="27"/>
        <v>1.006826411</v>
      </c>
      <c r="N98" s="11">
        <f t="shared" ca="1" si="28"/>
        <v>1.0136749949999999</v>
      </c>
      <c r="O98" s="17">
        <f t="shared" si="39"/>
        <v>0</v>
      </c>
      <c r="P98" s="13">
        <f t="shared" ca="1" si="29"/>
        <v>341874.87499998999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44294</v>
      </c>
      <c r="U98" s="3"/>
      <c r="V98" s="4"/>
      <c r="W98" s="98">
        <v>46426</v>
      </c>
      <c r="X98" s="98" t="s">
        <v>57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44016</v>
      </c>
      <c r="B99" s="72">
        <f t="shared" ca="1" si="42"/>
        <v>25346987.324999992</v>
      </c>
      <c r="C99" s="6">
        <f t="shared" si="33"/>
        <v>25000000</v>
      </c>
      <c r="D99" s="12">
        <f ca="1">IF(A99&lt;$B$1,VLOOKUP(A99,[1]DI!$A$4:$B$15000,2,FALSE),0)</f>
        <v>0</v>
      </c>
      <c r="E99" s="13">
        <f t="shared" ca="1" si="25"/>
        <v>1</v>
      </c>
      <c r="F99" s="13">
        <f ca="1">(TRUNC(PRODUCT($E$12:$E98),16))</f>
        <v>1.00688714653944</v>
      </c>
      <c r="G99" s="13">
        <f t="shared" si="34"/>
        <v>1</v>
      </c>
      <c r="H99" s="13">
        <f t="shared" ca="1" si="26"/>
        <v>1.0068871500000001</v>
      </c>
      <c r="I99" s="12">
        <f t="shared" si="35"/>
        <v>0.03</v>
      </c>
      <c r="J99" s="34">
        <f t="shared" si="36"/>
        <v>43929</v>
      </c>
      <c r="K99" s="2">
        <f t="shared" si="37"/>
        <v>58</v>
      </c>
      <c r="L99" s="17">
        <f t="shared" si="38"/>
        <v>59</v>
      </c>
      <c r="M99" s="11">
        <f t="shared" si="27"/>
        <v>1.006944515</v>
      </c>
      <c r="N99" s="11">
        <f t="shared" ca="1" si="28"/>
        <v>1.0138794929999999</v>
      </c>
      <c r="O99" s="17">
        <f t="shared" si="39"/>
        <v>0</v>
      </c>
      <c r="P99" s="13">
        <f t="shared" ca="1" si="29"/>
        <v>346987.32499999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44294</v>
      </c>
      <c r="U99" s="3"/>
      <c r="V99" s="4"/>
      <c r="W99" s="98">
        <v>46427</v>
      </c>
      <c r="X99" s="98" t="s">
        <v>57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44017</v>
      </c>
      <c r="B100" s="72">
        <f t="shared" ca="1" si="42"/>
        <v>25346987.324999992</v>
      </c>
      <c r="C100" s="6">
        <f t="shared" si="33"/>
        <v>25000000</v>
      </c>
      <c r="D100" s="12">
        <f ca="1">IF(A100&lt;$B$1,VLOOKUP(A100,[1]DI!$A$4:$B$15000,2,FALSE),0)</f>
        <v>0</v>
      </c>
      <c r="E100" s="13">
        <f t="shared" ca="1" si="25"/>
        <v>1</v>
      </c>
      <c r="F100" s="13">
        <f ca="1">(TRUNC(PRODUCT($E$12:$E99),16))</f>
        <v>1.00688714653944</v>
      </c>
      <c r="G100" s="13">
        <f t="shared" si="34"/>
        <v>1</v>
      </c>
      <c r="H100" s="13">
        <f t="shared" ca="1" si="26"/>
        <v>1.0068871500000001</v>
      </c>
      <c r="I100" s="12">
        <f t="shared" si="35"/>
        <v>0.03</v>
      </c>
      <c r="J100" s="34">
        <f t="shared" si="36"/>
        <v>43929</v>
      </c>
      <c r="K100" s="2">
        <f t="shared" si="37"/>
        <v>58</v>
      </c>
      <c r="L100" s="17">
        <f t="shared" si="38"/>
        <v>59</v>
      </c>
      <c r="M100" s="11">
        <f t="shared" si="27"/>
        <v>1.006944515</v>
      </c>
      <c r="N100" s="11">
        <f t="shared" ca="1" si="28"/>
        <v>1.0138794929999999</v>
      </c>
      <c r="O100" s="17">
        <f t="shared" si="39"/>
        <v>0</v>
      </c>
      <c r="P100" s="13">
        <f t="shared" ca="1" si="29"/>
        <v>346987.32499999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44294</v>
      </c>
      <c r="U100" s="3"/>
      <c r="V100" s="4"/>
      <c r="W100" s="98">
        <v>46472</v>
      </c>
      <c r="X100" s="98" t="s">
        <v>67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44018</v>
      </c>
      <c r="B101" s="72">
        <f t="shared" ca="1" si="42"/>
        <v>25346987.324999992</v>
      </c>
      <c r="C101" s="6">
        <f t="shared" si="33"/>
        <v>25000000</v>
      </c>
      <c r="D101" s="12">
        <f ca="1">IF(A101&lt;$B$1,VLOOKUP(A101,[1]DI!$A$4:$B$15000,2,FALSE),0)</f>
        <v>2.1500000000000005E-2</v>
      </c>
      <c r="E101" s="13">
        <f t="shared" ca="1" si="25"/>
        <v>1.0000844200000001</v>
      </c>
      <c r="F101" s="13">
        <f ca="1">(TRUNC(PRODUCT($E$12:$E100),16))</f>
        <v>1.00688714653944</v>
      </c>
      <c r="G101" s="13">
        <f t="shared" si="34"/>
        <v>1</v>
      </c>
      <c r="H101" s="13">
        <f t="shared" ca="1" si="26"/>
        <v>1.0068871500000001</v>
      </c>
      <c r="I101" s="12">
        <f t="shared" si="35"/>
        <v>0.03</v>
      </c>
      <c r="J101" s="34">
        <f t="shared" si="36"/>
        <v>43929</v>
      </c>
      <c r="K101" s="2">
        <f t="shared" si="37"/>
        <v>59</v>
      </c>
      <c r="L101" s="17">
        <f t="shared" si="38"/>
        <v>59</v>
      </c>
      <c r="M101" s="11">
        <f t="shared" si="27"/>
        <v>1.006944515</v>
      </c>
      <c r="N101" s="11">
        <f t="shared" ca="1" si="28"/>
        <v>1.0138794929999999</v>
      </c>
      <c r="O101" s="17">
        <f t="shared" si="39"/>
        <v>0</v>
      </c>
      <c r="P101" s="13">
        <f t="shared" ca="1" si="29"/>
        <v>346987.32499999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44294</v>
      </c>
      <c r="U101" s="3"/>
      <c r="V101" s="4"/>
      <c r="W101" s="98">
        <v>46498</v>
      </c>
      <c r="X101" s="98" t="s">
        <v>58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44019</v>
      </c>
      <c r="B102" s="72">
        <f t="shared" ca="1" si="42"/>
        <v>25352100.649999991</v>
      </c>
      <c r="C102" s="6">
        <f t="shared" si="33"/>
        <v>25000000</v>
      </c>
      <c r="D102" s="12">
        <f ca="1">IF(A102&lt;$B$1,VLOOKUP(A102,[1]DI!$A$4:$B$15000,2,FALSE),0)</f>
        <v>2.1500000000000005E-2</v>
      </c>
      <c r="E102" s="13">
        <f t="shared" ca="1" si="25"/>
        <v>1.0000844200000001</v>
      </c>
      <c r="F102" s="13">
        <f ca="1">(TRUNC(PRODUCT($E$12:$E101),16))</f>
        <v>1.0069721479523499</v>
      </c>
      <c r="G102" s="13">
        <f t="shared" si="34"/>
        <v>1</v>
      </c>
      <c r="H102" s="13">
        <f t="shared" ca="1" si="26"/>
        <v>1.00697215</v>
      </c>
      <c r="I102" s="12">
        <f t="shared" si="35"/>
        <v>0.03</v>
      </c>
      <c r="J102" s="34">
        <f t="shared" si="36"/>
        <v>43929</v>
      </c>
      <c r="K102" s="2">
        <f t="shared" si="37"/>
        <v>60</v>
      </c>
      <c r="L102" s="17">
        <f t="shared" si="38"/>
        <v>60</v>
      </c>
      <c r="M102" s="11">
        <f t="shared" si="27"/>
        <v>1.007062634</v>
      </c>
      <c r="N102" s="11">
        <f t="shared" ca="1" si="28"/>
        <v>1.0140840259999999</v>
      </c>
      <c r="O102" s="17">
        <f t="shared" si="39"/>
        <v>0</v>
      </c>
      <c r="P102" s="13">
        <f t="shared" ca="1" si="29"/>
        <v>352100.64999999001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44294</v>
      </c>
      <c r="U102" s="3"/>
      <c r="V102" s="4"/>
      <c r="W102" s="98">
        <v>46534</v>
      </c>
      <c r="X102" s="98" t="s">
        <v>68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44020</v>
      </c>
      <c r="B103" s="72">
        <f t="shared" ca="1" si="42"/>
        <v>25357215.04999999</v>
      </c>
      <c r="C103" s="6">
        <f t="shared" si="33"/>
        <v>25000000</v>
      </c>
      <c r="D103" s="12">
        <f ca="1">IF(A103&lt;$B$1,VLOOKUP(A103,[1]DI!$A$4:$B$15000,2,FALSE),0)</f>
        <v>2.1500000000000005E-2</v>
      </c>
      <c r="E103" s="13">
        <f t="shared" ca="1" si="25"/>
        <v>1.0000844200000001</v>
      </c>
      <c r="F103" s="13">
        <f ca="1">(TRUNC(PRODUCT($E$12:$E102),16))</f>
        <v>1.00705715654108</v>
      </c>
      <c r="G103" s="13">
        <f t="shared" si="34"/>
        <v>1</v>
      </c>
      <c r="H103" s="13">
        <f t="shared" ca="1" si="26"/>
        <v>1.00705716</v>
      </c>
      <c r="I103" s="12">
        <f t="shared" si="35"/>
        <v>0.03</v>
      </c>
      <c r="J103" s="34">
        <f t="shared" si="36"/>
        <v>43929</v>
      </c>
      <c r="K103" s="2">
        <f t="shared" si="37"/>
        <v>61</v>
      </c>
      <c r="L103" s="17">
        <f t="shared" si="38"/>
        <v>61</v>
      </c>
      <c r="M103" s="11">
        <f t="shared" si="27"/>
        <v>1.0071807660000001</v>
      </c>
      <c r="N103" s="11">
        <f t="shared" ca="1" si="28"/>
        <v>1.0142886019999999</v>
      </c>
      <c r="O103" s="17">
        <f t="shared" si="39"/>
        <v>0</v>
      </c>
      <c r="P103" s="13">
        <f t="shared" ca="1" si="29"/>
        <v>357215.04999998998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44294</v>
      </c>
      <c r="U103" s="3"/>
      <c r="V103" s="4"/>
      <c r="W103" s="98">
        <v>46637</v>
      </c>
      <c r="X103" s="98" t="s">
        <v>62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44021</v>
      </c>
      <c r="B104" s="72">
        <f t="shared" ca="1" si="42"/>
        <v>25362330.300000001</v>
      </c>
      <c r="C104" s="6">
        <f t="shared" si="33"/>
        <v>25000000</v>
      </c>
      <c r="D104" s="12">
        <f ca="1">IF(A104&lt;$B$1,VLOOKUP(A104,[1]DI!$A$4:$B$15000,2,FALSE),0)</f>
        <v>2.1500000000000005E-2</v>
      </c>
      <c r="E104" s="13">
        <f t="shared" ca="1" si="25"/>
        <v>1.0000844200000001</v>
      </c>
      <c r="F104" s="13">
        <f ca="1">(TRUNC(PRODUCT($E$12:$E103),16))</f>
        <v>1.0071421723062399</v>
      </c>
      <c r="G104" s="13">
        <f t="shared" si="34"/>
        <v>1</v>
      </c>
      <c r="H104" s="13">
        <f t="shared" ca="1" si="26"/>
        <v>1.0071421700000001</v>
      </c>
      <c r="I104" s="12">
        <f t="shared" si="35"/>
        <v>0.03</v>
      </c>
      <c r="J104" s="34">
        <f t="shared" si="36"/>
        <v>43929</v>
      </c>
      <c r="K104" s="2">
        <f t="shared" si="37"/>
        <v>62</v>
      </c>
      <c r="L104" s="17">
        <f t="shared" si="38"/>
        <v>62</v>
      </c>
      <c r="M104" s="11">
        <f t="shared" si="27"/>
        <v>1.007298912</v>
      </c>
      <c r="N104" s="11">
        <f t="shared" ca="1" si="28"/>
        <v>1.0144932120000001</v>
      </c>
      <c r="O104" s="17">
        <f t="shared" si="39"/>
        <v>0</v>
      </c>
      <c r="P104" s="13">
        <f t="shared" ca="1" si="29"/>
        <v>362330.3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44294</v>
      </c>
      <c r="U104" s="3"/>
      <c r="V104" s="10"/>
      <c r="W104" s="98">
        <v>46672</v>
      </c>
      <c r="X104" s="99" t="s">
        <v>59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44022</v>
      </c>
      <c r="B105" s="72">
        <f t="shared" ca="1" si="42"/>
        <v>25367446.92499999</v>
      </c>
      <c r="C105" s="6">
        <f t="shared" si="33"/>
        <v>25000000</v>
      </c>
      <c r="D105" s="12">
        <f ca="1">IF(A105&lt;$B$1,VLOOKUP(A105,[1]DI!$A$4:$B$15000,2,FALSE),0)</f>
        <v>2.1500000000000005E-2</v>
      </c>
      <c r="E105" s="13">
        <f t="shared" ca="1" si="25"/>
        <v>1.0000844200000001</v>
      </c>
      <c r="F105" s="13">
        <f ca="1">(TRUNC(PRODUCT($E$12:$E104),16))</f>
        <v>1.00722719524843</v>
      </c>
      <c r="G105" s="13">
        <f t="shared" si="34"/>
        <v>1</v>
      </c>
      <c r="H105" s="13">
        <f t="shared" ca="1" si="26"/>
        <v>1.0072272</v>
      </c>
      <c r="I105" s="12">
        <f t="shared" si="35"/>
        <v>0.03</v>
      </c>
      <c r="J105" s="34">
        <f t="shared" si="36"/>
        <v>43929</v>
      </c>
      <c r="K105" s="2">
        <f t="shared" si="37"/>
        <v>63</v>
      </c>
      <c r="L105" s="17">
        <f t="shared" si="38"/>
        <v>63</v>
      </c>
      <c r="M105" s="11">
        <f t="shared" si="27"/>
        <v>1.007417072</v>
      </c>
      <c r="N105" s="11">
        <f t="shared" ca="1" si="28"/>
        <v>1.0146978769999999</v>
      </c>
      <c r="O105" s="17">
        <f t="shared" si="39"/>
        <v>0</v>
      </c>
      <c r="P105" s="13">
        <f t="shared" ca="1" si="29"/>
        <v>367446.92499998998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44294</v>
      </c>
      <c r="U105" s="3"/>
      <c r="V105" s="4"/>
      <c r="W105" s="98">
        <v>46693</v>
      </c>
      <c r="X105" s="98" t="s">
        <v>63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44023</v>
      </c>
      <c r="B106" s="72">
        <f t="shared" ca="1" si="42"/>
        <v>25372564.375</v>
      </c>
      <c r="C106" s="6">
        <f t="shared" si="33"/>
        <v>25000000</v>
      </c>
      <c r="D106" s="12">
        <f ca="1">IF(A106&lt;$B$1,VLOOKUP(A106,[1]DI!$A$4:$B$15000,2,FALSE),0)</f>
        <v>0</v>
      </c>
      <c r="E106" s="13">
        <f t="shared" ca="1" si="25"/>
        <v>1</v>
      </c>
      <c r="F106" s="13">
        <f ca="1">(TRUNC(PRODUCT($E$12:$E105),16))</f>
        <v>1.00731222536825</v>
      </c>
      <c r="G106" s="13">
        <f t="shared" si="34"/>
        <v>1</v>
      </c>
      <c r="H106" s="13">
        <f t="shared" ca="1" si="26"/>
        <v>1.0073122299999999</v>
      </c>
      <c r="I106" s="12">
        <f t="shared" si="35"/>
        <v>0.03</v>
      </c>
      <c r="J106" s="34">
        <f t="shared" si="36"/>
        <v>43929</v>
      </c>
      <c r="K106" s="2">
        <f t="shared" si="37"/>
        <v>63</v>
      </c>
      <c r="L106" s="17">
        <f t="shared" si="38"/>
        <v>64</v>
      </c>
      <c r="M106" s="11">
        <f t="shared" si="27"/>
        <v>1.007535246</v>
      </c>
      <c r="N106" s="11">
        <f t="shared" ca="1" si="28"/>
        <v>1.014902575</v>
      </c>
      <c r="O106" s="17">
        <f t="shared" si="39"/>
        <v>0</v>
      </c>
      <c r="P106" s="13">
        <f t="shared" ca="1" si="29"/>
        <v>372564.375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44294</v>
      </c>
      <c r="U106" s="3"/>
      <c r="V106" s="4"/>
      <c r="W106" s="98">
        <v>46706</v>
      </c>
      <c r="X106" s="98" t="s">
        <v>71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44024</v>
      </c>
      <c r="B107" s="72">
        <f t="shared" ca="1" si="42"/>
        <v>25372564.375</v>
      </c>
      <c r="C107" s="6">
        <f t="shared" si="33"/>
        <v>25000000</v>
      </c>
      <c r="D107" s="12">
        <f ca="1">IF(A107&lt;$B$1,VLOOKUP(A107,[1]DI!$A$4:$B$15000,2,FALSE),0)</f>
        <v>0</v>
      </c>
      <c r="E107" s="13">
        <f t="shared" ca="1" si="25"/>
        <v>1</v>
      </c>
      <c r="F107" s="13">
        <f ca="1">(TRUNC(PRODUCT($E$12:$E106),16))</f>
        <v>1.00731222536825</v>
      </c>
      <c r="G107" s="13">
        <f t="shared" si="34"/>
        <v>1</v>
      </c>
      <c r="H107" s="13">
        <f t="shared" ca="1" si="26"/>
        <v>1.0073122299999999</v>
      </c>
      <c r="I107" s="12">
        <f t="shared" si="35"/>
        <v>0.03</v>
      </c>
      <c r="J107" s="34">
        <f t="shared" si="36"/>
        <v>43929</v>
      </c>
      <c r="K107" s="2">
        <f t="shared" si="37"/>
        <v>63</v>
      </c>
      <c r="L107" s="17">
        <f t="shared" si="38"/>
        <v>64</v>
      </c>
      <c r="M107" s="11">
        <f t="shared" si="27"/>
        <v>1.007535246</v>
      </c>
      <c r="N107" s="11">
        <f t="shared" ca="1" si="28"/>
        <v>1.014902575</v>
      </c>
      <c r="O107" s="17">
        <f t="shared" si="39"/>
        <v>0</v>
      </c>
      <c r="P107" s="13">
        <f t="shared" ca="1" si="29"/>
        <v>372564.375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44294</v>
      </c>
      <c r="U107" s="3"/>
      <c r="V107" s="4"/>
      <c r="W107" s="98">
        <v>46811</v>
      </c>
      <c r="X107" s="98" t="s">
        <v>57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44025</v>
      </c>
      <c r="B108" s="72">
        <f t="shared" ca="1" si="42"/>
        <v>25372564.375</v>
      </c>
      <c r="C108" s="6">
        <f t="shared" si="33"/>
        <v>25000000</v>
      </c>
      <c r="D108" s="12">
        <f ca="1">IF(A108&lt;$B$1,VLOOKUP(A108,[1]DI!$A$4:$B$15000,2,FALSE),0)</f>
        <v>2.1500000000000005E-2</v>
      </c>
      <c r="E108" s="13">
        <f t="shared" ca="1" si="25"/>
        <v>1.0000844200000001</v>
      </c>
      <c r="F108" s="13">
        <f ca="1">(TRUNC(PRODUCT($E$12:$E107),16))</f>
        <v>1.00731222536825</v>
      </c>
      <c r="G108" s="13">
        <f t="shared" si="34"/>
        <v>1</v>
      </c>
      <c r="H108" s="13">
        <f t="shared" ca="1" si="26"/>
        <v>1.0073122299999999</v>
      </c>
      <c r="I108" s="12">
        <f t="shared" si="35"/>
        <v>0.03</v>
      </c>
      <c r="J108" s="34">
        <f t="shared" si="36"/>
        <v>43929</v>
      </c>
      <c r="K108" s="2">
        <f t="shared" si="37"/>
        <v>64</v>
      </c>
      <c r="L108" s="17">
        <f t="shared" si="38"/>
        <v>64</v>
      </c>
      <c r="M108" s="11">
        <f t="shared" si="27"/>
        <v>1.007535246</v>
      </c>
      <c r="N108" s="11">
        <f t="shared" ca="1" si="28"/>
        <v>1.014902575</v>
      </c>
      <c r="O108" s="17">
        <f t="shared" si="39"/>
        <v>0</v>
      </c>
      <c r="P108" s="13">
        <f t="shared" ca="1" si="29"/>
        <v>372564.375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44294</v>
      </c>
      <c r="U108" s="3"/>
      <c r="V108" s="4"/>
      <c r="W108" s="98">
        <v>46812</v>
      </c>
      <c r="X108" s="98" t="s">
        <v>57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44026</v>
      </c>
      <c r="B109" s="72">
        <f t="shared" ca="1" si="42"/>
        <v>25377682.675000001</v>
      </c>
      <c r="C109" s="6">
        <f t="shared" si="33"/>
        <v>25000000</v>
      </c>
      <c r="D109" s="12">
        <f ca="1">IF(A109&lt;$B$1,VLOOKUP(A109,[1]DI!$A$4:$B$15000,2,FALSE),0)</f>
        <v>2.1500000000000005E-2</v>
      </c>
      <c r="E109" s="13">
        <f t="shared" ca="1" si="25"/>
        <v>1.0000844200000001</v>
      </c>
      <c r="F109" s="13">
        <f ca="1">(TRUNC(PRODUCT($E$12:$E108),16))</f>
        <v>1.0073972626663099</v>
      </c>
      <c r="G109" s="13">
        <f t="shared" si="34"/>
        <v>1</v>
      </c>
      <c r="H109" s="13">
        <f t="shared" ca="1" si="26"/>
        <v>1.0073972600000001</v>
      </c>
      <c r="I109" s="12">
        <f t="shared" si="35"/>
        <v>0.03</v>
      </c>
      <c r="J109" s="34">
        <f t="shared" si="36"/>
        <v>43929</v>
      </c>
      <c r="K109" s="2">
        <f t="shared" si="37"/>
        <v>65</v>
      </c>
      <c r="L109" s="17">
        <f t="shared" si="38"/>
        <v>65</v>
      </c>
      <c r="M109" s="11">
        <f t="shared" si="27"/>
        <v>1.007653433</v>
      </c>
      <c r="N109" s="11">
        <f t="shared" ca="1" si="28"/>
        <v>1.0151073070000001</v>
      </c>
      <c r="O109" s="17">
        <f t="shared" si="39"/>
        <v>0</v>
      </c>
      <c r="P109" s="13">
        <f t="shared" ca="1" si="29"/>
        <v>377682.67499999999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44294</v>
      </c>
      <c r="U109" s="3"/>
      <c r="V109" s="4"/>
      <c r="W109" s="98">
        <v>46857</v>
      </c>
      <c r="X109" s="98" t="s">
        <v>67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44027</v>
      </c>
      <c r="B110" s="72">
        <f t="shared" ca="1" si="42"/>
        <v>25382802.375</v>
      </c>
      <c r="C110" s="6">
        <f t="shared" si="33"/>
        <v>25000000</v>
      </c>
      <c r="D110" s="12">
        <f ca="1">IF(A110&lt;$B$1,VLOOKUP(A110,[1]DI!$A$4:$B$15000,2,FALSE),0)</f>
        <v>2.1500000000000005E-2</v>
      </c>
      <c r="E110" s="13">
        <f t="shared" ca="1" si="25"/>
        <v>1.0000844200000001</v>
      </c>
      <c r="F110" s="13">
        <f ca="1">(TRUNC(PRODUCT($E$12:$E109),16))</f>
        <v>1.0074823071432299</v>
      </c>
      <c r="G110" s="13">
        <f t="shared" si="34"/>
        <v>1</v>
      </c>
      <c r="H110" s="13">
        <f t="shared" ca="1" si="26"/>
        <v>1.0074823100000001</v>
      </c>
      <c r="I110" s="12">
        <f t="shared" si="35"/>
        <v>0.03</v>
      </c>
      <c r="J110" s="34">
        <f t="shared" si="36"/>
        <v>43929</v>
      </c>
      <c r="K110" s="2">
        <f t="shared" si="37"/>
        <v>66</v>
      </c>
      <c r="L110" s="17">
        <f t="shared" si="38"/>
        <v>66</v>
      </c>
      <c r="M110" s="11">
        <f t="shared" si="27"/>
        <v>1.0077716350000001</v>
      </c>
      <c r="N110" s="11">
        <f t="shared" ca="1" si="28"/>
        <v>1.0153120950000001</v>
      </c>
      <c r="O110" s="17">
        <f t="shared" si="39"/>
        <v>0</v>
      </c>
      <c r="P110" s="13">
        <f t="shared" ca="1" si="29"/>
        <v>382802.375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44294</v>
      </c>
      <c r="U110" s="3"/>
      <c r="V110" s="4"/>
      <c r="W110" s="98">
        <v>46864</v>
      </c>
      <c r="X110" s="98" t="s">
        <v>58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44028</v>
      </c>
      <c r="B111" s="72">
        <f t="shared" ca="1" si="42"/>
        <v>25387922.875</v>
      </c>
      <c r="C111" s="6">
        <f t="shared" si="33"/>
        <v>25000000</v>
      </c>
      <c r="D111" s="12">
        <f ca="1">IF(A111&lt;$B$1,VLOOKUP(A111,[1]DI!$A$4:$B$15000,2,FALSE),0)</f>
        <v>2.1500000000000005E-2</v>
      </c>
      <c r="E111" s="13">
        <f t="shared" ca="1" si="25"/>
        <v>1.0000844200000001</v>
      </c>
      <c r="F111" s="13">
        <f ca="1">(TRUNC(PRODUCT($E$12:$E110),16))</f>
        <v>1.0075673587995999</v>
      </c>
      <c r="G111" s="13">
        <f t="shared" si="34"/>
        <v>1</v>
      </c>
      <c r="H111" s="13">
        <f t="shared" ca="1" si="26"/>
        <v>1.0075673599999999</v>
      </c>
      <c r="I111" s="12">
        <f t="shared" si="35"/>
        <v>0.03</v>
      </c>
      <c r="J111" s="34">
        <f t="shared" si="36"/>
        <v>43929</v>
      </c>
      <c r="K111" s="2">
        <f t="shared" si="37"/>
        <v>67</v>
      </c>
      <c r="L111" s="17">
        <f t="shared" si="38"/>
        <v>67</v>
      </c>
      <c r="M111" s="11">
        <f t="shared" si="27"/>
        <v>1.00788985</v>
      </c>
      <c r="N111" s="11">
        <f t="shared" ca="1" si="28"/>
        <v>1.0155169150000001</v>
      </c>
      <c r="O111" s="17">
        <f t="shared" si="39"/>
        <v>0</v>
      </c>
      <c r="P111" s="13">
        <f t="shared" ca="1" si="29"/>
        <v>387922.875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44294</v>
      </c>
      <c r="U111" s="3"/>
      <c r="V111" s="4"/>
      <c r="W111" s="98">
        <v>46874</v>
      </c>
      <c r="X111" s="98" t="s">
        <v>69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44029</v>
      </c>
      <c r="B112" s="72">
        <f t="shared" ca="1" si="42"/>
        <v>25393044.5</v>
      </c>
      <c r="C112" s="6">
        <f t="shared" si="33"/>
        <v>25000000</v>
      </c>
      <c r="D112" s="12">
        <f ca="1">IF(A112&lt;$B$1,VLOOKUP(A112,[1]DI!$A$4:$B$15000,2,FALSE),0)</f>
        <v>2.1500000000000005E-2</v>
      </c>
      <c r="E112" s="13">
        <f t="shared" ca="1" si="25"/>
        <v>1.0000844200000001</v>
      </c>
      <c r="F112" s="13">
        <f ca="1">(TRUNC(PRODUCT($E$12:$E111),16))</f>
        <v>1.00765241763603</v>
      </c>
      <c r="G112" s="13">
        <f t="shared" si="34"/>
        <v>1</v>
      </c>
      <c r="H112" s="13">
        <f t="shared" ca="1" si="26"/>
        <v>1.0076524200000001</v>
      </c>
      <c r="I112" s="12">
        <f t="shared" si="35"/>
        <v>0.03</v>
      </c>
      <c r="J112" s="34">
        <f t="shared" si="36"/>
        <v>43929</v>
      </c>
      <c r="K112" s="2">
        <f t="shared" si="37"/>
        <v>68</v>
      </c>
      <c r="L112" s="17">
        <f t="shared" si="38"/>
        <v>68</v>
      </c>
      <c r="M112" s="11">
        <f t="shared" si="27"/>
        <v>1.0080080789999999</v>
      </c>
      <c r="N112" s="11">
        <f t="shared" ca="1" si="28"/>
        <v>1.01572178</v>
      </c>
      <c r="O112" s="17">
        <f t="shared" si="39"/>
        <v>0</v>
      </c>
      <c r="P112" s="13">
        <f t="shared" ca="1" si="29"/>
        <v>393044.5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44294</v>
      </c>
      <c r="U112" s="3"/>
      <c r="V112" s="4"/>
      <c r="W112" s="98">
        <v>46919</v>
      </c>
      <c r="X112" s="98" t="s">
        <v>68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44030</v>
      </c>
      <c r="B113" s="72">
        <f t="shared" ca="1" si="42"/>
        <v>25398166.975000001</v>
      </c>
      <c r="C113" s="6">
        <f t="shared" si="33"/>
        <v>25000000</v>
      </c>
      <c r="D113" s="12">
        <f ca="1">IF(A113&lt;$B$1,VLOOKUP(A113,[1]DI!$A$4:$B$15000,2,FALSE),0)</f>
        <v>0</v>
      </c>
      <c r="E113" s="13">
        <f t="shared" ca="1" si="25"/>
        <v>1</v>
      </c>
      <c r="F113" s="13">
        <f ca="1">(TRUNC(PRODUCT($E$12:$E112),16))</f>
        <v>1.0077374836531201</v>
      </c>
      <c r="G113" s="13">
        <f t="shared" si="34"/>
        <v>1</v>
      </c>
      <c r="H113" s="13">
        <f t="shared" ca="1" si="26"/>
        <v>1.0077374800000001</v>
      </c>
      <c r="I113" s="12">
        <f t="shared" si="35"/>
        <v>0.03</v>
      </c>
      <c r="J113" s="34">
        <f t="shared" si="36"/>
        <v>43929</v>
      </c>
      <c r="K113" s="2">
        <f t="shared" si="37"/>
        <v>68</v>
      </c>
      <c r="L113" s="17">
        <f t="shared" si="38"/>
        <v>69</v>
      </c>
      <c r="M113" s="11">
        <f t="shared" si="27"/>
        <v>1.0081263220000001</v>
      </c>
      <c r="N113" s="11">
        <f t="shared" ca="1" si="28"/>
        <v>1.0159266790000001</v>
      </c>
      <c r="O113" s="17">
        <f t="shared" si="39"/>
        <v>0</v>
      </c>
      <c r="P113" s="13">
        <f t="shared" ca="1" si="29"/>
        <v>398166.97499999998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44294</v>
      </c>
      <c r="U113" s="3"/>
      <c r="V113" s="4"/>
      <c r="W113" s="98">
        <v>47003</v>
      </c>
      <c r="X113" s="98" t="s">
        <v>70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44031</v>
      </c>
      <c r="B114" s="72">
        <f t="shared" ca="1" si="42"/>
        <v>25398166.975000001</v>
      </c>
      <c r="C114" s="6">
        <f t="shared" si="33"/>
        <v>25000000</v>
      </c>
      <c r="D114" s="12">
        <f ca="1">IF(A114&lt;$B$1,VLOOKUP(A114,[1]DI!$A$4:$B$15000,2,FALSE),0)</f>
        <v>0</v>
      </c>
      <c r="E114" s="13">
        <f t="shared" ca="1" si="25"/>
        <v>1</v>
      </c>
      <c r="F114" s="13">
        <f ca="1">(TRUNC(PRODUCT($E$12:$E113),16))</f>
        <v>1.0077374836531201</v>
      </c>
      <c r="G114" s="13">
        <f t="shared" si="34"/>
        <v>1</v>
      </c>
      <c r="H114" s="13">
        <f t="shared" ca="1" si="26"/>
        <v>1.0077374800000001</v>
      </c>
      <c r="I114" s="12">
        <f t="shared" si="35"/>
        <v>0.03</v>
      </c>
      <c r="J114" s="34">
        <f t="shared" si="36"/>
        <v>43929</v>
      </c>
      <c r="K114" s="2">
        <f t="shared" si="37"/>
        <v>68</v>
      </c>
      <c r="L114" s="17">
        <f t="shared" si="38"/>
        <v>69</v>
      </c>
      <c r="M114" s="11">
        <f t="shared" si="27"/>
        <v>1.0081263220000001</v>
      </c>
      <c r="N114" s="11">
        <f t="shared" ca="1" si="28"/>
        <v>1.0159266790000001</v>
      </c>
      <c r="O114" s="17">
        <f t="shared" si="39"/>
        <v>0</v>
      </c>
      <c r="P114" s="13">
        <f t="shared" ca="1" si="29"/>
        <v>398166.97499999998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44294</v>
      </c>
      <c r="U114" s="3"/>
      <c r="V114" s="4"/>
      <c r="W114" s="98">
        <v>47038</v>
      </c>
      <c r="X114" s="99" t="s">
        <v>59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44032</v>
      </c>
      <c r="B115" s="72">
        <f t="shared" ca="1" si="42"/>
        <v>25398166.975000001</v>
      </c>
      <c r="C115" s="6">
        <f t="shared" si="33"/>
        <v>25000000</v>
      </c>
      <c r="D115" s="12">
        <f ca="1">IF(A115&lt;$B$1,VLOOKUP(A115,[1]DI!$A$4:$B$15000,2,FALSE),0)</f>
        <v>2.1500000000000005E-2</v>
      </c>
      <c r="E115" s="13">
        <f t="shared" ca="1" si="25"/>
        <v>1.0000844200000001</v>
      </c>
      <c r="F115" s="13">
        <f ca="1">(TRUNC(PRODUCT($E$12:$E114),16))</f>
        <v>1.0077374836531201</v>
      </c>
      <c r="G115" s="13">
        <f t="shared" si="34"/>
        <v>1</v>
      </c>
      <c r="H115" s="13">
        <f t="shared" ca="1" si="26"/>
        <v>1.0077374800000001</v>
      </c>
      <c r="I115" s="12">
        <f t="shared" si="35"/>
        <v>0.03</v>
      </c>
      <c r="J115" s="34">
        <f t="shared" si="36"/>
        <v>43929</v>
      </c>
      <c r="K115" s="2">
        <f t="shared" si="37"/>
        <v>69</v>
      </c>
      <c r="L115" s="17">
        <f t="shared" si="38"/>
        <v>69</v>
      </c>
      <c r="M115" s="11">
        <f t="shared" si="27"/>
        <v>1.0081263220000001</v>
      </c>
      <c r="N115" s="11">
        <f t="shared" ca="1" si="28"/>
        <v>1.0159266790000001</v>
      </c>
      <c r="O115" s="17">
        <f t="shared" si="39"/>
        <v>0</v>
      </c>
      <c r="P115" s="13">
        <f t="shared" ca="1" si="29"/>
        <v>398166.97499999998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44294</v>
      </c>
      <c r="U115" s="3"/>
      <c r="V115" s="4"/>
      <c r="W115" s="98">
        <v>47059</v>
      </c>
      <c r="X115" s="98" t="s">
        <v>63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44033</v>
      </c>
      <c r="B116" s="72">
        <f t="shared" ca="1" si="42"/>
        <v>25403290.824999999</v>
      </c>
      <c r="C116" s="6">
        <f t="shared" si="33"/>
        <v>25000000</v>
      </c>
      <c r="D116" s="12">
        <f ca="1">IF(A116&lt;$B$1,VLOOKUP(A116,[1]DI!$A$4:$B$15000,2,FALSE),0)</f>
        <v>2.1500000000000005E-2</v>
      </c>
      <c r="E116" s="13">
        <f t="shared" ca="1" si="25"/>
        <v>1.0000844200000001</v>
      </c>
      <c r="F116" s="13">
        <f ca="1">(TRUNC(PRODUCT($E$12:$E115),16))</f>
        <v>1.00782255685149</v>
      </c>
      <c r="G116" s="13">
        <f t="shared" si="34"/>
        <v>1</v>
      </c>
      <c r="H116" s="13">
        <f t="shared" ca="1" si="26"/>
        <v>1.0078225599999999</v>
      </c>
      <c r="I116" s="12">
        <f t="shared" si="35"/>
        <v>0.03</v>
      </c>
      <c r="J116" s="34">
        <f t="shared" si="36"/>
        <v>43929</v>
      </c>
      <c r="K116" s="2">
        <f t="shared" si="37"/>
        <v>70</v>
      </c>
      <c r="L116" s="17">
        <f t="shared" si="38"/>
        <v>70</v>
      </c>
      <c r="M116" s="11">
        <f t="shared" si="27"/>
        <v>1.0082445790000001</v>
      </c>
      <c r="N116" s="11">
        <f t="shared" ca="1" si="28"/>
        <v>1.0161316330000001</v>
      </c>
      <c r="O116" s="17">
        <f t="shared" si="39"/>
        <v>0</v>
      </c>
      <c r="P116" s="13">
        <f t="shared" ca="1" si="29"/>
        <v>403290.82500000001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44294</v>
      </c>
      <c r="U116" s="3"/>
      <c r="V116" s="4"/>
      <c r="W116" s="98">
        <v>47072</v>
      </c>
      <c r="X116" s="98" t="s">
        <v>71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44034</v>
      </c>
      <c r="B117" s="72">
        <f t="shared" ca="1" si="42"/>
        <v>25408415.499999989</v>
      </c>
      <c r="C117" s="6">
        <f t="shared" si="33"/>
        <v>25000000</v>
      </c>
      <c r="D117" s="12">
        <f ca="1">IF(A117&lt;$B$1,VLOOKUP(A117,[1]DI!$A$4:$B$15000,2,FALSE),0)</f>
        <v>2.1500000000000005E-2</v>
      </c>
      <c r="E117" s="13">
        <f t="shared" ca="1" si="25"/>
        <v>1.0000844200000001</v>
      </c>
      <c r="F117" s="13">
        <f ca="1">(TRUNC(PRODUCT($E$12:$E116),16))</f>
        <v>1.0079076372317399</v>
      </c>
      <c r="G117" s="13">
        <f t="shared" si="34"/>
        <v>1</v>
      </c>
      <c r="H117" s="13">
        <f t="shared" ca="1" si="26"/>
        <v>1.00790764</v>
      </c>
      <c r="I117" s="12">
        <f t="shared" si="35"/>
        <v>0.03</v>
      </c>
      <c r="J117" s="34">
        <f t="shared" si="36"/>
        <v>43929</v>
      </c>
      <c r="K117" s="2">
        <f t="shared" si="37"/>
        <v>71</v>
      </c>
      <c r="L117" s="17">
        <f t="shared" si="38"/>
        <v>71</v>
      </c>
      <c r="M117" s="11">
        <f t="shared" si="27"/>
        <v>1.0083628499999999</v>
      </c>
      <c r="N117" s="11">
        <f t="shared" ca="1" si="28"/>
        <v>1.0163366199999999</v>
      </c>
      <c r="O117" s="17">
        <f t="shared" si="39"/>
        <v>0</v>
      </c>
      <c r="P117" s="13">
        <f t="shared" ca="1" si="29"/>
        <v>408415.49999998999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44294</v>
      </c>
      <c r="U117" s="3"/>
      <c r="V117" s="4"/>
      <c r="W117" s="98">
        <v>47112</v>
      </c>
      <c r="X117" s="98" t="s">
        <v>65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44035</v>
      </c>
      <c r="B118" s="72">
        <f t="shared" ca="1" si="42"/>
        <v>25413541.04999999</v>
      </c>
      <c r="C118" s="6">
        <f t="shared" si="33"/>
        <v>25000000</v>
      </c>
      <c r="D118" s="12">
        <f ca="1">IF(A118&lt;$B$1,VLOOKUP(A118,[1]DI!$A$4:$B$15000,2,FALSE),0)</f>
        <v>2.1500000000000005E-2</v>
      </c>
      <c r="E118" s="13">
        <f t="shared" ca="1" si="25"/>
        <v>1.0000844200000001</v>
      </c>
      <c r="F118" s="13">
        <f ca="1">(TRUNC(PRODUCT($E$12:$E117),16))</f>
        <v>1.00799272479448</v>
      </c>
      <c r="G118" s="13">
        <f t="shared" si="34"/>
        <v>1</v>
      </c>
      <c r="H118" s="13">
        <f t="shared" ca="1" si="26"/>
        <v>1.0079927200000001</v>
      </c>
      <c r="I118" s="12">
        <f t="shared" si="35"/>
        <v>0.03</v>
      </c>
      <c r="J118" s="34">
        <f t="shared" si="36"/>
        <v>43929</v>
      </c>
      <c r="K118" s="2">
        <f t="shared" si="37"/>
        <v>72</v>
      </c>
      <c r="L118" s="17">
        <f t="shared" si="38"/>
        <v>72</v>
      </c>
      <c r="M118" s="11">
        <f t="shared" si="27"/>
        <v>1.008481135</v>
      </c>
      <c r="N118" s="11">
        <f t="shared" ca="1" si="28"/>
        <v>1.016541642</v>
      </c>
      <c r="O118" s="17">
        <f t="shared" si="39"/>
        <v>0</v>
      </c>
      <c r="P118" s="13">
        <f t="shared" ca="1" si="29"/>
        <v>413541.04999998998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44294</v>
      </c>
      <c r="U118" s="3"/>
      <c r="V118" s="4"/>
      <c r="W118" s="98">
        <v>47119</v>
      </c>
      <c r="X118" s="98" t="s">
        <v>66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44036</v>
      </c>
      <c r="B119" s="72">
        <f t="shared" ca="1" si="42"/>
        <v>25418667.949999999</v>
      </c>
      <c r="C119" s="6">
        <f t="shared" si="33"/>
        <v>25000000</v>
      </c>
      <c r="D119" s="12">
        <f ca="1">IF(A119&lt;$B$1,VLOOKUP(A119,[1]DI!$A$4:$B$15000,2,FALSE),0)</f>
        <v>2.1500000000000005E-2</v>
      </c>
      <c r="E119" s="13">
        <f t="shared" ca="1" si="25"/>
        <v>1.0000844200000001</v>
      </c>
      <c r="F119" s="13">
        <f ca="1">(TRUNC(PRODUCT($E$12:$E118),16))</f>
        <v>1.0080778195403099</v>
      </c>
      <c r="G119" s="13">
        <f t="shared" si="34"/>
        <v>1</v>
      </c>
      <c r="H119" s="13">
        <f t="shared" ca="1" si="26"/>
        <v>1.00807782</v>
      </c>
      <c r="I119" s="12">
        <f t="shared" si="35"/>
        <v>0.03</v>
      </c>
      <c r="J119" s="34">
        <f t="shared" si="36"/>
        <v>43929</v>
      </c>
      <c r="K119" s="2">
        <f t="shared" si="37"/>
        <v>73</v>
      </c>
      <c r="L119" s="17">
        <f t="shared" si="38"/>
        <v>73</v>
      </c>
      <c r="M119" s="11">
        <f t="shared" si="27"/>
        <v>1.0085994330000001</v>
      </c>
      <c r="N119" s="11">
        <f t="shared" ca="1" si="28"/>
        <v>1.016746718</v>
      </c>
      <c r="O119" s="17">
        <f t="shared" si="39"/>
        <v>0</v>
      </c>
      <c r="P119" s="13">
        <f t="shared" ca="1" si="29"/>
        <v>418667.95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44294</v>
      </c>
      <c r="U119" s="3"/>
      <c r="V119" s="4"/>
      <c r="W119" s="98">
        <v>47161</v>
      </c>
      <c r="X119" s="98" t="s">
        <v>57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44037</v>
      </c>
      <c r="B120" s="72">
        <f t="shared" ca="1" si="42"/>
        <v>25423795.699999999</v>
      </c>
      <c r="C120" s="6">
        <f t="shared" si="33"/>
        <v>25000000</v>
      </c>
      <c r="D120" s="12">
        <f ca="1">IF(A120&lt;$B$1,VLOOKUP(A120,[1]DI!$A$4:$B$15000,2,FALSE),0)</f>
        <v>0</v>
      </c>
      <c r="E120" s="13">
        <f t="shared" ca="1" si="25"/>
        <v>1</v>
      </c>
      <c r="F120" s="13">
        <f ca="1">(TRUNC(PRODUCT($E$12:$E119),16))</f>
        <v>1.00816292146983</v>
      </c>
      <c r="G120" s="13">
        <f t="shared" si="34"/>
        <v>1</v>
      </c>
      <c r="H120" s="13">
        <f t="shared" ca="1" si="26"/>
        <v>1.00816292</v>
      </c>
      <c r="I120" s="12">
        <f t="shared" si="35"/>
        <v>0.03</v>
      </c>
      <c r="J120" s="34">
        <f t="shared" si="36"/>
        <v>43929</v>
      </c>
      <c r="K120" s="2">
        <f t="shared" si="37"/>
        <v>73</v>
      </c>
      <c r="L120" s="17">
        <f t="shared" si="38"/>
        <v>74</v>
      </c>
      <c r="M120" s="11">
        <f t="shared" si="27"/>
        <v>1.0087177460000001</v>
      </c>
      <c r="N120" s="11">
        <f t="shared" ca="1" si="28"/>
        <v>1.0169518280000001</v>
      </c>
      <c r="O120" s="17">
        <f t="shared" si="39"/>
        <v>0</v>
      </c>
      <c r="P120" s="13">
        <f t="shared" ca="1" si="29"/>
        <v>423795.7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44294</v>
      </c>
      <c r="U120" s="3"/>
      <c r="V120" s="4"/>
      <c r="W120" s="98">
        <v>47162</v>
      </c>
      <c r="X120" s="98" t="s">
        <v>57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44038</v>
      </c>
      <c r="B121" s="72">
        <f t="shared" ca="1" si="42"/>
        <v>25423795.699999999</v>
      </c>
      <c r="C121" s="6">
        <f t="shared" si="33"/>
        <v>25000000</v>
      </c>
      <c r="D121" s="12">
        <f ca="1">IF(A121&lt;$B$1,VLOOKUP(A121,[1]DI!$A$4:$B$15000,2,FALSE),0)</f>
        <v>0</v>
      </c>
      <c r="E121" s="13">
        <f t="shared" ca="1" si="25"/>
        <v>1</v>
      </c>
      <c r="F121" s="13">
        <f ca="1">(TRUNC(PRODUCT($E$12:$E120),16))</f>
        <v>1.00816292146983</v>
      </c>
      <c r="G121" s="13">
        <f t="shared" si="34"/>
        <v>1</v>
      </c>
      <c r="H121" s="13">
        <f t="shared" ca="1" si="26"/>
        <v>1.00816292</v>
      </c>
      <c r="I121" s="12">
        <f t="shared" si="35"/>
        <v>0.03</v>
      </c>
      <c r="J121" s="34">
        <f t="shared" si="36"/>
        <v>43929</v>
      </c>
      <c r="K121" s="2">
        <f t="shared" si="37"/>
        <v>73</v>
      </c>
      <c r="L121" s="17">
        <f t="shared" si="38"/>
        <v>74</v>
      </c>
      <c r="M121" s="11">
        <f t="shared" si="27"/>
        <v>1.0087177460000001</v>
      </c>
      <c r="N121" s="11">
        <f t="shared" ca="1" si="28"/>
        <v>1.0169518280000001</v>
      </c>
      <c r="O121" s="17">
        <f t="shared" si="39"/>
        <v>0</v>
      </c>
      <c r="P121" s="13">
        <f t="shared" ca="1" si="29"/>
        <v>423795.7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44294</v>
      </c>
      <c r="U121" s="3"/>
      <c r="V121" s="4"/>
      <c r="W121" s="98">
        <v>47207</v>
      </c>
      <c r="X121" s="98" t="s">
        <v>67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44039</v>
      </c>
      <c r="B122" s="72">
        <f t="shared" ca="1" si="42"/>
        <v>25423795.699999999</v>
      </c>
      <c r="C122" s="6">
        <f t="shared" si="33"/>
        <v>25000000</v>
      </c>
      <c r="D122" s="12">
        <f ca="1">IF(A122&lt;$B$1,VLOOKUP(A122,[1]DI!$A$4:$B$15000,2,FALSE),0)</f>
        <v>2.1500000000000005E-2</v>
      </c>
      <c r="E122" s="13">
        <f t="shared" ca="1" si="25"/>
        <v>1.0000844200000001</v>
      </c>
      <c r="F122" s="13">
        <f ca="1">(TRUNC(PRODUCT($E$12:$E121),16))</f>
        <v>1.00816292146983</v>
      </c>
      <c r="G122" s="13">
        <f t="shared" si="34"/>
        <v>1</v>
      </c>
      <c r="H122" s="13">
        <f t="shared" ca="1" si="26"/>
        <v>1.00816292</v>
      </c>
      <c r="I122" s="12">
        <f t="shared" si="35"/>
        <v>0.03</v>
      </c>
      <c r="J122" s="34">
        <f t="shared" si="36"/>
        <v>43929</v>
      </c>
      <c r="K122" s="2">
        <f t="shared" si="37"/>
        <v>74</v>
      </c>
      <c r="L122" s="17">
        <f t="shared" si="38"/>
        <v>74</v>
      </c>
      <c r="M122" s="11">
        <f t="shared" si="27"/>
        <v>1.0087177460000001</v>
      </c>
      <c r="N122" s="11">
        <f t="shared" ca="1" si="28"/>
        <v>1.0169518280000001</v>
      </c>
      <c r="O122" s="17">
        <f t="shared" si="39"/>
        <v>0</v>
      </c>
      <c r="P122" s="13">
        <f t="shared" ca="1" si="29"/>
        <v>423795.7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44294</v>
      </c>
      <c r="U122" s="3"/>
      <c r="V122" s="4"/>
      <c r="W122" s="98">
        <v>47239</v>
      </c>
      <c r="X122" s="98" t="s">
        <v>69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44040</v>
      </c>
      <c r="B123" s="72">
        <f t="shared" ca="1" si="42"/>
        <v>25428924.54999999</v>
      </c>
      <c r="C123" s="6">
        <f t="shared" si="33"/>
        <v>25000000</v>
      </c>
      <c r="D123" s="12">
        <f ca="1">IF(A123&lt;$B$1,VLOOKUP(A123,[1]DI!$A$4:$B$15000,2,FALSE),0)</f>
        <v>2.1500000000000005E-2</v>
      </c>
      <c r="E123" s="13">
        <f t="shared" ca="1" si="25"/>
        <v>1.0000844200000001</v>
      </c>
      <c r="F123" s="13">
        <f ca="1">(TRUNC(PRODUCT($E$12:$E122),16))</f>
        <v>1.0082480305836601</v>
      </c>
      <c r="G123" s="13">
        <f t="shared" si="34"/>
        <v>1</v>
      </c>
      <c r="H123" s="13">
        <f t="shared" ca="1" si="26"/>
        <v>1.0082480300000001</v>
      </c>
      <c r="I123" s="12">
        <f t="shared" si="35"/>
        <v>0.03</v>
      </c>
      <c r="J123" s="34">
        <f t="shared" si="36"/>
        <v>43929</v>
      </c>
      <c r="K123" s="2">
        <f t="shared" si="37"/>
        <v>75</v>
      </c>
      <c r="L123" s="17">
        <f t="shared" si="38"/>
        <v>75</v>
      </c>
      <c r="M123" s="11">
        <f t="shared" si="27"/>
        <v>1.008836072</v>
      </c>
      <c r="N123" s="11">
        <f t="shared" ca="1" si="28"/>
        <v>1.0171569819999999</v>
      </c>
      <c r="O123" s="17">
        <f t="shared" si="39"/>
        <v>0</v>
      </c>
      <c r="P123" s="13">
        <f t="shared" ca="1" si="29"/>
        <v>428924.54999998998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44294</v>
      </c>
      <c r="U123" s="3"/>
      <c r="V123" s="4"/>
      <c r="W123" s="98">
        <v>47269</v>
      </c>
      <c r="X123" s="98" t="s">
        <v>68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44041</v>
      </c>
      <c r="B124" s="72">
        <f t="shared" ca="1" si="42"/>
        <v>25434054.499999989</v>
      </c>
      <c r="C124" s="6">
        <f t="shared" si="33"/>
        <v>25000000</v>
      </c>
      <c r="D124" s="12">
        <f ca="1">IF(A124&lt;$B$1,VLOOKUP(A124,[1]DI!$A$4:$B$15000,2,FALSE),0)</f>
        <v>2.1500000000000005E-2</v>
      </c>
      <c r="E124" s="13">
        <f t="shared" ca="1" si="25"/>
        <v>1.0000844200000001</v>
      </c>
      <c r="F124" s="13">
        <f ca="1">(TRUNC(PRODUCT($E$12:$E123),16))</f>
        <v>1.0083331468823999</v>
      </c>
      <c r="G124" s="13">
        <f t="shared" si="34"/>
        <v>1</v>
      </c>
      <c r="H124" s="13">
        <f t="shared" ca="1" si="26"/>
        <v>1.0083331499999999</v>
      </c>
      <c r="I124" s="12">
        <f t="shared" si="35"/>
        <v>0.03</v>
      </c>
      <c r="J124" s="34">
        <f t="shared" si="36"/>
        <v>43929</v>
      </c>
      <c r="K124" s="2">
        <f t="shared" si="37"/>
        <v>76</v>
      </c>
      <c r="L124" s="17">
        <f t="shared" si="38"/>
        <v>76</v>
      </c>
      <c r="M124" s="11">
        <f t="shared" si="27"/>
        <v>1.008954412</v>
      </c>
      <c r="N124" s="11">
        <f t="shared" ca="1" si="28"/>
        <v>1.0173621799999999</v>
      </c>
      <c r="O124" s="17">
        <f t="shared" si="39"/>
        <v>0</v>
      </c>
      <c r="P124" s="13">
        <f t="shared" ca="1" si="29"/>
        <v>434054.49999998999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44294</v>
      </c>
      <c r="U124" s="3"/>
      <c r="V124" s="4"/>
      <c r="W124" s="98">
        <v>47368</v>
      </c>
      <c r="X124" s="98" t="s">
        <v>70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44042</v>
      </c>
      <c r="B125" s="72">
        <f t="shared" ca="1" si="42"/>
        <v>25439185.34999999</v>
      </c>
      <c r="C125" s="6">
        <f t="shared" si="33"/>
        <v>25000000</v>
      </c>
      <c r="D125" s="12">
        <f ca="1">IF(A125&lt;$B$1,VLOOKUP(A125,[1]DI!$A$4:$B$15000,2,FALSE),0)</f>
        <v>2.1500000000000005E-2</v>
      </c>
      <c r="E125" s="13">
        <f t="shared" ca="1" si="25"/>
        <v>1.0000844200000001</v>
      </c>
      <c r="F125" s="13">
        <f ca="1">(TRUNC(PRODUCT($E$12:$E124),16))</f>
        <v>1.00841827036666</v>
      </c>
      <c r="G125" s="13">
        <f t="shared" si="34"/>
        <v>1</v>
      </c>
      <c r="H125" s="13">
        <f t="shared" ca="1" si="26"/>
        <v>1.0084182699999999</v>
      </c>
      <c r="I125" s="12">
        <f t="shared" si="35"/>
        <v>0.03</v>
      </c>
      <c r="J125" s="34">
        <f t="shared" si="36"/>
        <v>43929</v>
      </c>
      <c r="K125" s="2">
        <f t="shared" si="37"/>
        <v>77</v>
      </c>
      <c r="L125" s="17">
        <f t="shared" si="38"/>
        <v>77</v>
      </c>
      <c r="M125" s="11">
        <f t="shared" si="27"/>
        <v>1.0090727669999999</v>
      </c>
      <c r="N125" s="11">
        <f t="shared" ca="1" si="28"/>
        <v>1.0175674139999999</v>
      </c>
      <c r="O125" s="17">
        <f t="shared" si="39"/>
        <v>0</v>
      </c>
      <c r="P125" s="13">
        <f t="shared" ca="1" si="29"/>
        <v>439185.34999999002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44294</v>
      </c>
      <c r="U125" s="3"/>
      <c r="V125" s="4"/>
      <c r="W125" s="98">
        <v>47403</v>
      </c>
      <c r="X125" s="99" t="s">
        <v>59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44043</v>
      </c>
      <c r="B126" s="72">
        <f t="shared" ca="1" si="42"/>
        <v>25444317.274999999</v>
      </c>
      <c r="C126" s="6">
        <f t="shared" si="33"/>
        <v>25000000</v>
      </c>
      <c r="D126" s="12">
        <f ca="1">IF(A126&lt;$B$1,VLOOKUP(A126,[1]DI!$A$4:$B$15000,2,FALSE),0)</f>
        <v>2.1500000000000005E-2</v>
      </c>
      <c r="E126" s="13">
        <f t="shared" ca="1" si="25"/>
        <v>1.0000844200000001</v>
      </c>
      <c r="F126" s="13">
        <f ca="1">(TRUNC(PRODUCT($E$12:$E125),16))</f>
        <v>1.0085034010370499</v>
      </c>
      <c r="G126" s="13">
        <f t="shared" si="34"/>
        <v>1</v>
      </c>
      <c r="H126" s="13">
        <f t="shared" ca="1" si="26"/>
        <v>1.0085033999999999</v>
      </c>
      <c r="I126" s="12">
        <f t="shared" si="35"/>
        <v>0.03</v>
      </c>
      <c r="J126" s="34">
        <f t="shared" si="36"/>
        <v>43929</v>
      </c>
      <c r="K126" s="2">
        <f t="shared" si="37"/>
        <v>78</v>
      </c>
      <c r="L126" s="17">
        <f t="shared" si="38"/>
        <v>78</v>
      </c>
      <c r="M126" s="11">
        <f t="shared" si="27"/>
        <v>1.009191135</v>
      </c>
      <c r="N126" s="11">
        <f t="shared" ca="1" si="28"/>
        <v>1.017772691</v>
      </c>
      <c r="O126" s="17">
        <f t="shared" si="39"/>
        <v>0</v>
      </c>
      <c r="P126" s="13">
        <f t="shared" ca="1" si="29"/>
        <v>444317.27500000002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44294</v>
      </c>
      <c r="U126" s="3"/>
      <c r="V126" s="4"/>
      <c r="W126" s="98">
        <v>47424</v>
      </c>
      <c r="X126" s="98" t="s">
        <v>63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44044</v>
      </c>
      <c r="B127" s="72">
        <f t="shared" ca="1" si="42"/>
        <v>25449450.274999999</v>
      </c>
      <c r="C127" s="6">
        <f t="shared" si="33"/>
        <v>25000000</v>
      </c>
      <c r="D127" s="12">
        <f ca="1">IF(A127&lt;$B$1,VLOOKUP(A127,[1]DI!$A$4:$B$15000,2,FALSE),0)</f>
        <v>0</v>
      </c>
      <c r="E127" s="13">
        <f t="shared" ca="1" si="25"/>
        <v>1</v>
      </c>
      <c r="F127" s="13">
        <f ca="1">(TRUNC(PRODUCT($E$12:$E126),16))</f>
        <v>1.00858853889416</v>
      </c>
      <c r="G127" s="13">
        <f t="shared" si="34"/>
        <v>1</v>
      </c>
      <c r="H127" s="13">
        <f t="shared" ca="1" si="26"/>
        <v>1.0085885400000001</v>
      </c>
      <c r="I127" s="12">
        <f t="shared" si="35"/>
        <v>0.03</v>
      </c>
      <c r="J127" s="34">
        <f t="shared" si="36"/>
        <v>43929</v>
      </c>
      <c r="K127" s="2">
        <f t="shared" si="37"/>
        <v>78</v>
      </c>
      <c r="L127" s="17">
        <f t="shared" si="38"/>
        <v>79</v>
      </c>
      <c r="M127" s="11">
        <f t="shared" si="27"/>
        <v>1.0093095160000001</v>
      </c>
      <c r="N127" s="11">
        <f t="shared" ca="1" si="28"/>
        <v>1.0179780110000001</v>
      </c>
      <c r="O127" s="17">
        <f t="shared" si="39"/>
        <v>0</v>
      </c>
      <c r="P127" s="13">
        <f t="shared" ca="1" si="29"/>
        <v>449450.27500000002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44294</v>
      </c>
      <c r="U127" s="3"/>
      <c r="V127" s="4"/>
      <c r="W127" s="98">
        <v>47437</v>
      </c>
      <c r="X127" s="98" t="s">
        <v>64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44045</v>
      </c>
      <c r="B128" s="72">
        <f t="shared" ca="1" si="42"/>
        <v>25449450.274999999</v>
      </c>
      <c r="C128" s="6">
        <f t="shared" si="33"/>
        <v>25000000</v>
      </c>
      <c r="D128" s="12">
        <f ca="1">IF(A128&lt;$B$1,VLOOKUP(A128,[1]DI!$A$4:$B$15000,2,FALSE),0)</f>
        <v>0</v>
      </c>
      <c r="E128" s="13">
        <f t="shared" ca="1" si="25"/>
        <v>1</v>
      </c>
      <c r="F128" s="13">
        <f ca="1">(TRUNC(PRODUCT($E$12:$E127),16))</f>
        <v>1.00858853889416</v>
      </c>
      <c r="G128" s="13">
        <f t="shared" si="34"/>
        <v>1</v>
      </c>
      <c r="H128" s="13">
        <f t="shared" ca="1" si="26"/>
        <v>1.0085885400000001</v>
      </c>
      <c r="I128" s="12">
        <f t="shared" si="35"/>
        <v>0.03</v>
      </c>
      <c r="J128" s="34">
        <f t="shared" si="36"/>
        <v>43929</v>
      </c>
      <c r="K128" s="2">
        <f t="shared" si="37"/>
        <v>78</v>
      </c>
      <c r="L128" s="17">
        <f t="shared" si="38"/>
        <v>79</v>
      </c>
      <c r="M128" s="11">
        <f t="shared" si="27"/>
        <v>1.0093095160000001</v>
      </c>
      <c r="N128" s="11">
        <f t="shared" ca="1" si="28"/>
        <v>1.0179780110000001</v>
      </c>
      <c r="O128" s="17">
        <f t="shared" si="39"/>
        <v>0</v>
      </c>
      <c r="P128" s="13">
        <f t="shared" ca="1" si="29"/>
        <v>449450.27500000002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44294</v>
      </c>
      <c r="U128" s="3"/>
      <c r="V128" s="4"/>
      <c r="W128" s="98">
        <v>47477</v>
      </c>
      <c r="X128" s="98" t="s">
        <v>65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44046</v>
      </c>
      <c r="B129" s="72">
        <f t="shared" ca="1" si="42"/>
        <v>25449450.274999999</v>
      </c>
      <c r="C129" s="6">
        <f t="shared" si="33"/>
        <v>25000000</v>
      </c>
      <c r="D129" s="12">
        <f ca="1">IF(A129&lt;$B$1,VLOOKUP(A129,[1]DI!$A$4:$B$15000,2,FALSE),0)</f>
        <v>2.1500000000000005E-2</v>
      </c>
      <c r="E129" s="13">
        <f t="shared" ca="1" si="25"/>
        <v>1.0000844200000001</v>
      </c>
      <c r="F129" s="13">
        <f ca="1">(TRUNC(PRODUCT($E$12:$E128),16))</f>
        <v>1.00858853889416</v>
      </c>
      <c r="G129" s="13">
        <f t="shared" si="34"/>
        <v>1</v>
      </c>
      <c r="H129" s="13">
        <f t="shared" ca="1" si="26"/>
        <v>1.0085885400000001</v>
      </c>
      <c r="I129" s="12">
        <f t="shared" si="35"/>
        <v>0.03</v>
      </c>
      <c r="J129" s="34">
        <f t="shared" si="36"/>
        <v>43929</v>
      </c>
      <c r="K129" s="2">
        <f t="shared" si="37"/>
        <v>79</v>
      </c>
      <c r="L129" s="17">
        <f t="shared" si="38"/>
        <v>79</v>
      </c>
      <c r="M129" s="11">
        <f t="shared" si="27"/>
        <v>1.0093095160000001</v>
      </c>
      <c r="N129" s="11">
        <f t="shared" ca="1" si="28"/>
        <v>1.0179780110000001</v>
      </c>
      <c r="O129" s="17">
        <f t="shared" si="39"/>
        <v>0</v>
      </c>
      <c r="P129" s="13">
        <f t="shared" ca="1" si="29"/>
        <v>449450.27500000002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44294</v>
      </c>
      <c r="U129" s="3"/>
      <c r="V129" s="4"/>
      <c r="W129" s="98">
        <v>47484</v>
      </c>
      <c r="X129" s="98" t="s">
        <v>66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44047</v>
      </c>
      <c r="B130" s="72">
        <f t="shared" ca="1" si="42"/>
        <v>25454584.175000001</v>
      </c>
      <c r="C130" s="6">
        <f t="shared" si="33"/>
        <v>25000000</v>
      </c>
      <c r="D130" s="12">
        <f ca="1">IF(A130&lt;$B$1,VLOOKUP(A130,[1]DI!$A$4:$B$15000,2,FALSE),0)</f>
        <v>2.1500000000000005E-2</v>
      </c>
      <c r="E130" s="13">
        <f t="shared" ca="1" si="25"/>
        <v>1.0000844200000001</v>
      </c>
      <c r="F130" s="13">
        <f ca="1">(TRUNC(PRODUCT($E$12:$E129),16))</f>
        <v>1.0086736839386199</v>
      </c>
      <c r="G130" s="13">
        <f t="shared" si="34"/>
        <v>1</v>
      </c>
      <c r="H130" s="13">
        <f t="shared" ca="1" si="26"/>
        <v>1.00867368</v>
      </c>
      <c r="I130" s="12">
        <f t="shared" si="35"/>
        <v>0.03</v>
      </c>
      <c r="J130" s="34">
        <f t="shared" si="36"/>
        <v>43929</v>
      </c>
      <c r="K130" s="2">
        <f t="shared" si="37"/>
        <v>80</v>
      </c>
      <c r="L130" s="17">
        <f t="shared" si="38"/>
        <v>80</v>
      </c>
      <c r="M130" s="11">
        <f t="shared" si="27"/>
        <v>1.009427912</v>
      </c>
      <c r="N130" s="11">
        <f t="shared" ca="1" si="28"/>
        <v>1.018183367</v>
      </c>
      <c r="O130" s="17">
        <f t="shared" si="39"/>
        <v>0</v>
      </c>
      <c r="P130" s="13">
        <f t="shared" ca="1" si="29"/>
        <v>454584.17499999999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44294</v>
      </c>
      <c r="U130" s="3"/>
      <c r="V130" s="4"/>
      <c r="W130" s="98">
        <v>47546</v>
      </c>
      <c r="X130" s="98" t="s">
        <v>57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44048</v>
      </c>
      <c r="B131" s="72">
        <f t="shared" ca="1" si="42"/>
        <v>25459719.42499999</v>
      </c>
      <c r="C131" s="6">
        <f t="shared" si="33"/>
        <v>25000000</v>
      </c>
      <c r="D131" s="12">
        <f ca="1">IF(A131&lt;$B$1,VLOOKUP(A131,[1]DI!$A$4:$B$15000,2,FALSE),0)</f>
        <v>2.1500000000000005E-2</v>
      </c>
      <c r="E131" s="13">
        <f t="shared" ca="1" si="25"/>
        <v>1.0000844200000001</v>
      </c>
      <c r="F131" s="13">
        <f ca="1">(TRUNC(PRODUCT($E$12:$E130),16))</f>
        <v>1.00875883617102</v>
      </c>
      <c r="G131" s="13">
        <f t="shared" si="34"/>
        <v>1</v>
      </c>
      <c r="H131" s="13">
        <f t="shared" ca="1" si="26"/>
        <v>1.00875884</v>
      </c>
      <c r="I131" s="12">
        <f t="shared" si="35"/>
        <v>0.03</v>
      </c>
      <c r="J131" s="34">
        <f t="shared" si="36"/>
        <v>43929</v>
      </c>
      <c r="K131" s="2">
        <f t="shared" si="37"/>
        <v>81</v>
      </c>
      <c r="L131" s="17">
        <f t="shared" si="38"/>
        <v>81</v>
      </c>
      <c r="M131" s="11">
        <f t="shared" si="27"/>
        <v>1.0095463220000001</v>
      </c>
      <c r="N131" s="11">
        <f t="shared" ca="1" si="28"/>
        <v>1.018388777</v>
      </c>
      <c r="O131" s="17">
        <f t="shared" si="39"/>
        <v>0</v>
      </c>
      <c r="P131" s="13">
        <f t="shared" ca="1" si="29"/>
        <v>459719.42499998998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44294</v>
      </c>
      <c r="U131" s="3"/>
      <c r="V131" s="4"/>
      <c r="W131" s="98">
        <v>47547</v>
      </c>
      <c r="X131" s="98" t="s">
        <v>57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44049</v>
      </c>
      <c r="B132" s="72">
        <f t="shared" ca="1" si="42"/>
        <v>25464855.5</v>
      </c>
      <c r="C132" s="6">
        <f t="shared" si="33"/>
        <v>25000000</v>
      </c>
      <c r="D132" s="12">
        <f ca="1">IF(A132&lt;$B$1,VLOOKUP(A132,[1]DI!$A$4:$B$15000,2,FALSE),0)</f>
        <v>1.9000000000000006E-2</v>
      </c>
      <c r="E132" s="13">
        <f t="shared" ca="1" si="25"/>
        <v>1.0000746899999999</v>
      </c>
      <c r="F132" s="13">
        <f ca="1">(TRUNC(PRODUCT($E$12:$E131),16))</f>
        <v>1.0088439955919699</v>
      </c>
      <c r="G132" s="13">
        <f t="shared" si="34"/>
        <v>1</v>
      </c>
      <c r="H132" s="13">
        <f t="shared" ca="1" si="26"/>
        <v>1.0088440000000001</v>
      </c>
      <c r="I132" s="12">
        <f t="shared" si="35"/>
        <v>0.03</v>
      </c>
      <c r="J132" s="34">
        <f t="shared" si="36"/>
        <v>43929</v>
      </c>
      <c r="K132" s="2">
        <f t="shared" si="37"/>
        <v>82</v>
      </c>
      <c r="L132" s="17">
        <f t="shared" si="38"/>
        <v>82</v>
      </c>
      <c r="M132" s="11">
        <f t="shared" si="27"/>
        <v>1.009664745</v>
      </c>
      <c r="N132" s="11">
        <f t="shared" ca="1" si="28"/>
        <v>1.01859422</v>
      </c>
      <c r="O132" s="17">
        <f t="shared" si="39"/>
        <v>0</v>
      </c>
      <c r="P132" s="13">
        <f t="shared" ca="1" si="29"/>
        <v>464855.5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44294</v>
      </c>
      <c r="U132" s="3"/>
      <c r="V132" s="4"/>
      <c r="W132" s="98">
        <v>47592</v>
      </c>
      <c r="X132" s="98" t="s">
        <v>67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44050</v>
      </c>
      <c r="B133" s="72">
        <f t="shared" ca="1" si="42"/>
        <v>25469744.824999999</v>
      </c>
      <c r="C133" s="6">
        <f t="shared" si="33"/>
        <v>25000000</v>
      </c>
      <c r="D133" s="12">
        <f ca="1">IF(A133&lt;$B$1,VLOOKUP(A133,[1]DI!$A$4:$B$15000,2,FALSE),0)</f>
        <v>1.9000000000000006E-2</v>
      </c>
      <c r="E133" s="13">
        <f t="shared" ca="1" si="25"/>
        <v>1.0000746899999999</v>
      </c>
      <c r="F133" s="13">
        <f ca="1">(TRUNC(PRODUCT($E$12:$E132),16))</f>
        <v>1.0089193461499999</v>
      </c>
      <c r="G133" s="13">
        <f t="shared" si="34"/>
        <v>1</v>
      </c>
      <c r="H133" s="13">
        <f t="shared" ca="1" si="26"/>
        <v>1.00891935</v>
      </c>
      <c r="I133" s="12">
        <f t="shared" si="35"/>
        <v>0.03</v>
      </c>
      <c r="J133" s="34">
        <f t="shared" si="36"/>
        <v>43929</v>
      </c>
      <c r="K133" s="2">
        <f t="shared" si="37"/>
        <v>83</v>
      </c>
      <c r="L133" s="17">
        <f t="shared" si="38"/>
        <v>83</v>
      </c>
      <c r="M133" s="11">
        <f t="shared" si="27"/>
        <v>1.0097831829999999</v>
      </c>
      <c r="N133" s="11">
        <f t="shared" ca="1" si="28"/>
        <v>1.0187897930000001</v>
      </c>
      <c r="O133" s="17">
        <f t="shared" si="39"/>
        <v>0</v>
      </c>
      <c r="P133" s="13">
        <f t="shared" ca="1" si="29"/>
        <v>469744.82500000001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44294</v>
      </c>
      <c r="U133" s="3"/>
      <c r="V133" s="4"/>
      <c r="W133" s="98">
        <v>47604</v>
      </c>
      <c r="X133" s="98" t="s">
        <v>69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44051</v>
      </c>
      <c r="B134" s="72">
        <f t="shared" ca="1" si="42"/>
        <v>25474634.899999991</v>
      </c>
      <c r="C134" s="6">
        <f t="shared" si="33"/>
        <v>25000000</v>
      </c>
      <c r="D134" s="12">
        <f ca="1">IF(A134&lt;$B$1,VLOOKUP(A134,[1]DI!$A$4:$B$15000,2,FALSE),0)</f>
        <v>0</v>
      </c>
      <c r="E134" s="13">
        <f t="shared" ca="1" si="25"/>
        <v>1</v>
      </c>
      <c r="F134" s="13">
        <f ca="1">(TRUNC(PRODUCT($E$12:$E133),16))</f>
        <v>1.00899470233596</v>
      </c>
      <c r="G134" s="13">
        <f t="shared" si="34"/>
        <v>1</v>
      </c>
      <c r="H134" s="13">
        <f t="shared" ca="1" si="26"/>
        <v>1.0089946999999999</v>
      </c>
      <c r="I134" s="12">
        <f t="shared" si="35"/>
        <v>0.03</v>
      </c>
      <c r="J134" s="34">
        <f t="shared" si="36"/>
        <v>43929</v>
      </c>
      <c r="K134" s="2">
        <f t="shared" si="37"/>
        <v>83</v>
      </c>
      <c r="L134" s="17">
        <f t="shared" si="38"/>
        <v>84</v>
      </c>
      <c r="M134" s="11">
        <f t="shared" si="27"/>
        <v>1.009901634</v>
      </c>
      <c r="N134" s="11">
        <f t="shared" ca="1" si="28"/>
        <v>1.0189853959999999</v>
      </c>
      <c r="O134" s="17">
        <f t="shared" si="39"/>
        <v>0</v>
      </c>
      <c r="P134" s="13">
        <f t="shared" ca="1" si="29"/>
        <v>474634.89999999001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44294</v>
      </c>
      <c r="U134" s="3"/>
      <c r="V134" s="4"/>
      <c r="W134" s="98">
        <v>47654</v>
      </c>
      <c r="X134" s="98" t="s">
        <v>68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44052</v>
      </c>
      <c r="B135" s="72">
        <f t="shared" ca="1" si="42"/>
        <v>25474634.899999991</v>
      </c>
      <c r="C135" s="6">
        <f t="shared" si="33"/>
        <v>25000000</v>
      </c>
      <c r="D135" s="12">
        <f ca="1">IF(A135&lt;$B$1,VLOOKUP(A135,[1]DI!$A$4:$B$15000,2,FALSE),0)</f>
        <v>0</v>
      </c>
      <c r="E135" s="13">
        <f t="shared" ca="1" si="25"/>
        <v>1</v>
      </c>
      <c r="F135" s="13">
        <f ca="1">(TRUNC(PRODUCT($E$12:$E134),16))</f>
        <v>1.00899470233596</v>
      </c>
      <c r="G135" s="13">
        <f t="shared" si="34"/>
        <v>1</v>
      </c>
      <c r="H135" s="13">
        <f t="shared" ca="1" si="26"/>
        <v>1.0089946999999999</v>
      </c>
      <c r="I135" s="12">
        <f t="shared" si="35"/>
        <v>0.03</v>
      </c>
      <c r="J135" s="34">
        <f t="shared" si="36"/>
        <v>43929</v>
      </c>
      <c r="K135" s="2">
        <f t="shared" si="37"/>
        <v>83</v>
      </c>
      <c r="L135" s="17">
        <f t="shared" si="38"/>
        <v>84</v>
      </c>
      <c r="M135" s="11">
        <f t="shared" si="27"/>
        <v>1.009901634</v>
      </c>
      <c r="N135" s="11">
        <f t="shared" ca="1" si="28"/>
        <v>1.0189853959999999</v>
      </c>
      <c r="O135" s="17">
        <f t="shared" si="39"/>
        <v>0</v>
      </c>
      <c r="P135" s="13">
        <f t="shared" ca="1" si="29"/>
        <v>474634.89999999001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44294</v>
      </c>
      <c r="U135" s="3"/>
      <c r="V135" s="4"/>
      <c r="W135" s="98">
        <v>47802</v>
      </c>
      <c r="X135" s="98" t="s">
        <v>71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44053</v>
      </c>
      <c r="B136" s="72">
        <f t="shared" ca="1" si="42"/>
        <v>25474634.899999991</v>
      </c>
      <c r="C136" s="6">
        <f t="shared" si="33"/>
        <v>25000000</v>
      </c>
      <c r="D136" s="12">
        <f ca="1">IF(A136&lt;$B$1,VLOOKUP(A136,[1]DI!$A$4:$B$15000,2,FALSE),0)</f>
        <v>1.9000000000000006E-2</v>
      </c>
      <c r="E136" s="13">
        <f t="shared" ca="1" si="25"/>
        <v>1.0000746899999999</v>
      </c>
      <c r="F136" s="13">
        <f ca="1">(TRUNC(PRODUCT($E$12:$E135),16))</f>
        <v>1.00899470233596</v>
      </c>
      <c r="G136" s="13">
        <f t="shared" si="34"/>
        <v>1</v>
      </c>
      <c r="H136" s="13">
        <f t="shared" ca="1" si="26"/>
        <v>1.0089946999999999</v>
      </c>
      <c r="I136" s="12">
        <f t="shared" si="35"/>
        <v>0.03</v>
      </c>
      <c r="J136" s="34">
        <f t="shared" si="36"/>
        <v>43929</v>
      </c>
      <c r="K136" s="2">
        <f t="shared" si="37"/>
        <v>84</v>
      </c>
      <c r="L136" s="17">
        <f t="shared" si="38"/>
        <v>84</v>
      </c>
      <c r="M136" s="11">
        <f t="shared" si="27"/>
        <v>1.009901634</v>
      </c>
      <c r="N136" s="11">
        <f t="shared" ca="1" si="28"/>
        <v>1.0189853959999999</v>
      </c>
      <c r="O136" s="17">
        <f t="shared" si="39"/>
        <v>0</v>
      </c>
      <c r="P136" s="13">
        <f t="shared" ca="1" si="29"/>
        <v>474634.89999999001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44294</v>
      </c>
      <c r="U136" s="3"/>
      <c r="V136" s="4"/>
      <c r="W136" s="98">
        <v>47842</v>
      </c>
      <c r="X136" s="98" t="s">
        <v>65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44054</v>
      </c>
      <c r="B137" s="72">
        <f t="shared" ca="1" si="42"/>
        <v>25479526.050000001</v>
      </c>
      <c r="C137" s="6">
        <f t="shared" si="33"/>
        <v>25000000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1.0090700641502801</v>
      </c>
      <c r="G137" s="13">
        <f t="shared" si="34"/>
        <v>1</v>
      </c>
      <c r="H137" s="13">
        <f t="shared" ca="1" si="26"/>
        <v>1.00907006</v>
      </c>
      <c r="I137" s="12">
        <f t="shared" si="35"/>
        <v>0.03</v>
      </c>
      <c r="J137" s="34">
        <f t="shared" si="36"/>
        <v>43929</v>
      </c>
      <c r="K137" s="2">
        <f t="shared" si="37"/>
        <v>85</v>
      </c>
      <c r="L137" s="17">
        <f t="shared" si="38"/>
        <v>85</v>
      </c>
      <c r="M137" s="11">
        <f t="shared" si="27"/>
        <v>1.0100200989999999</v>
      </c>
      <c r="N137" s="11">
        <f t="shared" ca="1" si="28"/>
        <v>1.019181042</v>
      </c>
      <c r="O137" s="17">
        <f t="shared" si="39"/>
        <v>0</v>
      </c>
      <c r="P137" s="13">
        <f t="shared" ca="1" si="29"/>
        <v>479526.05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44294</v>
      </c>
      <c r="U137" s="3"/>
      <c r="V137" s="4"/>
      <c r="W137" s="98">
        <v>47849</v>
      </c>
      <c r="X137" s="98" t="s">
        <v>66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44055</v>
      </c>
      <c r="B138" s="72">
        <f t="shared" ca="1" si="42"/>
        <v>25484418.25</v>
      </c>
      <c r="C138" s="6">
        <f t="shared" si="33"/>
        <v>25000000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1.0091454315933699</v>
      </c>
      <c r="G138" s="13">
        <f t="shared" si="34"/>
        <v>1</v>
      </c>
      <c r="H138" s="13">
        <f t="shared" ca="1" si="26"/>
        <v>1.00914543</v>
      </c>
      <c r="I138" s="12">
        <f t="shared" si="35"/>
        <v>0.03</v>
      </c>
      <c r="J138" s="34">
        <f t="shared" si="36"/>
        <v>43929</v>
      </c>
      <c r="K138" s="2">
        <f t="shared" si="37"/>
        <v>86</v>
      </c>
      <c r="L138" s="17">
        <f t="shared" si="38"/>
        <v>86</v>
      </c>
      <c r="M138" s="11">
        <f t="shared" si="27"/>
        <v>1.0101385780000001</v>
      </c>
      <c r="N138" s="11">
        <f t="shared" ca="1" si="28"/>
        <v>1.0193767300000001</v>
      </c>
      <c r="O138" s="17">
        <f t="shared" si="39"/>
        <v>0</v>
      </c>
      <c r="P138" s="13">
        <f t="shared" ca="1" si="29"/>
        <v>484418.25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44294</v>
      </c>
      <c r="U138" s="3"/>
      <c r="V138" s="4"/>
      <c r="W138" s="98">
        <v>47903</v>
      </c>
      <c r="X138" s="98" t="s">
        <v>57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44056</v>
      </c>
      <c r="B139" s="72">
        <f t="shared" ca="1" si="42"/>
        <v>25489311.225000001</v>
      </c>
      <c r="C139" s="6">
        <f t="shared" si="33"/>
        <v>25000000</v>
      </c>
      <c r="D139" s="12">
        <f ca="1">IF(A139&lt;$B$1,VLOOKUP(A139,[1]DI!$A$4:$B$15000,2,FALSE),0)</f>
        <v>1.9000000000000006E-2</v>
      </c>
      <c r="E139" s="13">
        <f t="shared" ca="1" si="25"/>
        <v>1.0000746899999999</v>
      </c>
      <c r="F139" s="13">
        <f ca="1">(TRUNC(PRODUCT($E$12:$E138),16))</f>
        <v>1.0092208046656499</v>
      </c>
      <c r="G139" s="13">
        <f t="shared" si="34"/>
        <v>1</v>
      </c>
      <c r="H139" s="13">
        <f t="shared" ca="1" si="26"/>
        <v>1.0092208</v>
      </c>
      <c r="I139" s="12">
        <f t="shared" si="35"/>
        <v>0.03</v>
      </c>
      <c r="J139" s="34">
        <f t="shared" si="36"/>
        <v>43929</v>
      </c>
      <c r="K139" s="2">
        <f t="shared" si="37"/>
        <v>87</v>
      </c>
      <c r="L139" s="17">
        <f t="shared" si="38"/>
        <v>87</v>
      </c>
      <c r="M139" s="11">
        <f t="shared" si="27"/>
        <v>1.0102570710000001</v>
      </c>
      <c r="N139" s="11">
        <f t="shared" ca="1" si="28"/>
        <v>1.019572449</v>
      </c>
      <c r="O139" s="17">
        <f t="shared" si="39"/>
        <v>0</v>
      </c>
      <c r="P139" s="13">
        <f t="shared" ca="1" si="29"/>
        <v>489311.22499999998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44294</v>
      </c>
      <c r="U139" s="3"/>
      <c r="V139" s="4"/>
      <c r="W139" s="98">
        <v>47904</v>
      </c>
      <c r="X139" s="98" t="s">
        <v>57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44057</v>
      </c>
      <c r="B140" s="72">
        <f t="shared" ca="1" si="42"/>
        <v>25494205.274999991</v>
      </c>
      <c r="C140" s="6">
        <f t="shared" si="33"/>
        <v>25000000</v>
      </c>
      <c r="D140" s="12">
        <f ca="1">IF(A140&lt;$B$1,VLOOKUP(A140,[1]DI!$A$4:$B$15000,2,FALSE),0)</f>
        <v>1.9000000000000006E-2</v>
      </c>
      <c r="E140" s="13">
        <f t="shared" ref="E140:E203" ca="1" si="43">ROUND(((1+D140)^(1/252)),8)</f>
        <v>1.0000746899999999</v>
      </c>
      <c r="F140" s="13">
        <f ca="1">(TRUNC(PRODUCT($E$12:$E139),16))</f>
        <v>1.00929618336756</v>
      </c>
      <c r="G140" s="13">
        <f t="shared" si="34"/>
        <v>1</v>
      </c>
      <c r="H140" s="13">
        <f t="shared" ref="H140:H203" ca="1" si="44">ROUND(F140/G140,8)</f>
        <v>1.00929618</v>
      </c>
      <c r="I140" s="12">
        <f t="shared" si="35"/>
        <v>0.03</v>
      </c>
      <c r="J140" s="34">
        <f t="shared" si="36"/>
        <v>43929</v>
      </c>
      <c r="K140" s="2">
        <f t="shared" si="37"/>
        <v>88</v>
      </c>
      <c r="L140" s="17">
        <f t="shared" si="38"/>
        <v>88</v>
      </c>
      <c r="M140" s="11">
        <f t="shared" ref="M140:M203" si="45">ROUND((I140+1)^(L140/252),9)</f>
        <v>1.0103755780000001</v>
      </c>
      <c r="N140" s="11">
        <f t="shared" ref="N140:N203" ca="1" si="46">ROUND(H140*M140,9)</f>
        <v>1.0197682109999999</v>
      </c>
      <c r="O140" s="17">
        <f t="shared" si="39"/>
        <v>0</v>
      </c>
      <c r="P140" s="13">
        <f t="shared" ref="P140:P203" ca="1" si="47">TRUNC(((N140-1)*C140),8)</f>
        <v>494205.27499999001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44294</v>
      </c>
      <c r="U140" s="3"/>
      <c r="V140" s="4"/>
      <c r="W140" s="98">
        <v>47949</v>
      </c>
      <c r="X140" s="98" t="s">
        <v>67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44058</v>
      </c>
      <c r="B141" s="72">
        <f t="shared" ca="1" si="42"/>
        <v>25499100.375</v>
      </c>
      <c r="C141" s="6">
        <f t="shared" ref="C141:C204" si="51">(C140-R140)</f>
        <v>25000000</v>
      </c>
      <c r="D141" s="12">
        <f ca="1">IF(A141&lt;$B$1,VLOOKUP(A141,[1]DI!$A$4:$B$15000,2,FALSE),0)</f>
        <v>0</v>
      </c>
      <c r="E141" s="13">
        <f t="shared" ca="1" si="43"/>
        <v>1</v>
      </c>
      <c r="F141" s="13">
        <f ca="1">(TRUNC(PRODUCT($E$12:$E140),16))</f>
        <v>1.0093715676994901</v>
      </c>
      <c r="G141" s="13">
        <f t="shared" ref="G141:G204" si="52">IF(O140&gt;0,F140,G140)</f>
        <v>1</v>
      </c>
      <c r="H141" s="13">
        <f t="shared" ca="1" si="44"/>
        <v>1.0093715700000001</v>
      </c>
      <c r="I141" s="12">
        <f t="shared" ref="I141:I204" si="53">I140</f>
        <v>0.03</v>
      </c>
      <c r="J141" s="34">
        <f t="shared" ref="J141:J204" si="54">IF(O140&gt;0,VLOOKUP(O140,W$12:AG$150,2),J140)</f>
        <v>43929</v>
      </c>
      <c r="K141" s="2">
        <f t="shared" ref="K141:K204" si="55">IF(A141&gt;J141,IF(NETWORKDAYS(J141,A141,$W$21:$W$544)-1=0,1,NETWORKDAYS(J141,A141,$W$21:$W$544)-1),0)</f>
        <v>88</v>
      </c>
      <c r="L141" s="17">
        <f t="shared" ref="L141:L204" si="56">IF(AND(K141=1,K140=1),1,IF(K141&gt;0,IF(K141=K140,K141+1,K141),0))</f>
        <v>89</v>
      </c>
      <c r="M141" s="11">
        <f t="shared" si="45"/>
        <v>1.010494099</v>
      </c>
      <c r="N141" s="11">
        <f t="shared" ca="1" si="46"/>
        <v>1.019964015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499100.375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44294</v>
      </c>
      <c r="U141" s="3"/>
      <c r="V141" s="4"/>
      <c r="W141" s="98">
        <v>47959</v>
      </c>
      <c r="X141" s="98" t="s">
        <v>58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44059</v>
      </c>
      <c r="B142" s="72">
        <f t="shared" ref="B142:B205" ca="1" si="60">IF(A142&lt;=TODAY(),C142+P142,IF(AND(A142&gt;TODAY(),A142&lt;=$B$1),IF(VLOOKUP(TODAY(),$A$10:$D$5000,4,FALSE)=0,"n.d",C142+P142),"n.d"))</f>
        <v>25499100.375</v>
      </c>
      <c r="C142" s="6">
        <f t="shared" si="51"/>
        <v>25000000</v>
      </c>
      <c r="D142" s="12">
        <f ca="1">IF(A142&lt;$B$1,VLOOKUP(A142,[1]DI!$A$4:$B$15000,2,FALSE),0)</f>
        <v>0</v>
      </c>
      <c r="E142" s="13">
        <f t="shared" ca="1" si="43"/>
        <v>1</v>
      </c>
      <c r="F142" s="13">
        <f ca="1">(TRUNC(PRODUCT($E$12:$E141),16))</f>
        <v>1.0093715676994901</v>
      </c>
      <c r="G142" s="13">
        <f t="shared" si="52"/>
        <v>1</v>
      </c>
      <c r="H142" s="13">
        <f t="shared" ca="1" si="44"/>
        <v>1.0093715700000001</v>
      </c>
      <c r="I142" s="12">
        <f t="shared" si="53"/>
        <v>0.03</v>
      </c>
      <c r="J142" s="34">
        <f t="shared" si="54"/>
        <v>43929</v>
      </c>
      <c r="K142" s="2">
        <f t="shared" si="55"/>
        <v>88</v>
      </c>
      <c r="L142" s="17">
        <f t="shared" si="56"/>
        <v>89</v>
      </c>
      <c r="M142" s="11">
        <f t="shared" si="45"/>
        <v>1.010494099</v>
      </c>
      <c r="N142" s="11">
        <f t="shared" ca="1" si="46"/>
        <v>1.019964015</v>
      </c>
      <c r="O142" s="17">
        <f t="shared" si="57"/>
        <v>0</v>
      </c>
      <c r="P142" s="13">
        <f t="shared" ca="1" si="47"/>
        <v>499100.375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44294</v>
      </c>
      <c r="U142" s="3"/>
      <c r="V142" s="3"/>
      <c r="W142" s="98">
        <v>47969</v>
      </c>
      <c r="X142" s="98" t="s">
        <v>69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44060</v>
      </c>
      <c r="B143" s="72">
        <f t="shared" ca="1" si="60"/>
        <v>25499100.375</v>
      </c>
      <c r="C143" s="6">
        <f t="shared" si="51"/>
        <v>25000000</v>
      </c>
      <c r="D143" s="12">
        <f ca="1">IF(A143&lt;$B$1,VLOOKUP(A143,[1]DI!$A$4:$B$15000,2,FALSE),0)</f>
        <v>1.9000000000000006E-2</v>
      </c>
      <c r="E143" s="13">
        <f t="shared" ca="1" si="43"/>
        <v>1.0000746899999999</v>
      </c>
      <c r="F143" s="13">
        <f ca="1">(TRUNC(PRODUCT($E$12:$E142),16))</f>
        <v>1.0093715676994901</v>
      </c>
      <c r="G143" s="13">
        <f t="shared" si="52"/>
        <v>1</v>
      </c>
      <c r="H143" s="13">
        <f t="shared" ca="1" si="44"/>
        <v>1.0093715700000001</v>
      </c>
      <c r="I143" s="12">
        <f t="shared" si="53"/>
        <v>0.03</v>
      </c>
      <c r="J143" s="34">
        <f t="shared" si="54"/>
        <v>43929</v>
      </c>
      <c r="K143" s="2">
        <f t="shared" si="55"/>
        <v>89</v>
      </c>
      <c r="L143" s="17">
        <f t="shared" si="56"/>
        <v>89</v>
      </c>
      <c r="M143" s="11">
        <f t="shared" si="45"/>
        <v>1.010494099</v>
      </c>
      <c r="N143" s="11">
        <f t="shared" ca="1" si="46"/>
        <v>1.019964015</v>
      </c>
      <c r="O143" s="17">
        <f t="shared" si="57"/>
        <v>0</v>
      </c>
      <c r="P143" s="13">
        <f t="shared" ca="1" si="47"/>
        <v>499100.375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44294</v>
      </c>
      <c r="U143" s="3"/>
      <c r="V143" s="3"/>
      <c r="W143" s="98">
        <v>48011</v>
      </c>
      <c r="X143" s="98" t="s">
        <v>68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44061</v>
      </c>
      <c r="B144" s="72">
        <f t="shared" ca="1" si="60"/>
        <v>25503996.274999999</v>
      </c>
      <c r="C144" s="6">
        <f t="shared" si="51"/>
        <v>25000000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1.0094469576618801</v>
      </c>
      <c r="G144" s="13">
        <f t="shared" si="52"/>
        <v>1</v>
      </c>
      <c r="H144" s="13">
        <f t="shared" ca="1" si="44"/>
        <v>1.00944696</v>
      </c>
      <c r="I144" s="12">
        <f t="shared" si="53"/>
        <v>0.03</v>
      </c>
      <c r="J144" s="34">
        <f t="shared" si="54"/>
        <v>43929</v>
      </c>
      <c r="K144" s="2">
        <f t="shared" si="55"/>
        <v>90</v>
      </c>
      <c r="L144" s="17">
        <f t="shared" si="56"/>
        <v>90</v>
      </c>
      <c r="M144" s="11">
        <f t="shared" si="45"/>
        <v>1.0106126339999999</v>
      </c>
      <c r="N144" s="11">
        <f t="shared" ca="1" si="46"/>
        <v>1.0201598510000001</v>
      </c>
      <c r="O144" s="17">
        <f t="shared" si="57"/>
        <v>0</v>
      </c>
      <c r="P144" s="13">
        <f t="shared" ca="1" si="47"/>
        <v>503996.27500000002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44294</v>
      </c>
      <c r="U144" s="3"/>
      <c r="V144" s="3"/>
      <c r="W144" s="98">
        <v>48207</v>
      </c>
      <c r="X144" s="98" t="s">
        <v>65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44062</v>
      </c>
      <c r="B145" s="72">
        <f t="shared" ca="1" si="60"/>
        <v>25508892.949999999</v>
      </c>
      <c r="C145" s="6">
        <f t="shared" si="51"/>
        <v>25000000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1.0095223532551501</v>
      </c>
      <c r="G145" s="13">
        <f t="shared" si="52"/>
        <v>1</v>
      </c>
      <c r="H145" s="13">
        <f t="shared" ca="1" si="44"/>
        <v>1.0095223499999999</v>
      </c>
      <c r="I145" s="12">
        <f t="shared" si="53"/>
        <v>0.03</v>
      </c>
      <c r="J145" s="34">
        <f t="shared" si="54"/>
        <v>43929</v>
      </c>
      <c r="K145" s="2">
        <f t="shared" si="55"/>
        <v>91</v>
      </c>
      <c r="L145" s="17">
        <f t="shared" si="56"/>
        <v>91</v>
      </c>
      <c r="M145" s="11">
        <f t="shared" si="45"/>
        <v>1.010731182</v>
      </c>
      <c r="N145" s="11">
        <f t="shared" ca="1" si="46"/>
        <v>1.020355718</v>
      </c>
      <c r="O145" s="17">
        <f t="shared" si="57"/>
        <v>0</v>
      </c>
      <c r="P145" s="13">
        <f t="shared" ca="1" si="47"/>
        <v>508892.95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44294</v>
      </c>
      <c r="U145" s="3"/>
      <c r="V145" s="3"/>
      <c r="W145" s="98">
        <v>48214</v>
      </c>
      <c r="X145" s="98" t="s">
        <v>66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44063</v>
      </c>
      <c r="B146" s="72">
        <f t="shared" ca="1" si="60"/>
        <v>25513790.699999999</v>
      </c>
      <c r="C146" s="6">
        <f t="shared" si="51"/>
        <v>25000000</v>
      </c>
      <c r="D146" s="12">
        <f ca="1">IF(A146&lt;$B$1,VLOOKUP(A146,[1]DI!$A$4:$B$15000,2,FALSE),0)</f>
        <v>1.9000000000000006E-2</v>
      </c>
      <c r="E146" s="13">
        <f t="shared" ca="1" si="43"/>
        <v>1.0000746899999999</v>
      </c>
      <c r="F146" s="13">
        <f ca="1">(TRUNC(PRODUCT($E$12:$E145),16))</f>
        <v>1.0095977544797099</v>
      </c>
      <c r="G146" s="13">
        <f t="shared" si="52"/>
        <v>1</v>
      </c>
      <c r="H146" s="13">
        <f t="shared" ca="1" si="44"/>
        <v>1.00959775</v>
      </c>
      <c r="I146" s="12">
        <f t="shared" si="53"/>
        <v>0.03</v>
      </c>
      <c r="J146" s="34">
        <f t="shared" si="54"/>
        <v>43929</v>
      </c>
      <c r="K146" s="2">
        <f t="shared" si="55"/>
        <v>92</v>
      </c>
      <c r="L146" s="17">
        <f t="shared" si="56"/>
        <v>92</v>
      </c>
      <c r="M146" s="11">
        <f t="shared" si="45"/>
        <v>1.010849745</v>
      </c>
      <c r="N146" s="11">
        <f t="shared" ca="1" si="46"/>
        <v>1.020551628</v>
      </c>
      <c r="O146" s="17">
        <f t="shared" si="57"/>
        <v>0</v>
      </c>
      <c r="P146" s="13">
        <f t="shared" ca="1" si="47"/>
        <v>513790.7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44294</v>
      </c>
      <c r="U146" s="3"/>
      <c r="V146" s="3"/>
      <c r="W146" s="98">
        <v>48253</v>
      </c>
      <c r="X146" s="98" t="s">
        <v>57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44064</v>
      </c>
      <c r="B147" s="72">
        <f t="shared" ca="1" si="60"/>
        <v>25518689.475000001</v>
      </c>
      <c r="C147" s="6">
        <f t="shared" si="51"/>
        <v>25000000</v>
      </c>
      <c r="D147" s="12">
        <f ca="1">IF(A147&lt;$B$1,VLOOKUP(A147,[1]DI!$A$4:$B$15000,2,FALSE),0)</f>
        <v>1.9000000000000006E-2</v>
      </c>
      <c r="E147" s="13">
        <f t="shared" ca="1" si="43"/>
        <v>1.0000746899999999</v>
      </c>
      <c r="F147" s="13">
        <f ca="1">(TRUNC(PRODUCT($E$12:$E146),16))</f>
        <v>1.0096731613359999</v>
      </c>
      <c r="G147" s="13">
        <f t="shared" si="52"/>
        <v>1</v>
      </c>
      <c r="H147" s="13">
        <f t="shared" ca="1" si="44"/>
        <v>1.00967316</v>
      </c>
      <c r="I147" s="12">
        <f t="shared" si="53"/>
        <v>0.03</v>
      </c>
      <c r="J147" s="34">
        <f t="shared" si="54"/>
        <v>43929</v>
      </c>
      <c r="K147" s="2">
        <f t="shared" si="55"/>
        <v>93</v>
      </c>
      <c r="L147" s="17">
        <f t="shared" si="56"/>
        <v>93</v>
      </c>
      <c r="M147" s="11">
        <f t="shared" si="45"/>
        <v>1.010968321</v>
      </c>
      <c r="N147" s="11">
        <f t="shared" ca="1" si="46"/>
        <v>1.020747579</v>
      </c>
      <c r="O147" s="17">
        <f t="shared" si="57"/>
        <v>0</v>
      </c>
      <c r="P147" s="13">
        <f t="shared" ca="1" si="47"/>
        <v>518689.47499999998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44294</v>
      </c>
      <c r="U147" s="3"/>
      <c r="V147" s="3"/>
      <c r="W147" s="98">
        <v>48254</v>
      </c>
      <c r="X147" s="98" t="s">
        <v>57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44065</v>
      </c>
      <c r="B148" s="72">
        <f t="shared" ca="1" si="60"/>
        <v>25523589.09999999</v>
      </c>
      <c r="C148" s="6">
        <f t="shared" si="51"/>
        <v>25000000</v>
      </c>
      <c r="D148" s="12">
        <f ca="1">IF(A148&lt;$B$1,VLOOKUP(A148,[1]DI!$A$4:$B$15000,2,FALSE),0)</f>
        <v>0</v>
      </c>
      <c r="E148" s="13">
        <f t="shared" ca="1" si="43"/>
        <v>1</v>
      </c>
      <c r="F148" s="13">
        <f ca="1">(TRUNC(PRODUCT($E$12:$E147),16))</f>
        <v>1.0097485738244201</v>
      </c>
      <c r="G148" s="13">
        <f t="shared" si="52"/>
        <v>1</v>
      </c>
      <c r="H148" s="13">
        <f t="shared" ca="1" si="44"/>
        <v>1.00974857</v>
      </c>
      <c r="I148" s="12">
        <f t="shared" si="53"/>
        <v>0.03</v>
      </c>
      <c r="J148" s="34">
        <f t="shared" si="54"/>
        <v>43929</v>
      </c>
      <c r="K148" s="2">
        <f t="shared" si="55"/>
        <v>93</v>
      </c>
      <c r="L148" s="17">
        <f t="shared" si="56"/>
        <v>94</v>
      </c>
      <c r="M148" s="11">
        <f t="shared" si="45"/>
        <v>1.0110869119999999</v>
      </c>
      <c r="N148" s="11">
        <f t="shared" ca="1" si="46"/>
        <v>1.020943564</v>
      </c>
      <c r="O148" s="17">
        <f t="shared" si="57"/>
        <v>0</v>
      </c>
      <c r="P148" s="13">
        <f t="shared" ca="1" si="47"/>
        <v>523589.09999999002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44294</v>
      </c>
      <c r="U148" s="3"/>
      <c r="V148" s="3"/>
      <c r="W148" s="98">
        <v>48299</v>
      </c>
      <c r="X148" s="98" t="s">
        <v>67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44066</v>
      </c>
      <c r="B149" s="72">
        <f t="shared" ca="1" si="60"/>
        <v>25523589.09999999</v>
      </c>
      <c r="C149" s="6">
        <f t="shared" si="51"/>
        <v>25000000</v>
      </c>
      <c r="D149" s="12">
        <f ca="1">IF(A149&lt;$B$1,VLOOKUP(A149,[1]DI!$A$4:$B$15000,2,FALSE),0)</f>
        <v>0</v>
      </c>
      <c r="E149" s="13">
        <f t="shared" ca="1" si="43"/>
        <v>1</v>
      </c>
      <c r="F149" s="13">
        <f ca="1">(TRUNC(PRODUCT($E$12:$E148),16))</f>
        <v>1.0097485738244201</v>
      </c>
      <c r="G149" s="13">
        <f t="shared" si="52"/>
        <v>1</v>
      </c>
      <c r="H149" s="13">
        <f t="shared" ca="1" si="44"/>
        <v>1.00974857</v>
      </c>
      <c r="I149" s="12">
        <f t="shared" si="53"/>
        <v>0.03</v>
      </c>
      <c r="J149" s="34">
        <f t="shared" si="54"/>
        <v>43929</v>
      </c>
      <c r="K149" s="2">
        <f t="shared" si="55"/>
        <v>93</v>
      </c>
      <c r="L149" s="17">
        <f t="shared" si="56"/>
        <v>94</v>
      </c>
      <c r="M149" s="11">
        <f t="shared" si="45"/>
        <v>1.0110869119999999</v>
      </c>
      <c r="N149" s="11">
        <f t="shared" ca="1" si="46"/>
        <v>1.020943564</v>
      </c>
      <c r="O149" s="17">
        <f t="shared" si="57"/>
        <v>0</v>
      </c>
      <c r="P149" s="13">
        <f t="shared" ca="1" si="47"/>
        <v>523589.09999999002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44294</v>
      </c>
      <c r="U149" s="3"/>
      <c r="V149" s="3"/>
      <c r="W149" s="98">
        <v>48325</v>
      </c>
      <c r="X149" s="98" t="s">
        <v>58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44067</v>
      </c>
      <c r="B150" s="72">
        <f t="shared" ca="1" si="60"/>
        <v>25523589.09999999</v>
      </c>
      <c r="C150" s="6">
        <f t="shared" si="51"/>
        <v>25000000</v>
      </c>
      <c r="D150" s="12">
        <f ca="1">IF(A150&lt;$B$1,VLOOKUP(A150,[1]DI!$A$4:$B$15000,2,FALSE),0)</f>
        <v>1.9000000000000006E-2</v>
      </c>
      <c r="E150" s="13">
        <f t="shared" ca="1" si="43"/>
        <v>1.0000746899999999</v>
      </c>
      <c r="F150" s="13">
        <f ca="1">(TRUNC(PRODUCT($E$12:$E149),16))</f>
        <v>1.0097485738244201</v>
      </c>
      <c r="G150" s="13">
        <f t="shared" si="52"/>
        <v>1</v>
      </c>
      <c r="H150" s="13">
        <f t="shared" ca="1" si="44"/>
        <v>1.00974857</v>
      </c>
      <c r="I150" s="12">
        <f t="shared" si="53"/>
        <v>0.03</v>
      </c>
      <c r="J150" s="34">
        <f t="shared" si="54"/>
        <v>43929</v>
      </c>
      <c r="K150" s="2">
        <f t="shared" si="55"/>
        <v>94</v>
      </c>
      <c r="L150" s="17">
        <f t="shared" si="56"/>
        <v>94</v>
      </c>
      <c r="M150" s="11">
        <f t="shared" si="45"/>
        <v>1.0110869119999999</v>
      </c>
      <c r="N150" s="11">
        <f t="shared" ca="1" si="46"/>
        <v>1.020943564</v>
      </c>
      <c r="O150" s="17">
        <f t="shared" si="57"/>
        <v>0</v>
      </c>
      <c r="P150" s="13">
        <f t="shared" ca="1" si="47"/>
        <v>523589.09999999002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44294</v>
      </c>
      <c r="U150" s="3"/>
      <c r="V150" s="3"/>
      <c r="W150" s="98">
        <v>48361</v>
      </c>
      <c r="X150" s="98" t="s">
        <v>68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44068</v>
      </c>
      <c r="B151" s="72">
        <f t="shared" ca="1" si="60"/>
        <v>25528489.72499999</v>
      </c>
      <c r="C151" s="6">
        <f t="shared" si="51"/>
        <v>25000000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1.0098239919454</v>
      </c>
      <c r="G151" s="13">
        <f t="shared" si="52"/>
        <v>1</v>
      </c>
      <c r="H151" s="13">
        <f t="shared" ca="1" si="44"/>
        <v>1.0098239899999999</v>
      </c>
      <c r="I151" s="12">
        <f t="shared" si="53"/>
        <v>0.03</v>
      </c>
      <c r="J151" s="34">
        <f t="shared" si="54"/>
        <v>43929</v>
      </c>
      <c r="K151" s="2">
        <f t="shared" si="55"/>
        <v>95</v>
      </c>
      <c r="L151" s="17">
        <f t="shared" si="56"/>
        <v>95</v>
      </c>
      <c r="M151" s="11">
        <f t="shared" si="45"/>
        <v>1.011205516</v>
      </c>
      <c r="N151" s="11">
        <f t="shared" ca="1" si="46"/>
        <v>1.0211395889999999</v>
      </c>
      <c r="O151" s="17">
        <f t="shared" si="57"/>
        <v>0</v>
      </c>
      <c r="P151" s="13">
        <f t="shared" ca="1" si="47"/>
        <v>528489.72499998996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44294</v>
      </c>
      <c r="U151" s="3"/>
      <c r="V151" s="3"/>
      <c r="W151" s="98">
        <v>48464</v>
      </c>
      <c r="X151" s="98" t="s">
        <v>62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44069</v>
      </c>
      <c r="B152" s="72">
        <f t="shared" ca="1" si="60"/>
        <v>25533391.399999999</v>
      </c>
      <c r="C152" s="6">
        <f t="shared" si="51"/>
        <v>25000000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1.0098994156993499</v>
      </c>
      <c r="G152" s="13">
        <f t="shared" si="52"/>
        <v>1</v>
      </c>
      <c r="H152" s="13">
        <f t="shared" ca="1" si="44"/>
        <v>1.00989942</v>
      </c>
      <c r="I152" s="12">
        <f t="shared" si="53"/>
        <v>0.03</v>
      </c>
      <c r="J152" s="34">
        <f t="shared" si="54"/>
        <v>43929</v>
      </c>
      <c r="K152" s="2">
        <f t="shared" si="55"/>
        <v>96</v>
      </c>
      <c r="L152" s="17">
        <f t="shared" si="56"/>
        <v>96</v>
      </c>
      <c r="M152" s="11">
        <f t="shared" si="45"/>
        <v>1.0113241340000001</v>
      </c>
      <c r="N152" s="11">
        <f t="shared" ca="1" si="46"/>
        <v>1.021335656</v>
      </c>
      <c r="O152" s="17">
        <f t="shared" si="57"/>
        <v>0</v>
      </c>
      <c r="P152" s="13">
        <f t="shared" ca="1" si="47"/>
        <v>533391.4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44294</v>
      </c>
      <c r="U152" s="3"/>
      <c r="V152" s="3"/>
      <c r="W152" s="98">
        <v>48499</v>
      </c>
      <c r="X152" s="99" t="s">
        <v>59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44070</v>
      </c>
      <c r="B153" s="72">
        <f t="shared" ca="1" si="60"/>
        <v>25538293.899999991</v>
      </c>
      <c r="C153" s="6">
        <f t="shared" si="51"/>
        <v>25000000</v>
      </c>
      <c r="D153" s="12">
        <f ca="1">IF(A153&lt;$B$1,VLOOKUP(A153,[1]DI!$A$4:$B$15000,2,FALSE),0)</f>
        <v>1.9000000000000006E-2</v>
      </c>
      <c r="E153" s="13">
        <f t="shared" ca="1" si="43"/>
        <v>1.0000746899999999</v>
      </c>
      <c r="F153" s="13">
        <f ca="1">(TRUNC(PRODUCT($E$12:$E152),16))</f>
        <v>1.0099748450867101</v>
      </c>
      <c r="G153" s="13">
        <f t="shared" si="52"/>
        <v>1</v>
      </c>
      <c r="H153" s="13">
        <f t="shared" ca="1" si="44"/>
        <v>1.0099748500000001</v>
      </c>
      <c r="I153" s="12">
        <f t="shared" si="53"/>
        <v>0.03</v>
      </c>
      <c r="J153" s="34">
        <f t="shared" si="54"/>
        <v>43929</v>
      </c>
      <c r="K153" s="2">
        <f t="shared" si="55"/>
        <v>97</v>
      </c>
      <c r="L153" s="17">
        <f t="shared" si="56"/>
        <v>97</v>
      </c>
      <c r="M153" s="11">
        <f t="shared" si="45"/>
        <v>1.011442766</v>
      </c>
      <c r="N153" s="11">
        <f t="shared" ca="1" si="46"/>
        <v>1.0215317559999999</v>
      </c>
      <c r="O153" s="17">
        <f t="shared" si="57"/>
        <v>0</v>
      </c>
      <c r="P153" s="13">
        <f t="shared" ca="1" si="47"/>
        <v>538293.89999999001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44294</v>
      </c>
      <c r="U153" s="3"/>
      <c r="V153" s="3"/>
      <c r="W153" s="98">
        <v>48520</v>
      </c>
      <c r="X153" s="98" t="s">
        <v>63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44071</v>
      </c>
      <c r="B154" s="72">
        <f t="shared" ca="1" si="60"/>
        <v>25543197.17499999</v>
      </c>
      <c r="C154" s="6">
        <f t="shared" si="51"/>
        <v>25000000</v>
      </c>
      <c r="D154" s="12">
        <f ca="1">IF(A154&lt;$B$1,VLOOKUP(A154,[1]DI!$A$4:$B$15000,2,FALSE),0)</f>
        <v>1.9000000000000006E-2</v>
      </c>
      <c r="E154" s="13">
        <f t="shared" ca="1" si="43"/>
        <v>1.0000746899999999</v>
      </c>
      <c r="F154" s="13">
        <f ca="1">(TRUNC(PRODUCT($E$12:$E153),16))</f>
        <v>1.0100502801078901</v>
      </c>
      <c r="G154" s="13">
        <f t="shared" si="52"/>
        <v>1</v>
      </c>
      <c r="H154" s="13">
        <f t="shared" ca="1" si="44"/>
        <v>1.01005028</v>
      </c>
      <c r="I154" s="12">
        <f t="shared" si="53"/>
        <v>0.03</v>
      </c>
      <c r="J154" s="34">
        <f t="shared" si="54"/>
        <v>43929</v>
      </c>
      <c r="K154" s="2">
        <f t="shared" si="55"/>
        <v>98</v>
      </c>
      <c r="L154" s="17">
        <f t="shared" si="56"/>
        <v>98</v>
      </c>
      <c r="M154" s="11">
        <f t="shared" si="45"/>
        <v>1.011561412</v>
      </c>
      <c r="N154" s="11">
        <f t="shared" ca="1" si="46"/>
        <v>1.0217278869999999</v>
      </c>
      <c r="O154" s="17">
        <f t="shared" si="57"/>
        <v>0</v>
      </c>
      <c r="P154" s="13">
        <f t="shared" ca="1" si="47"/>
        <v>543197.17499999003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44294</v>
      </c>
      <c r="U154" s="3"/>
      <c r="V154" s="3"/>
      <c r="W154" s="98">
        <v>48533</v>
      </c>
      <c r="X154" s="98" t="s">
        <v>71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44072</v>
      </c>
      <c r="B155" s="72">
        <f t="shared" ca="1" si="60"/>
        <v>25548101.524999999</v>
      </c>
      <c r="C155" s="6">
        <f t="shared" si="51"/>
        <v>25000000</v>
      </c>
      <c r="D155" s="12">
        <f ca="1">IF(A155&lt;$B$1,VLOOKUP(A155,[1]DI!$A$4:$B$15000,2,FALSE),0)</f>
        <v>0</v>
      </c>
      <c r="E155" s="13">
        <f t="shared" ca="1" si="43"/>
        <v>1</v>
      </c>
      <c r="F155" s="13">
        <f ca="1">(TRUNC(PRODUCT($E$12:$E154),16))</f>
        <v>1.0101257207633101</v>
      </c>
      <c r="G155" s="13">
        <f t="shared" si="52"/>
        <v>1</v>
      </c>
      <c r="H155" s="13">
        <f t="shared" ca="1" si="44"/>
        <v>1.01012572</v>
      </c>
      <c r="I155" s="12">
        <f t="shared" si="53"/>
        <v>0.03</v>
      </c>
      <c r="J155" s="34">
        <f t="shared" si="54"/>
        <v>43929</v>
      </c>
      <c r="K155" s="2">
        <f t="shared" si="55"/>
        <v>98</v>
      </c>
      <c r="L155" s="17">
        <f t="shared" si="56"/>
        <v>99</v>
      </c>
      <c r="M155" s="11">
        <f t="shared" si="45"/>
        <v>1.0116800720000001</v>
      </c>
      <c r="N155" s="11">
        <f t="shared" ca="1" si="46"/>
        <v>1.021924061</v>
      </c>
      <c r="O155" s="17">
        <f t="shared" si="57"/>
        <v>0</v>
      </c>
      <c r="P155" s="13">
        <f t="shared" ca="1" si="47"/>
        <v>548101.52500000002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44294</v>
      </c>
      <c r="U155" s="3"/>
      <c r="V155" s="3"/>
      <c r="W155" s="98">
        <v>48638</v>
      </c>
      <c r="X155" s="98" t="s">
        <v>57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44073</v>
      </c>
      <c r="B156" s="72">
        <f t="shared" ca="1" si="60"/>
        <v>25548101.524999999</v>
      </c>
      <c r="C156" s="6">
        <f t="shared" si="51"/>
        <v>25000000</v>
      </c>
      <c r="D156" s="12">
        <f ca="1">IF(A156&lt;$B$1,VLOOKUP(A156,[1]DI!$A$4:$B$15000,2,FALSE),0)</f>
        <v>0</v>
      </c>
      <c r="E156" s="13">
        <f t="shared" ca="1" si="43"/>
        <v>1</v>
      </c>
      <c r="F156" s="13">
        <f ca="1">(TRUNC(PRODUCT($E$12:$E155),16))</f>
        <v>1.0101257207633101</v>
      </c>
      <c r="G156" s="13">
        <f t="shared" si="52"/>
        <v>1</v>
      </c>
      <c r="H156" s="13">
        <f t="shared" ca="1" si="44"/>
        <v>1.01012572</v>
      </c>
      <c r="I156" s="12">
        <f t="shared" si="53"/>
        <v>0.03</v>
      </c>
      <c r="J156" s="34">
        <f t="shared" si="54"/>
        <v>43929</v>
      </c>
      <c r="K156" s="2">
        <f t="shared" si="55"/>
        <v>98</v>
      </c>
      <c r="L156" s="17">
        <f t="shared" si="56"/>
        <v>99</v>
      </c>
      <c r="M156" s="11">
        <f t="shared" si="45"/>
        <v>1.0116800720000001</v>
      </c>
      <c r="N156" s="11">
        <f t="shared" ca="1" si="46"/>
        <v>1.021924061</v>
      </c>
      <c r="O156" s="17">
        <f t="shared" si="57"/>
        <v>0</v>
      </c>
      <c r="P156" s="13">
        <f t="shared" ca="1" si="47"/>
        <v>548101.52500000002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44294</v>
      </c>
      <c r="U156" s="3"/>
      <c r="V156" s="3"/>
      <c r="W156" s="98">
        <v>48639</v>
      </c>
      <c r="X156" s="98" t="s">
        <v>57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44074</v>
      </c>
      <c r="B157" s="72">
        <f t="shared" ca="1" si="60"/>
        <v>25548101.524999999</v>
      </c>
      <c r="C157" s="6">
        <f t="shared" si="51"/>
        <v>25000000</v>
      </c>
      <c r="D157" s="12">
        <f ca="1">IF(A157&lt;$B$1,VLOOKUP(A157,[1]DI!$A$4:$B$15000,2,FALSE),0)</f>
        <v>1.9000000000000006E-2</v>
      </c>
      <c r="E157" s="13">
        <f t="shared" ca="1" si="43"/>
        <v>1.0000746899999999</v>
      </c>
      <c r="F157" s="13">
        <f ca="1">(TRUNC(PRODUCT($E$12:$E156),16))</f>
        <v>1.0101257207633101</v>
      </c>
      <c r="G157" s="13">
        <f t="shared" si="52"/>
        <v>1</v>
      </c>
      <c r="H157" s="13">
        <f t="shared" ca="1" si="44"/>
        <v>1.01012572</v>
      </c>
      <c r="I157" s="12">
        <f t="shared" si="53"/>
        <v>0.03</v>
      </c>
      <c r="J157" s="34">
        <f t="shared" si="54"/>
        <v>43929</v>
      </c>
      <c r="K157" s="2">
        <f t="shared" si="55"/>
        <v>99</v>
      </c>
      <c r="L157" s="17">
        <f t="shared" si="56"/>
        <v>99</v>
      </c>
      <c r="M157" s="11">
        <f t="shared" si="45"/>
        <v>1.0116800720000001</v>
      </c>
      <c r="N157" s="11">
        <f t="shared" ca="1" si="46"/>
        <v>1.021924061</v>
      </c>
      <c r="O157" s="17">
        <f t="shared" si="57"/>
        <v>0</v>
      </c>
      <c r="P157" s="13">
        <f t="shared" ca="1" si="47"/>
        <v>548101.52500000002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44294</v>
      </c>
      <c r="U157" s="3"/>
      <c r="V157" s="3"/>
      <c r="W157" s="98">
        <v>48684</v>
      </c>
      <c r="X157" s="98" t="s">
        <v>67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44075</v>
      </c>
      <c r="B158" s="72">
        <f t="shared" ca="1" si="60"/>
        <v>25553006.92499999</v>
      </c>
      <c r="C158" s="6">
        <f t="shared" si="51"/>
        <v>25000000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1.0102011670533999</v>
      </c>
      <c r="G158" s="13">
        <f t="shared" si="52"/>
        <v>1</v>
      </c>
      <c r="H158" s="13">
        <f t="shared" ca="1" si="44"/>
        <v>1.01020117</v>
      </c>
      <c r="I158" s="12">
        <f t="shared" si="53"/>
        <v>0.03</v>
      </c>
      <c r="J158" s="34">
        <f t="shared" si="54"/>
        <v>43929</v>
      </c>
      <c r="K158" s="2">
        <f t="shared" si="55"/>
        <v>100</v>
      </c>
      <c r="L158" s="17">
        <f t="shared" si="56"/>
        <v>100</v>
      </c>
      <c r="M158" s="11">
        <f t="shared" si="45"/>
        <v>1.011798746</v>
      </c>
      <c r="N158" s="11">
        <f t="shared" ca="1" si="46"/>
        <v>1.022120277</v>
      </c>
      <c r="O158" s="17">
        <f t="shared" si="57"/>
        <v>0</v>
      </c>
      <c r="P158" s="13">
        <f t="shared" ca="1" si="47"/>
        <v>553006.92499999003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44294</v>
      </c>
      <c r="U158" s="3"/>
      <c r="V158" s="3"/>
      <c r="W158" s="98">
        <v>48690</v>
      </c>
      <c r="X158" s="98" t="s">
        <v>58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44076</v>
      </c>
      <c r="B159" s="72">
        <f t="shared" ca="1" si="60"/>
        <v>25557913.124999989</v>
      </c>
      <c r="C159" s="6">
        <f t="shared" si="51"/>
        <v>25000000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1.0102766189785599</v>
      </c>
      <c r="G159" s="13">
        <f t="shared" si="52"/>
        <v>1</v>
      </c>
      <c r="H159" s="13">
        <f t="shared" ca="1" si="44"/>
        <v>1.01027662</v>
      </c>
      <c r="I159" s="12">
        <f t="shared" si="53"/>
        <v>0.03</v>
      </c>
      <c r="J159" s="34">
        <f t="shared" si="54"/>
        <v>43929</v>
      </c>
      <c r="K159" s="2">
        <f t="shared" si="55"/>
        <v>101</v>
      </c>
      <c r="L159" s="17">
        <f t="shared" si="56"/>
        <v>101</v>
      </c>
      <c r="M159" s="11">
        <f t="shared" si="45"/>
        <v>1.0119174339999999</v>
      </c>
      <c r="N159" s="11">
        <f t="shared" ca="1" si="46"/>
        <v>1.0223165249999999</v>
      </c>
      <c r="O159" s="17">
        <f t="shared" si="57"/>
        <v>0</v>
      </c>
      <c r="P159" s="13">
        <f t="shared" ca="1" si="47"/>
        <v>557913.12499998999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44294</v>
      </c>
      <c r="U159" s="3"/>
      <c r="V159" s="3"/>
      <c r="W159" s="98">
        <v>48746</v>
      </c>
      <c r="X159" s="98" t="s">
        <v>68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44077</v>
      </c>
      <c r="B160" s="72">
        <f t="shared" ca="1" si="60"/>
        <v>25562820.34999999</v>
      </c>
      <c r="C160" s="6">
        <f t="shared" si="51"/>
        <v>25000000</v>
      </c>
      <c r="D160" s="12">
        <f ca="1">IF(A160&lt;$B$1,VLOOKUP(A160,[1]DI!$A$4:$B$15000,2,FALSE),0)</f>
        <v>1.9000000000000006E-2</v>
      </c>
      <c r="E160" s="13">
        <f t="shared" ca="1" si="43"/>
        <v>1.0000746899999999</v>
      </c>
      <c r="F160" s="13">
        <f ca="1">(TRUNC(PRODUCT($E$12:$E159),16))</f>
        <v>1.01035207653924</v>
      </c>
      <c r="G160" s="13">
        <f t="shared" si="52"/>
        <v>1</v>
      </c>
      <c r="H160" s="13">
        <f t="shared" ca="1" si="44"/>
        <v>1.0103520800000001</v>
      </c>
      <c r="I160" s="12">
        <f t="shared" si="53"/>
        <v>0.03</v>
      </c>
      <c r="J160" s="34">
        <f t="shared" si="54"/>
        <v>43929</v>
      </c>
      <c r="K160" s="2">
        <f t="shared" si="55"/>
        <v>102</v>
      </c>
      <c r="L160" s="17">
        <f t="shared" si="56"/>
        <v>102</v>
      </c>
      <c r="M160" s="11">
        <f t="shared" si="45"/>
        <v>1.012036135</v>
      </c>
      <c r="N160" s="11">
        <f t="shared" ca="1" si="46"/>
        <v>1.0225128139999999</v>
      </c>
      <c r="O160" s="17">
        <f t="shared" si="57"/>
        <v>0</v>
      </c>
      <c r="P160" s="13">
        <f t="shared" ca="1" si="47"/>
        <v>562820.34999998996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44294</v>
      </c>
      <c r="U160" s="3"/>
      <c r="V160" s="3"/>
      <c r="W160" s="98">
        <v>48829</v>
      </c>
      <c r="X160" s="98" t="s">
        <v>70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44078</v>
      </c>
      <c r="B161" s="72">
        <f t="shared" ca="1" si="60"/>
        <v>25567728.399999999</v>
      </c>
      <c r="C161" s="6">
        <f t="shared" si="51"/>
        <v>25000000</v>
      </c>
      <c r="D161" s="12">
        <f ca="1">IF(A161&lt;$B$1,VLOOKUP(A161,[1]DI!$A$4:$B$15000,2,FALSE),0)</f>
        <v>1.9000000000000006E-2</v>
      </c>
      <c r="E161" s="13">
        <f t="shared" ca="1" si="43"/>
        <v>1.0000746899999999</v>
      </c>
      <c r="F161" s="13">
        <f ca="1">(TRUNC(PRODUCT($E$12:$E160),16))</f>
        <v>1.01042753973583</v>
      </c>
      <c r="G161" s="13">
        <f t="shared" si="52"/>
        <v>1</v>
      </c>
      <c r="H161" s="13">
        <f t="shared" ca="1" si="44"/>
        <v>1.01042754</v>
      </c>
      <c r="I161" s="12">
        <f t="shared" si="53"/>
        <v>0.03</v>
      </c>
      <c r="J161" s="34">
        <f t="shared" si="54"/>
        <v>43929</v>
      </c>
      <c r="K161" s="2">
        <f t="shared" si="55"/>
        <v>103</v>
      </c>
      <c r="L161" s="17">
        <f t="shared" si="56"/>
        <v>103</v>
      </c>
      <c r="M161" s="11">
        <f t="shared" si="45"/>
        <v>1.012154851</v>
      </c>
      <c r="N161" s="11">
        <f t="shared" ca="1" si="46"/>
        <v>1.022709136</v>
      </c>
      <c r="O161" s="17">
        <f t="shared" si="57"/>
        <v>0</v>
      </c>
      <c r="P161" s="13">
        <f t="shared" ca="1" si="47"/>
        <v>567728.4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44294</v>
      </c>
      <c r="U161" s="3"/>
      <c r="V161" s="3"/>
      <c r="W161" s="98">
        <v>48864</v>
      </c>
      <c r="X161" s="99" t="s">
        <v>59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44079</v>
      </c>
      <c r="B162" s="72">
        <f t="shared" ca="1" si="60"/>
        <v>25572637.5</v>
      </c>
      <c r="C162" s="6">
        <f t="shared" si="51"/>
        <v>25000000</v>
      </c>
      <c r="D162" s="12">
        <f ca="1">IF(A162&lt;$B$1,VLOOKUP(A162,[1]DI!$A$4:$B$15000,2,FALSE),0)</f>
        <v>0</v>
      </c>
      <c r="E162" s="13">
        <f t="shared" ca="1" si="43"/>
        <v>1</v>
      </c>
      <c r="F162" s="13">
        <f ca="1">(TRUNC(PRODUCT($E$12:$E161),16))</f>
        <v>1.0105030085687701</v>
      </c>
      <c r="G162" s="13">
        <f t="shared" si="52"/>
        <v>1</v>
      </c>
      <c r="H162" s="13">
        <f t="shared" ca="1" si="44"/>
        <v>1.0105030100000001</v>
      </c>
      <c r="I162" s="12">
        <f t="shared" si="53"/>
        <v>0.03</v>
      </c>
      <c r="J162" s="34">
        <f t="shared" si="54"/>
        <v>43929</v>
      </c>
      <c r="K162" s="2">
        <f t="shared" si="55"/>
        <v>103</v>
      </c>
      <c r="L162" s="17">
        <f t="shared" si="56"/>
        <v>104</v>
      </c>
      <c r="M162" s="11">
        <f t="shared" si="45"/>
        <v>1.01227358</v>
      </c>
      <c r="N162" s="11">
        <f t="shared" ca="1" si="46"/>
        <v>1.0229055</v>
      </c>
      <c r="O162" s="17">
        <f t="shared" si="57"/>
        <v>0</v>
      </c>
      <c r="P162" s="13">
        <f t="shared" ca="1" si="47"/>
        <v>572637.5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44294</v>
      </c>
      <c r="U162" s="3"/>
      <c r="V162" s="3"/>
      <c r="W162" s="98">
        <v>48885</v>
      </c>
      <c r="X162" s="98" t="s">
        <v>63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44080</v>
      </c>
      <c r="B163" s="72">
        <f t="shared" ca="1" si="60"/>
        <v>25572637.5</v>
      </c>
      <c r="C163" s="6">
        <f t="shared" si="51"/>
        <v>25000000</v>
      </c>
      <c r="D163" s="12">
        <f ca="1">IF(A163&lt;$B$1,VLOOKUP(A163,[1]DI!$A$4:$B$15000,2,FALSE),0)</f>
        <v>0</v>
      </c>
      <c r="E163" s="13">
        <f t="shared" ca="1" si="43"/>
        <v>1</v>
      </c>
      <c r="F163" s="13">
        <f ca="1">(TRUNC(PRODUCT($E$12:$E162),16))</f>
        <v>1.0105030085687701</v>
      </c>
      <c r="G163" s="13">
        <f t="shared" si="52"/>
        <v>1</v>
      </c>
      <c r="H163" s="13">
        <f t="shared" ca="1" si="44"/>
        <v>1.0105030100000001</v>
      </c>
      <c r="I163" s="12">
        <f t="shared" si="53"/>
        <v>0.03</v>
      </c>
      <c r="J163" s="34">
        <f t="shared" si="54"/>
        <v>43929</v>
      </c>
      <c r="K163" s="2">
        <f t="shared" si="55"/>
        <v>103</v>
      </c>
      <c r="L163" s="17">
        <f t="shared" si="56"/>
        <v>104</v>
      </c>
      <c r="M163" s="11">
        <f t="shared" si="45"/>
        <v>1.01227358</v>
      </c>
      <c r="N163" s="11">
        <f t="shared" ca="1" si="46"/>
        <v>1.0229055</v>
      </c>
      <c r="O163" s="17">
        <f t="shared" si="57"/>
        <v>0</v>
      </c>
      <c r="P163" s="13">
        <f t="shared" ca="1" si="47"/>
        <v>572637.5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44294</v>
      </c>
      <c r="U163" s="3"/>
      <c r="V163" s="3"/>
      <c r="W163" s="98">
        <v>48898</v>
      </c>
      <c r="X163" s="98" t="s">
        <v>64</v>
      </c>
      <c r="Y163" s="100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44081</v>
      </c>
      <c r="B164" s="72">
        <f t="shared" ca="1" si="60"/>
        <v>25572637.5</v>
      </c>
      <c r="C164" s="6">
        <f t="shared" si="51"/>
        <v>25000000</v>
      </c>
      <c r="D164" s="12">
        <f ca="1">IF(A164&lt;$B$1,VLOOKUP(A164,[1]DI!$A$4:$B$15000,2,FALSE),0)</f>
        <v>0</v>
      </c>
      <c r="E164" s="13">
        <f t="shared" ca="1" si="43"/>
        <v>1</v>
      </c>
      <c r="F164" s="13">
        <f ca="1">(TRUNC(PRODUCT($E$12:$E163),16))</f>
        <v>1.0105030085687701</v>
      </c>
      <c r="G164" s="13">
        <f t="shared" si="52"/>
        <v>1</v>
      </c>
      <c r="H164" s="13">
        <f t="shared" ca="1" si="44"/>
        <v>1.0105030100000001</v>
      </c>
      <c r="I164" s="12">
        <f t="shared" si="53"/>
        <v>0.03</v>
      </c>
      <c r="J164" s="34">
        <f t="shared" si="54"/>
        <v>43929</v>
      </c>
      <c r="K164" s="2">
        <f t="shared" si="55"/>
        <v>103</v>
      </c>
      <c r="L164" s="17">
        <f t="shared" si="56"/>
        <v>104</v>
      </c>
      <c r="M164" s="11">
        <f t="shared" si="45"/>
        <v>1.01227358</v>
      </c>
      <c r="N164" s="11">
        <f t="shared" ca="1" si="46"/>
        <v>1.0229055</v>
      </c>
      <c r="O164" s="17">
        <f t="shared" si="57"/>
        <v>0</v>
      </c>
      <c r="P164" s="13">
        <f t="shared" ca="1" si="47"/>
        <v>572637.5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44294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44082</v>
      </c>
      <c r="B165" s="72">
        <f t="shared" ca="1" si="60"/>
        <v>25572637.5</v>
      </c>
      <c r="C165" s="6">
        <f t="shared" si="51"/>
        <v>25000000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1.0105030085687701</v>
      </c>
      <c r="G165" s="13">
        <f t="shared" si="52"/>
        <v>1</v>
      </c>
      <c r="H165" s="13">
        <f t="shared" ca="1" si="44"/>
        <v>1.0105030100000001</v>
      </c>
      <c r="I165" s="12">
        <f t="shared" si="53"/>
        <v>0.03</v>
      </c>
      <c r="J165" s="34">
        <f t="shared" si="54"/>
        <v>43929</v>
      </c>
      <c r="K165" s="2">
        <f t="shared" si="55"/>
        <v>104</v>
      </c>
      <c r="L165" s="17">
        <f t="shared" si="56"/>
        <v>104</v>
      </c>
      <c r="M165" s="11">
        <f t="shared" si="45"/>
        <v>1.01227358</v>
      </c>
      <c r="N165" s="11">
        <f t="shared" ca="1" si="46"/>
        <v>1.0229055</v>
      </c>
      <c r="O165" s="17">
        <f t="shared" si="57"/>
        <v>0</v>
      </c>
      <c r="P165" s="13">
        <f t="shared" ca="1" si="47"/>
        <v>572637.5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44294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44083</v>
      </c>
      <c r="B166" s="72">
        <f t="shared" ca="1" si="60"/>
        <v>25577547.399999999</v>
      </c>
      <c r="C166" s="6">
        <f t="shared" si="51"/>
        <v>25000000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1.0105784830384801</v>
      </c>
      <c r="G166" s="13">
        <f t="shared" si="52"/>
        <v>1</v>
      </c>
      <c r="H166" s="13">
        <f t="shared" ca="1" si="44"/>
        <v>1.0105784799999999</v>
      </c>
      <c r="I166" s="12">
        <f t="shared" si="53"/>
        <v>0.03</v>
      </c>
      <c r="J166" s="34">
        <f t="shared" si="54"/>
        <v>43929</v>
      </c>
      <c r="K166" s="2">
        <f t="shared" si="55"/>
        <v>105</v>
      </c>
      <c r="L166" s="17">
        <f t="shared" si="56"/>
        <v>105</v>
      </c>
      <c r="M166" s="11">
        <f t="shared" si="45"/>
        <v>1.0123923239999999</v>
      </c>
      <c r="N166" s="11">
        <f t="shared" ca="1" si="46"/>
        <v>1.023101896</v>
      </c>
      <c r="O166" s="17">
        <f t="shared" si="57"/>
        <v>0</v>
      </c>
      <c r="P166" s="13">
        <f t="shared" ca="1" si="47"/>
        <v>577547.4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44294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44084</v>
      </c>
      <c r="B167" s="72">
        <f t="shared" ca="1" si="60"/>
        <v>25582458.34999999</v>
      </c>
      <c r="C167" s="6">
        <f t="shared" si="51"/>
        <v>25000000</v>
      </c>
      <c r="D167" s="12">
        <f ca="1">IF(A167&lt;$B$1,VLOOKUP(A167,[1]DI!$A$4:$B$15000,2,FALSE),0)</f>
        <v>1.9000000000000006E-2</v>
      </c>
      <c r="E167" s="13">
        <f t="shared" ca="1" si="43"/>
        <v>1.0000746899999999</v>
      </c>
      <c r="F167" s="13">
        <f ca="1">(TRUNC(PRODUCT($E$12:$E166),16))</f>
        <v>1.0106539631453799</v>
      </c>
      <c r="G167" s="13">
        <f t="shared" si="52"/>
        <v>1</v>
      </c>
      <c r="H167" s="13">
        <f t="shared" ca="1" si="44"/>
        <v>1.01065396</v>
      </c>
      <c r="I167" s="12">
        <f t="shared" si="53"/>
        <v>0.03</v>
      </c>
      <c r="J167" s="34">
        <f t="shared" si="54"/>
        <v>43929</v>
      </c>
      <c r="K167" s="2">
        <f t="shared" si="55"/>
        <v>106</v>
      </c>
      <c r="L167" s="17">
        <f t="shared" si="56"/>
        <v>106</v>
      </c>
      <c r="M167" s="11">
        <f t="shared" si="45"/>
        <v>1.012511081</v>
      </c>
      <c r="N167" s="11">
        <f t="shared" ca="1" si="46"/>
        <v>1.0232983339999999</v>
      </c>
      <c r="O167" s="17">
        <f t="shared" si="57"/>
        <v>0</v>
      </c>
      <c r="P167" s="13">
        <f t="shared" ca="1" si="47"/>
        <v>582458.34999998996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44294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44085</v>
      </c>
      <c r="B168" s="72">
        <f t="shared" ca="1" si="60"/>
        <v>25587370.34999999</v>
      </c>
      <c r="C168" s="6">
        <f t="shared" si="51"/>
        <v>25000000</v>
      </c>
      <c r="D168" s="12">
        <f ca="1">IF(A168&lt;$B$1,VLOOKUP(A168,[1]DI!$A$4:$B$15000,2,FALSE),0)</f>
        <v>1.9000000000000006E-2</v>
      </c>
      <c r="E168" s="13">
        <f t="shared" ca="1" si="43"/>
        <v>1.0000746899999999</v>
      </c>
      <c r="F168" s="13">
        <f ca="1">(TRUNC(PRODUCT($E$12:$E167),16))</f>
        <v>1.0107294488898899</v>
      </c>
      <c r="G168" s="13">
        <f t="shared" si="52"/>
        <v>1</v>
      </c>
      <c r="H168" s="13">
        <f t="shared" ca="1" si="44"/>
        <v>1.0107294499999999</v>
      </c>
      <c r="I168" s="12">
        <f t="shared" si="53"/>
        <v>0.03</v>
      </c>
      <c r="J168" s="34">
        <f t="shared" si="54"/>
        <v>43929</v>
      </c>
      <c r="K168" s="2">
        <f t="shared" si="55"/>
        <v>107</v>
      </c>
      <c r="L168" s="17">
        <f t="shared" si="56"/>
        <v>107</v>
      </c>
      <c r="M168" s="11">
        <f t="shared" si="45"/>
        <v>1.012629853</v>
      </c>
      <c r="N168" s="11">
        <f t="shared" ca="1" si="46"/>
        <v>1.023494814</v>
      </c>
      <c r="O168" s="17">
        <f t="shared" si="57"/>
        <v>0</v>
      </c>
      <c r="P168" s="13">
        <f t="shared" ca="1" si="47"/>
        <v>587370.34999998996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44294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44086</v>
      </c>
      <c r="B169" s="72">
        <f t="shared" ca="1" si="60"/>
        <v>25592283.149999999</v>
      </c>
      <c r="C169" s="6">
        <f t="shared" si="51"/>
        <v>25000000</v>
      </c>
      <c r="D169" s="12">
        <f ca="1">IF(A169&lt;$B$1,VLOOKUP(A169,[1]DI!$A$4:$B$15000,2,FALSE),0)</f>
        <v>0</v>
      </c>
      <c r="E169" s="13">
        <f t="shared" ca="1" si="43"/>
        <v>1</v>
      </c>
      <c r="F169" s="13">
        <f ca="1">(TRUNC(PRODUCT($E$12:$E168),16))</f>
        <v>1.01080494027243</v>
      </c>
      <c r="G169" s="13">
        <f t="shared" si="52"/>
        <v>1</v>
      </c>
      <c r="H169" s="13">
        <f t="shared" ca="1" si="44"/>
        <v>1.0108049400000001</v>
      </c>
      <c r="I169" s="12">
        <f t="shared" si="53"/>
        <v>0.03</v>
      </c>
      <c r="J169" s="34">
        <f t="shared" si="54"/>
        <v>43929</v>
      </c>
      <c r="K169" s="2">
        <f t="shared" si="55"/>
        <v>107</v>
      </c>
      <c r="L169" s="17">
        <f t="shared" si="56"/>
        <v>108</v>
      </c>
      <c r="M169" s="11">
        <f t="shared" si="45"/>
        <v>1.0127486379999999</v>
      </c>
      <c r="N169" s="11">
        <f t="shared" ca="1" si="46"/>
        <v>1.023691326</v>
      </c>
      <c r="O169" s="17">
        <f t="shared" si="57"/>
        <v>0</v>
      </c>
      <c r="P169" s="13">
        <f t="shared" ca="1" si="47"/>
        <v>592283.15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44294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44087</v>
      </c>
      <c r="B170" s="72">
        <f t="shared" ca="1" si="60"/>
        <v>25592283.149999999</v>
      </c>
      <c r="C170" s="6">
        <f t="shared" si="51"/>
        <v>25000000</v>
      </c>
      <c r="D170" s="12">
        <f ca="1">IF(A170&lt;$B$1,VLOOKUP(A170,[1]DI!$A$4:$B$15000,2,FALSE),0)</f>
        <v>0</v>
      </c>
      <c r="E170" s="13">
        <f t="shared" ca="1" si="43"/>
        <v>1</v>
      </c>
      <c r="F170" s="13">
        <f ca="1">(TRUNC(PRODUCT($E$12:$E169),16))</f>
        <v>1.01080494027243</v>
      </c>
      <c r="G170" s="13">
        <f t="shared" si="52"/>
        <v>1</v>
      </c>
      <c r="H170" s="13">
        <f t="shared" ca="1" si="44"/>
        <v>1.0108049400000001</v>
      </c>
      <c r="I170" s="12">
        <f t="shared" si="53"/>
        <v>0.03</v>
      </c>
      <c r="J170" s="34">
        <f t="shared" si="54"/>
        <v>43929</v>
      </c>
      <c r="K170" s="2">
        <f t="shared" si="55"/>
        <v>107</v>
      </c>
      <c r="L170" s="17">
        <f t="shared" si="56"/>
        <v>108</v>
      </c>
      <c r="M170" s="11">
        <f t="shared" si="45"/>
        <v>1.0127486379999999</v>
      </c>
      <c r="N170" s="11">
        <f t="shared" ca="1" si="46"/>
        <v>1.023691326</v>
      </c>
      <c r="O170" s="17">
        <f t="shared" si="57"/>
        <v>0</v>
      </c>
      <c r="P170" s="13">
        <f t="shared" ca="1" si="47"/>
        <v>592283.15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44294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44088</v>
      </c>
      <c r="B171" s="72">
        <f t="shared" ca="1" si="60"/>
        <v>25592283.149999999</v>
      </c>
      <c r="C171" s="6">
        <f t="shared" si="51"/>
        <v>25000000</v>
      </c>
      <c r="D171" s="12">
        <f ca="1">IF(A171&lt;$B$1,VLOOKUP(A171,[1]DI!$A$4:$B$15000,2,FALSE),0)</f>
        <v>1.9000000000000006E-2</v>
      </c>
      <c r="E171" s="13">
        <f t="shared" ca="1" si="43"/>
        <v>1.0000746899999999</v>
      </c>
      <c r="F171" s="13">
        <f ca="1">(TRUNC(PRODUCT($E$12:$E170),16))</f>
        <v>1.01080494027243</v>
      </c>
      <c r="G171" s="13">
        <f t="shared" si="52"/>
        <v>1</v>
      </c>
      <c r="H171" s="13">
        <f t="shared" ca="1" si="44"/>
        <v>1.0108049400000001</v>
      </c>
      <c r="I171" s="12">
        <f t="shared" si="53"/>
        <v>0.03</v>
      </c>
      <c r="J171" s="34">
        <f t="shared" si="54"/>
        <v>43929</v>
      </c>
      <c r="K171" s="2">
        <f t="shared" si="55"/>
        <v>108</v>
      </c>
      <c r="L171" s="17">
        <f t="shared" si="56"/>
        <v>108</v>
      </c>
      <c r="M171" s="11">
        <f t="shared" si="45"/>
        <v>1.0127486379999999</v>
      </c>
      <c r="N171" s="11">
        <f t="shared" ca="1" si="46"/>
        <v>1.023691326</v>
      </c>
      <c r="O171" s="17">
        <f t="shared" si="57"/>
        <v>0</v>
      </c>
      <c r="P171" s="13">
        <f t="shared" ca="1" si="47"/>
        <v>592283.15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44294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44089</v>
      </c>
      <c r="B172" s="72">
        <f t="shared" ca="1" si="60"/>
        <v>25597196.999999989</v>
      </c>
      <c r="C172" s="6">
        <f t="shared" si="51"/>
        <v>25000000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1.0108804372934199</v>
      </c>
      <c r="G172" s="13">
        <f t="shared" si="52"/>
        <v>1</v>
      </c>
      <c r="H172" s="13">
        <f t="shared" ca="1" si="44"/>
        <v>1.01088044</v>
      </c>
      <c r="I172" s="12">
        <f t="shared" si="53"/>
        <v>0.03</v>
      </c>
      <c r="J172" s="34">
        <f t="shared" si="54"/>
        <v>43929</v>
      </c>
      <c r="K172" s="2">
        <f t="shared" si="55"/>
        <v>109</v>
      </c>
      <c r="L172" s="17">
        <f t="shared" si="56"/>
        <v>109</v>
      </c>
      <c r="M172" s="11">
        <f t="shared" si="45"/>
        <v>1.0128674369999999</v>
      </c>
      <c r="N172" s="11">
        <f t="shared" ca="1" si="46"/>
        <v>1.02388788</v>
      </c>
      <c r="O172" s="17">
        <f t="shared" si="57"/>
        <v>0</v>
      </c>
      <c r="P172" s="13">
        <f t="shared" ca="1" si="47"/>
        <v>597196.99999998999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44294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44090</v>
      </c>
      <c r="B173" s="72">
        <f t="shared" ca="1" si="60"/>
        <v>25602111.675000001</v>
      </c>
      <c r="C173" s="6">
        <f t="shared" si="51"/>
        <v>25000000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1.0109559399532799</v>
      </c>
      <c r="G173" s="13">
        <f t="shared" si="52"/>
        <v>1</v>
      </c>
      <c r="H173" s="13">
        <f t="shared" ca="1" si="44"/>
        <v>1.0109559400000001</v>
      </c>
      <c r="I173" s="12">
        <f t="shared" si="53"/>
        <v>0.03</v>
      </c>
      <c r="J173" s="34">
        <f t="shared" si="54"/>
        <v>43929</v>
      </c>
      <c r="K173" s="2">
        <f t="shared" si="55"/>
        <v>110</v>
      </c>
      <c r="L173" s="17">
        <f t="shared" si="56"/>
        <v>110</v>
      </c>
      <c r="M173" s="11">
        <f t="shared" si="45"/>
        <v>1.01298625</v>
      </c>
      <c r="N173" s="11">
        <f t="shared" ca="1" si="46"/>
        <v>1.024084467</v>
      </c>
      <c r="O173" s="17">
        <f t="shared" si="57"/>
        <v>0</v>
      </c>
      <c r="P173" s="13">
        <f t="shared" ca="1" si="47"/>
        <v>602111.67500000005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44294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44091</v>
      </c>
      <c r="B174" s="72">
        <f t="shared" ca="1" si="60"/>
        <v>25607027.375</v>
      </c>
      <c r="C174" s="6">
        <f t="shared" si="51"/>
        <v>25000000</v>
      </c>
      <c r="D174" s="12">
        <f ca="1">IF(A174&lt;$B$1,VLOOKUP(A174,[1]DI!$A$4:$B$15000,2,FALSE),0)</f>
        <v>1.9000000000000006E-2</v>
      </c>
      <c r="E174" s="13">
        <f t="shared" ca="1" si="43"/>
        <v>1.0000746899999999</v>
      </c>
      <c r="F174" s="13">
        <f ca="1">(TRUNC(PRODUCT($E$12:$E173),16))</f>
        <v>1.0110314482524301</v>
      </c>
      <c r="G174" s="13">
        <f t="shared" si="52"/>
        <v>1</v>
      </c>
      <c r="H174" s="13">
        <f t="shared" ca="1" si="44"/>
        <v>1.0110314499999999</v>
      </c>
      <c r="I174" s="12">
        <f t="shared" si="53"/>
        <v>0.03</v>
      </c>
      <c r="J174" s="34">
        <f t="shared" si="54"/>
        <v>43929</v>
      </c>
      <c r="K174" s="2">
        <f t="shared" si="55"/>
        <v>111</v>
      </c>
      <c r="L174" s="17">
        <f t="shared" si="56"/>
        <v>111</v>
      </c>
      <c r="M174" s="11">
        <f t="shared" si="45"/>
        <v>1.0131050770000001</v>
      </c>
      <c r="N174" s="11">
        <f t="shared" ca="1" si="46"/>
        <v>1.0242810950000001</v>
      </c>
      <c r="O174" s="17">
        <f t="shared" si="57"/>
        <v>0</v>
      </c>
      <c r="P174" s="13">
        <f t="shared" ca="1" si="47"/>
        <v>607027.375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44294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44092</v>
      </c>
      <c r="B175" s="72">
        <f t="shared" ca="1" si="60"/>
        <v>25611943.899999999</v>
      </c>
      <c r="C175" s="6">
        <f t="shared" si="51"/>
        <v>25000000</v>
      </c>
      <c r="D175" s="12">
        <f ca="1">IF(A175&lt;$B$1,VLOOKUP(A175,[1]DI!$A$4:$B$15000,2,FALSE),0)</f>
        <v>1.9000000000000006E-2</v>
      </c>
      <c r="E175" s="13">
        <f t="shared" ca="1" si="43"/>
        <v>1.0000746899999999</v>
      </c>
      <c r="F175" s="13">
        <f ca="1">(TRUNC(PRODUCT($E$12:$E174),16))</f>
        <v>1.0111069621913</v>
      </c>
      <c r="G175" s="13">
        <f t="shared" si="52"/>
        <v>1</v>
      </c>
      <c r="H175" s="13">
        <f t="shared" ca="1" si="44"/>
        <v>1.01110696</v>
      </c>
      <c r="I175" s="12">
        <f t="shared" si="53"/>
        <v>0.03</v>
      </c>
      <c r="J175" s="34">
        <f t="shared" si="54"/>
        <v>43929</v>
      </c>
      <c r="K175" s="2">
        <f t="shared" si="55"/>
        <v>112</v>
      </c>
      <c r="L175" s="17">
        <f t="shared" si="56"/>
        <v>112</v>
      </c>
      <c r="M175" s="11">
        <f t="shared" si="45"/>
        <v>1.013223918</v>
      </c>
      <c r="N175" s="11">
        <f t="shared" ca="1" si="46"/>
        <v>1.024477756</v>
      </c>
      <c r="O175" s="17">
        <f t="shared" si="57"/>
        <v>0</v>
      </c>
      <c r="P175" s="13">
        <f t="shared" ca="1" si="47"/>
        <v>611943.9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44294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44093</v>
      </c>
      <c r="B176" s="72">
        <f t="shared" ca="1" si="60"/>
        <v>25616861.449999999</v>
      </c>
      <c r="C176" s="6">
        <f t="shared" si="51"/>
        <v>25000000</v>
      </c>
      <c r="D176" s="12">
        <f ca="1">IF(A176&lt;$B$1,VLOOKUP(A176,[1]DI!$A$4:$B$15000,2,FALSE),0)</f>
        <v>0</v>
      </c>
      <c r="E176" s="13">
        <f t="shared" ca="1" si="43"/>
        <v>1</v>
      </c>
      <c r="F176" s="13">
        <f ca="1">(TRUNC(PRODUCT($E$12:$E175),16))</f>
        <v>1.0111824817703099</v>
      </c>
      <c r="G176" s="13">
        <f t="shared" si="52"/>
        <v>1</v>
      </c>
      <c r="H176" s="13">
        <f t="shared" ca="1" si="44"/>
        <v>1.01118248</v>
      </c>
      <c r="I176" s="12">
        <f t="shared" si="53"/>
        <v>0.03</v>
      </c>
      <c r="J176" s="34">
        <f t="shared" si="54"/>
        <v>43929</v>
      </c>
      <c r="K176" s="2">
        <f t="shared" si="55"/>
        <v>112</v>
      </c>
      <c r="L176" s="17">
        <f t="shared" si="56"/>
        <v>113</v>
      </c>
      <c r="M176" s="11">
        <f t="shared" si="45"/>
        <v>1.013342773</v>
      </c>
      <c r="N176" s="11">
        <f t="shared" ca="1" si="46"/>
        <v>1.024674458</v>
      </c>
      <c r="O176" s="17">
        <f t="shared" si="57"/>
        <v>0</v>
      </c>
      <c r="P176" s="13">
        <f t="shared" ca="1" si="47"/>
        <v>616861.44999999995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44294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44094</v>
      </c>
      <c r="B177" s="72">
        <f t="shared" ca="1" si="60"/>
        <v>25616861.449999999</v>
      </c>
      <c r="C177" s="6">
        <f t="shared" si="51"/>
        <v>25000000</v>
      </c>
      <c r="D177" s="12">
        <f ca="1">IF(A177&lt;$B$1,VLOOKUP(A177,[1]DI!$A$4:$B$15000,2,FALSE),0)</f>
        <v>0</v>
      </c>
      <c r="E177" s="13">
        <f t="shared" ca="1" si="43"/>
        <v>1</v>
      </c>
      <c r="F177" s="13">
        <f ca="1">(TRUNC(PRODUCT($E$12:$E176),16))</f>
        <v>1.0111824817703099</v>
      </c>
      <c r="G177" s="13">
        <f t="shared" si="52"/>
        <v>1</v>
      </c>
      <c r="H177" s="13">
        <f t="shared" ca="1" si="44"/>
        <v>1.01118248</v>
      </c>
      <c r="I177" s="12">
        <f t="shared" si="53"/>
        <v>0.03</v>
      </c>
      <c r="J177" s="34">
        <f t="shared" si="54"/>
        <v>43929</v>
      </c>
      <c r="K177" s="2">
        <f t="shared" si="55"/>
        <v>112</v>
      </c>
      <c r="L177" s="17">
        <f t="shared" si="56"/>
        <v>113</v>
      </c>
      <c r="M177" s="11">
        <f t="shared" si="45"/>
        <v>1.013342773</v>
      </c>
      <c r="N177" s="11">
        <f t="shared" ca="1" si="46"/>
        <v>1.024674458</v>
      </c>
      <c r="O177" s="17">
        <f t="shared" si="57"/>
        <v>0</v>
      </c>
      <c r="P177" s="13">
        <f t="shared" ca="1" si="47"/>
        <v>616861.44999999995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44294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44095</v>
      </c>
      <c r="B178" s="72">
        <f t="shared" ca="1" si="60"/>
        <v>25616861.449999999</v>
      </c>
      <c r="C178" s="6">
        <f t="shared" si="51"/>
        <v>25000000</v>
      </c>
      <c r="D178" s="12">
        <f ca="1">IF(A178&lt;$B$1,VLOOKUP(A178,[1]DI!$A$4:$B$15000,2,FALSE),0)</f>
        <v>1.9000000000000006E-2</v>
      </c>
      <c r="E178" s="13">
        <f t="shared" ca="1" si="43"/>
        <v>1.0000746899999999</v>
      </c>
      <c r="F178" s="13">
        <f ca="1">(TRUNC(PRODUCT($E$12:$E177),16))</f>
        <v>1.0111824817703099</v>
      </c>
      <c r="G178" s="13">
        <f t="shared" si="52"/>
        <v>1</v>
      </c>
      <c r="H178" s="13">
        <f t="shared" ca="1" si="44"/>
        <v>1.01118248</v>
      </c>
      <c r="I178" s="12">
        <f t="shared" si="53"/>
        <v>0.03</v>
      </c>
      <c r="J178" s="34">
        <f t="shared" si="54"/>
        <v>43929</v>
      </c>
      <c r="K178" s="2">
        <f t="shared" si="55"/>
        <v>113</v>
      </c>
      <c r="L178" s="17">
        <f t="shared" si="56"/>
        <v>113</v>
      </c>
      <c r="M178" s="11">
        <f t="shared" si="45"/>
        <v>1.013342773</v>
      </c>
      <c r="N178" s="11">
        <f t="shared" ca="1" si="46"/>
        <v>1.024674458</v>
      </c>
      <c r="O178" s="17">
        <f t="shared" si="57"/>
        <v>0</v>
      </c>
      <c r="P178" s="13">
        <f t="shared" ca="1" si="47"/>
        <v>616861.44999999995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44294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44096</v>
      </c>
      <c r="B179" s="72">
        <f t="shared" ca="1" si="60"/>
        <v>25621780.074999999</v>
      </c>
      <c r="C179" s="6">
        <f t="shared" si="51"/>
        <v>25000000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1.01125800698987</v>
      </c>
      <c r="G179" s="13">
        <f t="shared" si="52"/>
        <v>1</v>
      </c>
      <c r="H179" s="13">
        <f t="shared" ca="1" si="44"/>
        <v>1.0112580099999999</v>
      </c>
      <c r="I179" s="12">
        <f t="shared" si="53"/>
        <v>0.03</v>
      </c>
      <c r="J179" s="34">
        <f t="shared" si="54"/>
        <v>43929</v>
      </c>
      <c r="K179" s="2">
        <f t="shared" si="55"/>
        <v>114</v>
      </c>
      <c r="L179" s="17">
        <f t="shared" si="56"/>
        <v>114</v>
      </c>
      <c r="M179" s="11">
        <f t="shared" si="45"/>
        <v>1.013461642</v>
      </c>
      <c r="N179" s="11">
        <f t="shared" ca="1" si="46"/>
        <v>1.024871203</v>
      </c>
      <c r="O179" s="17">
        <f t="shared" si="57"/>
        <v>0</v>
      </c>
      <c r="P179" s="13">
        <f t="shared" ca="1" si="47"/>
        <v>621780.07499999995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44294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44097</v>
      </c>
      <c r="B180" s="72">
        <f t="shared" ca="1" si="60"/>
        <v>25626699.5</v>
      </c>
      <c r="C180" s="6">
        <f t="shared" si="51"/>
        <v>25000000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1.01133353785041</v>
      </c>
      <c r="G180" s="13">
        <f t="shared" si="52"/>
        <v>1</v>
      </c>
      <c r="H180" s="13">
        <f t="shared" ca="1" si="44"/>
        <v>1.0113335400000001</v>
      </c>
      <c r="I180" s="12">
        <f t="shared" si="53"/>
        <v>0.03</v>
      </c>
      <c r="J180" s="34">
        <f t="shared" si="54"/>
        <v>43929</v>
      </c>
      <c r="K180" s="2">
        <f t="shared" si="55"/>
        <v>115</v>
      </c>
      <c r="L180" s="17">
        <f t="shared" si="56"/>
        <v>115</v>
      </c>
      <c r="M180" s="11">
        <f t="shared" si="45"/>
        <v>1.0135805250000001</v>
      </c>
      <c r="N180" s="11">
        <f t="shared" ca="1" si="46"/>
        <v>1.02506798</v>
      </c>
      <c r="O180" s="17">
        <f t="shared" si="57"/>
        <v>0</v>
      </c>
      <c r="P180" s="13">
        <f t="shared" ca="1" si="47"/>
        <v>626699.5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44294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44098</v>
      </c>
      <c r="B181" s="72">
        <f t="shared" ca="1" si="60"/>
        <v>25631619.75</v>
      </c>
      <c r="C181" s="6">
        <f t="shared" si="51"/>
        <v>25000000</v>
      </c>
      <c r="D181" s="12">
        <f ca="1">IF(A181&lt;$B$1,VLOOKUP(A181,[1]DI!$A$4:$B$15000,2,FALSE),0)</f>
        <v>1.9000000000000006E-2</v>
      </c>
      <c r="E181" s="13">
        <f t="shared" ca="1" si="43"/>
        <v>1.0000746899999999</v>
      </c>
      <c r="F181" s="13">
        <f ca="1">(TRUNC(PRODUCT($E$12:$E180),16))</f>
        <v>1.01140907435236</v>
      </c>
      <c r="G181" s="13">
        <f t="shared" si="52"/>
        <v>1</v>
      </c>
      <c r="H181" s="13">
        <f t="shared" ca="1" si="44"/>
        <v>1.01140907</v>
      </c>
      <c r="I181" s="12">
        <f t="shared" si="53"/>
        <v>0.03</v>
      </c>
      <c r="J181" s="34">
        <f t="shared" si="54"/>
        <v>43929</v>
      </c>
      <c r="K181" s="2">
        <f t="shared" si="55"/>
        <v>116</v>
      </c>
      <c r="L181" s="17">
        <f t="shared" si="56"/>
        <v>116</v>
      </c>
      <c r="M181" s="11">
        <f t="shared" si="45"/>
        <v>1.013699422</v>
      </c>
      <c r="N181" s="11">
        <f t="shared" ca="1" si="46"/>
        <v>1.02526479</v>
      </c>
      <c r="O181" s="17">
        <f t="shared" si="57"/>
        <v>0</v>
      </c>
      <c r="P181" s="13">
        <f t="shared" ca="1" si="47"/>
        <v>631619.75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44294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44099</v>
      </c>
      <c r="B182" s="72">
        <f t="shared" ca="1" si="60"/>
        <v>25636541.25</v>
      </c>
      <c r="C182" s="6">
        <f t="shared" si="51"/>
        <v>25000000</v>
      </c>
      <c r="D182" s="12">
        <f ca="1">IF(A182&lt;$B$1,VLOOKUP(A182,[1]DI!$A$4:$B$15000,2,FALSE),0)</f>
        <v>1.9000000000000006E-2</v>
      </c>
      <c r="E182" s="13">
        <f t="shared" ca="1" si="43"/>
        <v>1.0000746899999999</v>
      </c>
      <c r="F182" s="13">
        <f ca="1">(TRUNC(PRODUCT($E$12:$E181),16))</f>
        <v>1.01148461649612</v>
      </c>
      <c r="G182" s="13">
        <f t="shared" si="52"/>
        <v>1</v>
      </c>
      <c r="H182" s="13">
        <f t="shared" ca="1" si="44"/>
        <v>1.0114846200000001</v>
      </c>
      <c r="I182" s="12">
        <f t="shared" si="53"/>
        <v>0.03</v>
      </c>
      <c r="J182" s="34">
        <f t="shared" si="54"/>
        <v>43929</v>
      </c>
      <c r="K182" s="2">
        <f t="shared" si="55"/>
        <v>117</v>
      </c>
      <c r="L182" s="17">
        <f t="shared" si="56"/>
        <v>117</v>
      </c>
      <c r="M182" s="11">
        <f t="shared" si="45"/>
        <v>1.013818332</v>
      </c>
      <c r="N182" s="11">
        <f t="shared" ca="1" si="46"/>
        <v>1.02546165</v>
      </c>
      <c r="O182" s="17">
        <f t="shared" si="57"/>
        <v>0</v>
      </c>
      <c r="P182" s="13">
        <f t="shared" ca="1" si="47"/>
        <v>636541.25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44294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44100</v>
      </c>
      <c r="B183" s="72">
        <f t="shared" ca="1" si="60"/>
        <v>25641463.34999999</v>
      </c>
      <c r="C183" s="6">
        <f t="shared" si="51"/>
        <v>25000000</v>
      </c>
      <c r="D183" s="12">
        <f ca="1">IF(A183&lt;$B$1,VLOOKUP(A183,[1]DI!$A$4:$B$15000,2,FALSE),0)</f>
        <v>0</v>
      </c>
      <c r="E183" s="13">
        <f t="shared" ca="1" si="43"/>
        <v>1</v>
      </c>
      <c r="F183" s="13">
        <f ca="1">(TRUNC(PRODUCT($E$12:$E182),16))</f>
        <v>1.0115601642821299</v>
      </c>
      <c r="G183" s="13">
        <f t="shared" si="52"/>
        <v>1</v>
      </c>
      <c r="H183" s="13">
        <f t="shared" ca="1" si="44"/>
        <v>1.0115601599999999</v>
      </c>
      <c r="I183" s="12">
        <f t="shared" si="53"/>
        <v>0.03</v>
      </c>
      <c r="J183" s="34">
        <f t="shared" si="54"/>
        <v>43929</v>
      </c>
      <c r="K183" s="2">
        <f t="shared" si="55"/>
        <v>117</v>
      </c>
      <c r="L183" s="17">
        <f t="shared" si="56"/>
        <v>118</v>
      </c>
      <c r="M183" s="11">
        <f t="shared" si="45"/>
        <v>1.013937257</v>
      </c>
      <c r="N183" s="11">
        <f t="shared" ca="1" si="46"/>
        <v>1.025658534</v>
      </c>
      <c r="O183" s="17">
        <f t="shared" si="57"/>
        <v>0</v>
      </c>
      <c r="P183" s="13">
        <f t="shared" ca="1" si="47"/>
        <v>641463.34999998996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44294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44101</v>
      </c>
      <c r="B184" s="72">
        <f t="shared" ca="1" si="60"/>
        <v>25641463.34999999</v>
      </c>
      <c r="C184" s="6">
        <f t="shared" si="51"/>
        <v>25000000</v>
      </c>
      <c r="D184" s="12">
        <f ca="1">IF(A184&lt;$B$1,VLOOKUP(A184,[1]DI!$A$4:$B$15000,2,FALSE),0)</f>
        <v>0</v>
      </c>
      <c r="E184" s="13">
        <f t="shared" ca="1" si="43"/>
        <v>1</v>
      </c>
      <c r="F184" s="13">
        <f ca="1">(TRUNC(PRODUCT($E$12:$E183),16))</f>
        <v>1.0115601642821299</v>
      </c>
      <c r="G184" s="13">
        <f t="shared" si="52"/>
        <v>1</v>
      </c>
      <c r="H184" s="13">
        <f t="shared" ca="1" si="44"/>
        <v>1.0115601599999999</v>
      </c>
      <c r="I184" s="12">
        <f t="shared" si="53"/>
        <v>0.03</v>
      </c>
      <c r="J184" s="34">
        <f t="shared" si="54"/>
        <v>43929</v>
      </c>
      <c r="K184" s="2">
        <f t="shared" si="55"/>
        <v>117</v>
      </c>
      <c r="L184" s="17">
        <f t="shared" si="56"/>
        <v>118</v>
      </c>
      <c r="M184" s="11">
        <f t="shared" si="45"/>
        <v>1.013937257</v>
      </c>
      <c r="N184" s="11">
        <f t="shared" ca="1" si="46"/>
        <v>1.025658534</v>
      </c>
      <c r="O184" s="17">
        <f t="shared" si="57"/>
        <v>0</v>
      </c>
      <c r="P184" s="13">
        <f t="shared" ca="1" si="47"/>
        <v>641463.34999998996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44294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44102</v>
      </c>
      <c r="B185" s="72">
        <f t="shared" ca="1" si="60"/>
        <v>25641463.34999999</v>
      </c>
      <c r="C185" s="6">
        <f t="shared" si="51"/>
        <v>25000000</v>
      </c>
      <c r="D185" s="12">
        <f ca="1">IF(A185&lt;$B$1,VLOOKUP(A185,[1]DI!$A$4:$B$15000,2,FALSE),0)</f>
        <v>1.9000000000000006E-2</v>
      </c>
      <c r="E185" s="13">
        <f t="shared" ca="1" si="43"/>
        <v>1.0000746899999999</v>
      </c>
      <c r="F185" s="13">
        <f ca="1">(TRUNC(PRODUCT($E$12:$E184),16))</f>
        <v>1.0115601642821299</v>
      </c>
      <c r="G185" s="13">
        <f t="shared" si="52"/>
        <v>1</v>
      </c>
      <c r="H185" s="13">
        <f t="shared" ca="1" si="44"/>
        <v>1.0115601599999999</v>
      </c>
      <c r="I185" s="12">
        <f t="shared" si="53"/>
        <v>0.03</v>
      </c>
      <c r="J185" s="34">
        <f t="shared" si="54"/>
        <v>43929</v>
      </c>
      <c r="K185" s="2">
        <f t="shared" si="55"/>
        <v>118</v>
      </c>
      <c r="L185" s="17">
        <f t="shared" si="56"/>
        <v>118</v>
      </c>
      <c r="M185" s="11">
        <f t="shared" si="45"/>
        <v>1.013937257</v>
      </c>
      <c r="N185" s="11">
        <f t="shared" ca="1" si="46"/>
        <v>1.025658534</v>
      </c>
      <c r="O185" s="17">
        <f t="shared" si="57"/>
        <v>0</v>
      </c>
      <c r="P185" s="13">
        <f t="shared" ca="1" si="47"/>
        <v>641463.34999998996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44294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44103</v>
      </c>
      <c r="B186" s="72">
        <f t="shared" ca="1" si="60"/>
        <v>25646386.75</v>
      </c>
      <c r="C186" s="6">
        <f t="shared" si="51"/>
        <v>25000000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1.0116357177108</v>
      </c>
      <c r="G186" s="13">
        <f t="shared" si="52"/>
        <v>1</v>
      </c>
      <c r="H186" s="13">
        <f t="shared" ca="1" si="44"/>
        <v>1.0116357199999999</v>
      </c>
      <c r="I186" s="12">
        <f t="shared" si="53"/>
        <v>0.03</v>
      </c>
      <c r="J186" s="34">
        <f t="shared" si="54"/>
        <v>43929</v>
      </c>
      <c r="K186" s="2">
        <f t="shared" si="55"/>
        <v>119</v>
      </c>
      <c r="L186" s="17">
        <f t="shared" si="56"/>
        <v>119</v>
      </c>
      <c r="M186" s="11">
        <f t="shared" si="45"/>
        <v>1.0140561960000001</v>
      </c>
      <c r="N186" s="11">
        <f t="shared" ca="1" si="46"/>
        <v>1.02585547</v>
      </c>
      <c r="O186" s="17">
        <f t="shared" si="57"/>
        <v>0</v>
      </c>
      <c r="P186" s="13">
        <f t="shared" ca="1" si="47"/>
        <v>646386.75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44294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44104</v>
      </c>
      <c r="B187" s="72">
        <f t="shared" ca="1" si="60"/>
        <v>25651310.92499999</v>
      </c>
      <c r="C187" s="6">
        <f t="shared" si="51"/>
        <v>25000000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1.01171127678255</v>
      </c>
      <c r="G187" s="13">
        <f t="shared" si="52"/>
        <v>1</v>
      </c>
      <c r="H187" s="13">
        <f t="shared" ca="1" si="44"/>
        <v>1.0117112800000001</v>
      </c>
      <c r="I187" s="12">
        <f t="shared" si="53"/>
        <v>0.03</v>
      </c>
      <c r="J187" s="34">
        <f t="shared" si="54"/>
        <v>43929</v>
      </c>
      <c r="K187" s="2">
        <f t="shared" si="55"/>
        <v>120</v>
      </c>
      <c r="L187" s="17">
        <f t="shared" si="56"/>
        <v>120</v>
      </c>
      <c r="M187" s="11">
        <f t="shared" si="45"/>
        <v>1.0141751480000001</v>
      </c>
      <c r="N187" s="11">
        <f t="shared" ca="1" si="46"/>
        <v>1.0260524369999999</v>
      </c>
      <c r="O187" s="17">
        <f t="shared" si="57"/>
        <v>0</v>
      </c>
      <c r="P187" s="13">
        <f t="shared" ca="1" si="47"/>
        <v>651310.92499999003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44294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44105</v>
      </c>
      <c r="B188" s="72">
        <f t="shared" ca="1" si="60"/>
        <v>25656235.92499999</v>
      </c>
      <c r="C188" s="6">
        <f t="shared" si="51"/>
        <v>25000000</v>
      </c>
      <c r="D188" s="12">
        <f ca="1">IF(A188&lt;$B$1,VLOOKUP(A188,[1]DI!$A$4:$B$15000,2,FALSE),0)</f>
        <v>1.9000000000000006E-2</v>
      </c>
      <c r="E188" s="13">
        <f t="shared" ca="1" si="43"/>
        <v>1.0000746899999999</v>
      </c>
      <c r="F188" s="13">
        <f ca="1">(TRUNC(PRODUCT($E$12:$E187),16))</f>
        <v>1.01178684149781</v>
      </c>
      <c r="G188" s="13">
        <f t="shared" si="52"/>
        <v>1</v>
      </c>
      <c r="H188" s="13">
        <f t="shared" ca="1" si="44"/>
        <v>1.0117868400000001</v>
      </c>
      <c r="I188" s="12">
        <f t="shared" si="53"/>
        <v>0.03</v>
      </c>
      <c r="J188" s="34">
        <f t="shared" si="54"/>
        <v>43929</v>
      </c>
      <c r="K188" s="2">
        <f t="shared" si="55"/>
        <v>121</v>
      </c>
      <c r="L188" s="17">
        <f t="shared" si="56"/>
        <v>121</v>
      </c>
      <c r="M188" s="11">
        <f t="shared" si="45"/>
        <v>1.014294115</v>
      </c>
      <c r="N188" s="11">
        <f t="shared" ca="1" si="46"/>
        <v>1.0262494369999999</v>
      </c>
      <c r="O188" s="17">
        <f t="shared" si="57"/>
        <v>0</v>
      </c>
      <c r="P188" s="13">
        <f t="shared" ca="1" si="47"/>
        <v>656235.92499999003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44294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44106</v>
      </c>
      <c r="B189" s="72">
        <f t="shared" ca="1" si="60"/>
        <v>25661161.975000001</v>
      </c>
      <c r="C189" s="6">
        <f t="shared" si="51"/>
        <v>25000000</v>
      </c>
      <c r="D189" s="12">
        <f ca="1">IF(A189&lt;$B$1,VLOOKUP(A189,[1]DI!$A$4:$B$15000,2,FALSE),0)</f>
        <v>1.9000000000000006E-2</v>
      </c>
      <c r="E189" s="13">
        <f t="shared" ca="1" si="43"/>
        <v>1.0000746899999999</v>
      </c>
      <c r="F189" s="13">
        <f ca="1">(TRUNC(PRODUCT($E$12:$E188),16))</f>
        <v>1.0118624118570101</v>
      </c>
      <c r="G189" s="13">
        <f t="shared" si="52"/>
        <v>1</v>
      </c>
      <c r="H189" s="13">
        <f t="shared" ca="1" si="44"/>
        <v>1.01186241</v>
      </c>
      <c r="I189" s="12">
        <f t="shared" si="53"/>
        <v>0.03</v>
      </c>
      <c r="J189" s="34">
        <f t="shared" si="54"/>
        <v>43929</v>
      </c>
      <c r="K189" s="2">
        <f t="shared" si="55"/>
        <v>122</v>
      </c>
      <c r="L189" s="17">
        <f t="shared" si="56"/>
        <v>122</v>
      </c>
      <c r="M189" s="11">
        <f t="shared" si="45"/>
        <v>1.0144130950000001</v>
      </c>
      <c r="N189" s="11">
        <f t="shared" ca="1" si="46"/>
        <v>1.0264464790000001</v>
      </c>
      <c r="O189" s="17">
        <f t="shared" si="57"/>
        <v>0</v>
      </c>
      <c r="P189" s="13">
        <f t="shared" ca="1" si="47"/>
        <v>661161.97499999998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44294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44107</v>
      </c>
      <c r="B190" s="72">
        <f t="shared" ca="1" si="60"/>
        <v>25666089.074999992</v>
      </c>
      <c r="C190" s="6">
        <f t="shared" si="51"/>
        <v>25000000</v>
      </c>
      <c r="D190" s="12">
        <f ca="1">IF(A190&lt;$B$1,VLOOKUP(A190,[1]DI!$A$4:$B$15000,2,FALSE),0)</f>
        <v>0</v>
      </c>
      <c r="E190" s="13">
        <f t="shared" ca="1" si="43"/>
        <v>1</v>
      </c>
      <c r="F190" s="13">
        <f ca="1">(TRUNC(PRODUCT($E$12:$E189),16))</f>
        <v>1.0119379878605499</v>
      </c>
      <c r="G190" s="13">
        <f t="shared" si="52"/>
        <v>1</v>
      </c>
      <c r="H190" s="13">
        <f t="shared" ca="1" si="44"/>
        <v>1.0119379900000001</v>
      </c>
      <c r="I190" s="12">
        <f t="shared" si="53"/>
        <v>0.03</v>
      </c>
      <c r="J190" s="34">
        <f t="shared" si="54"/>
        <v>43929</v>
      </c>
      <c r="K190" s="2">
        <f t="shared" si="55"/>
        <v>122</v>
      </c>
      <c r="L190" s="17">
        <f t="shared" si="56"/>
        <v>123</v>
      </c>
      <c r="M190" s="11">
        <f t="shared" si="45"/>
        <v>1.014532089</v>
      </c>
      <c r="N190" s="11">
        <f t="shared" ca="1" si="46"/>
        <v>1.0266435629999999</v>
      </c>
      <c r="O190" s="17">
        <f t="shared" si="57"/>
        <v>0</v>
      </c>
      <c r="P190" s="13">
        <f t="shared" ca="1" si="47"/>
        <v>666089.07499999006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44294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44108</v>
      </c>
      <c r="B191" s="72">
        <f t="shared" ca="1" si="60"/>
        <v>25666089.074999992</v>
      </c>
      <c r="C191" s="6">
        <f t="shared" si="51"/>
        <v>25000000</v>
      </c>
      <c r="D191" s="12">
        <f ca="1">IF(A191&lt;$B$1,VLOOKUP(A191,[1]DI!$A$4:$B$15000,2,FALSE),0)</f>
        <v>0</v>
      </c>
      <c r="E191" s="13">
        <f t="shared" ca="1" si="43"/>
        <v>1</v>
      </c>
      <c r="F191" s="13">
        <f ca="1">(TRUNC(PRODUCT($E$12:$E190),16))</f>
        <v>1.0119379878605499</v>
      </c>
      <c r="G191" s="13">
        <f t="shared" si="52"/>
        <v>1</v>
      </c>
      <c r="H191" s="13">
        <f t="shared" ca="1" si="44"/>
        <v>1.0119379900000001</v>
      </c>
      <c r="I191" s="12">
        <f t="shared" si="53"/>
        <v>0.03</v>
      </c>
      <c r="J191" s="34">
        <f t="shared" si="54"/>
        <v>43929</v>
      </c>
      <c r="K191" s="2">
        <f t="shared" si="55"/>
        <v>122</v>
      </c>
      <c r="L191" s="17">
        <f t="shared" si="56"/>
        <v>123</v>
      </c>
      <c r="M191" s="11">
        <f t="shared" si="45"/>
        <v>1.014532089</v>
      </c>
      <c r="N191" s="11">
        <f t="shared" ca="1" si="46"/>
        <v>1.0266435629999999</v>
      </c>
      <c r="O191" s="17">
        <f t="shared" si="57"/>
        <v>0</v>
      </c>
      <c r="P191" s="13">
        <f t="shared" ca="1" si="47"/>
        <v>666089.07499999006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44294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44109</v>
      </c>
      <c r="B192" s="72">
        <f t="shared" ca="1" si="60"/>
        <v>25666089.074999992</v>
      </c>
      <c r="C192" s="6">
        <f t="shared" si="51"/>
        <v>25000000</v>
      </c>
      <c r="D192" s="12">
        <f ca="1">IF(A192&lt;$B$1,VLOOKUP(A192,[1]DI!$A$4:$B$15000,2,FALSE),0)</f>
        <v>1.9000000000000006E-2</v>
      </c>
      <c r="E192" s="13">
        <f t="shared" ca="1" si="43"/>
        <v>1.0000746899999999</v>
      </c>
      <c r="F192" s="13">
        <f ca="1">(TRUNC(PRODUCT($E$12:$E191),16))</f>
        <v>1.0119379878605499</v>
      </c>
      <c r="G192" s="13">
        <f t="shared" si="52"/>
        <v>1</v>
      </c>
      <c r="H192" s="13">
        <f t="shared" ca="1" si="44"/>
        <v>1.0119379900000001</v>
      </c>
      <c r="I192" s="12">
        <f t="shared" si="53"/>
        <v>0.03</v>
      </c>
      <c r="J192" s="34">
        <f t="shared" si="54"/>
        <v>43929</v>
      </c>
      <c r="K192" s="2">
        <f t="shared" si="55"/>
        <v>123</v>
      </c>
      <c r="L192" s="17">
        <f t="shared" si="56"/>
        <v>123</v>
      </c>
      <c r="M192" s="11">
        <f t="shared" si="45"/>
        <v>1.014532089</v>
      </c>
      <c r="N192" s="11">
        <f t="shared" ca="1" si="46"/>
        <v>1.0266435629999999</v>
      </c>
      <c r="O192" s="17">
        <f t="shared" si="57"/>
        <v>0</v>
      </c>
      <c r="P192" s="13">
        <f t="shared" ca="1" si="47"/>
        <v>666089.07499999006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44294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44110</v>
      </c>
      <c r="B193" s="72">
        <f t="shared" ca="1" si="60"/>
        <v>25671017</v>
      </c>
      <c r="C193" s="6">
        <f t="shared" si="51"/>
        <v>25000000</v>
      </c>
      <c r="D193" s="12">
        <f ca="1">IF(A193&lt;$B$1,VLOOKUP(A193,[1]DI!$A$4:$B$15000,2,FALSE),0)</f>
        <v>1.9000000000000006E-2</v>
      </c>
      <c r="E193" s="13">
        <f t="shared" ca="1" si="43"/>
        <v>1.0000746899999999</v>
      </c>
      <c r="F193" s="13">
        <f ca="1">(TRUNC(PRODUCT($E$12:$E192),16))</f>
        <v>1.0120135695088599</v>
      </c>
      <c r="G193" s="13">
        <f t="shared" si="52"/>
        <v>1</v>
      </c>
      <c r="H193" s="13">
        <f t="shared" ca="1" si="44"/>
        <v>1.0120135699999999</v>
      </c>
      <c r="I193" s="12">
        <f t="shared" si="53"/>
        <v>0.03</v>
      </c>
      <c r="J193" s="34">
        <f t="shared" si="54"/>
        <v>43929</v>
      </c>
      <c r="K193" s="2">
        <f t="shared" si="55"/>
        <v>124</v>
      </c>
      <c r="L193" s="17">
        <f t="shared" si="56"/>
        <v>124</v>
      </c>
      <c r="M193" s="11">
        <f t="shared" si="45"/>
        <v>1.0146510980000001</v>
      </c>
      <c r="N193" s="11">
        <f t="shared" ca="1" si="46"/>
        <v>1.0268406800000001</v>
      </c>
      <c r="O193" s="17">
        <f t="shared" si="57"/>
        <v>0</v>
      </c>
      <c r="P193" s="13">
        <f t="shared" ca="1" si="47"/>
        <v>671017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44294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44111</v>
      </c>
      <c r="B194" s="72">
        <f t="shared" ca="1" si="60"/>
        <v>25675945.949999999</v>
      </c>
      <c r="C194" s="6">
        <f t="shared" si="51"/>
        <v>25000000</v>
      </c>
      <c r="D194" s="12">
        <f ca="1">IF(A194&lt;$B$1,VLOOKUP(A194,[1]DI!$A$4:$B$15000,2,FALSE),0)</f>
        <v>1.9000000000000006E-2</v>
      </c>
      <c r="E194" s="13">
        <f t="shared" ca="1" si="43"/>
        <v>1.0000746899999999</v>
      </c>
      <c r="F194" s="13">
        <f ca="1">(TRUNC(PRODUCT($E$12:$E193),16))</f>
        <v>1.01208915680237</v>
      </c>
      <c r="G194" s="13">
        <f t="shared" si="52"/>
        <v>1</v>
      </c>
      <c r="H194" s="13">
        <f t="shared" ca="1" si="44"/>
        <v>1.0120891599999999</v>
      </c>
      <c r="I194" s="12">
        <f t="shared" si="53"/>
        <v>0.03</v>
      </c>
      <c r="J194" s="34">
        <f t="shared" si="54"/>
        <v>43929</v>
      </c>
      <c r="K194" s="2">
        <f t="shared" si="55"/>
        <v>125</v>
      </c>
      <c r="L194" s="17">
        <f t="shared" si="56"/>
        <v>125</v>
      </c>
      <c r="M194" s="11">
        <f t="shared" si="45"/>
        <v>1.0147701200000001</v>
      </c>
      <c r="N194" s="11">
        <f t="shared" ca="1" si="46"/>
        <v>1.027037838</v>
      </c>
      <c r="O194" s="17">
        <f t="shared" si="57"/>
        <v>0</v>
      </c>
      <c r="P194" s="13">
        <f t="shared" ca="1" si="47"/>
        <v>675945.95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44294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44112</v>
      </c>
      <c r="B195" s="72">
        <f t="shared" ca="1" si="60"/>
        <v>25680875.749999989</v>
      </c>
      <c r="C195" s="6">
        <f t="shared" si="51"/>
        <v>25000000</v>
      </c>
      <c r="D195" s="12">
        <f ca="1">IF(A195&lt;$B$1,VLOOKUP(A195,[1]DI!$A$4:$B$15000,2,FALSE),0)</f>
        <v>1.9000000000000006E-2</v>
      </c>
      <c r="E195" s="13">
        <f t="shared" ca="1" si="43"/>
        <v>1.0000746899999999</v>
      </c>
      <c r="F195" s="13">
        <f ca="1">(TRUNC(PRODUCT($E$12:$E194),16))</f>
        <v>1.0121647497414901</v>
      </c>
      <c r="G195" s="13">
        <f t="shared" si="52"/>
        <v>1</v>
      </c>
      <c r="H195" s="13">
        <f t="shared" ca="1" si="44"/>
        <v>1.0121647499999999</v>
      </c>
      <c r="I195" s="12">
        <f t="shared" si="53"/>
        <v>0.03</v>
      </c>
      <c r="J195" s="34">
        <f t="shared" si="54"/>
        <v>43929</v>
      </c>
      <c r="K195" s="2">
        <f t="shared" si="55"/>
        <v>126</v>
      </c>
      <c r="L195" s="17">
        <f t="shared" si="56"/>
        <v>126</v>
      </c>
      <c r="M195" s="11">
        <f t="shared" si="45"/>
        <v>1.014889157</v>
      </c>
      <c r="N195" s="11">
        <f t="shared" ca="1" si="46"/>
        <v>1.0272350299999999</v>
      </c>
      <c r="O195" s="17">
        <f t="shared" si="57"/>
        <v>0</v>
      </c>
      <c r="P195" s="13">
        <f t="shared" ca="1" si="47"/>
        <v>680875.74999998999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44294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44113</v>
      </c>
      <c r="B196" s="72">
        <f t="shared" ca="1" si="60"/>
        <v>25685806.574999992</v>
      </c>
      <c r="C196" s="6">
        <f t="shared" si="51"/>
        <v>25000000</v>
      </c>
      <c r="D196" s="12">
        <f ca="1">IF(A196&lt;$B$1,VLOOKUP(A196,[1]DI!$A$4:$B$15000,2,FALSE),0)</f>
        <v>1.9000000000000006E-2</v>
      </c>
      <c r="E196" s="13">
        <f t="shared" ca="1" si="43"/>
        <v>1.0000746899999999</v>
      </c>
      <c r="F196" s="13">
        <f ca="1">(TRUNC(PRODUCT($E$12:$E195),16))</f>
        <v>1.01224034832665</v>
      </c>
      <c r="G196" s="13">
        <f t="shared" si="52"/>
        <v>1</v>
      </c>
      <c r="H196" s="13">
        <f t="shared" ca="1" si="44"/>
        <v>1.0122403499999999</v>
      </c>
      <c r="I196" s="12">
        <f t="shared" si="53"/>
        <v>0.03</v>
      </c>
      <c r="J196" s="34">
        <f t="shared" si="54"/>
        <v>43929</v>
      </c>
      <c r="K196" s="2">
        <f t="shared" si="55"/>
        <v>127</v>
      </c>
      <c r="L196" s="17">
        <f t="shared" si="56"/>
        <v>127</v>
      </c>
      <c r="M196" s="11">
        <f t="shared" si="45"/>
        <v>1.0150082069999999</v>
      </c>
      <c r="N196" s="11">
        <f t="shared" ca="1" si="46"/>
        <v>1.0274322629999999</v>
      </c>
      <c r="O196" s="17">
        <f t="shared" si="57"/>
        <v>0</v>
      </c>
      <c r="P196" s="13">
        <f t="shared" ca="1" si="47"/>
        <v>685806.57499999006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44294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44114</v>
      </c>
      <c r="B197" s="72">
        <f t="shared" ca="1" si="60"/>
        <v>25690738.199999999</v>
      </c>
      <c r="C197" s="6">
        <f t="shared" si="51"/>
        <v>25000000</v>
      </c>
      <c r="D197" s="12">
        <f ca="1">IF(A197&lt;$B$1,VLOOKUP(A197,[1]DI!$A$4:$B$15000,2,FALSE),0)</f>
        <v>0</v>
      </c>
      <c r="E197" s="13">
        <f t="shared" ca="1" si="43"/>
        <v>1</v>
      </c>
      <c r="F197" s="13">
        <f ca="1">(TRUNC(PRODUCT($E$12:$E196),16))</f>
        <v>1.0123159525582599</v>
      </c>
      <c r="G197" s="13">
        <f t="shared" si="52"/>
        <v>1</v>
      </c>
      <c r="H197" s="13">
        <f t="shared" ca="1" si="44"/>
        <v>1.0123159500000001</v>
      </c>
      <c r="I197" s="12">
        <f t="shared" si="53"/>
        <v>0.03</v>
      </c>
      <c r="J197" s="34">
        <f t="shared" si="54"/>
        <v>43929</v>
      </c>
      <c r="K197" s="2">
        <f t="shared" si="55"/>
        <v>127</v>
      </c>
      <c r="L197" s="17">
        <f t="shared" si="56"/>
        <v>128</v>
      </c>
      <c r="M197" s="11">
        <f t="shared" si="45"/>
        <v>1.0151272710000001</v>
      </c>
      <c r="N197" s="11">
        <f t="shared" ca="1" si="46"/>
        <v>1.0276295280000001</v>
      </c>
      <c r="O197" s="17">
        <f t="shared" si="57"/>
        <v>0</v>
      </c>
      <c r="P197" s="13">
        <f t="shared" ca="1" si="47"/>
        <v>690738.2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44294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44115</v>
      </c>
      <c r="B198" s="72">
        <f t="shared" ca="1" si="60"/>
        <v>25690738.199999999</v>
      </c>
      <c r="C198" s="6">
        <f t="shared" si="51"/>
        <v>25000000</v>
      </c>
      <c r="D198" s="12">
        <f ca="1">IF(A198&lt;$B$1,VLOOKUP(A198,[1]DI!$A$4:$B$15000,2,FALSE),0)</f>
        <v>0</v>
      </c>
      <c r="E198" s="13">
        <f t="shared" ca="1" si="43"/>
        <v>1</v>
      </c>
      <c r="F198" s="13">
        <f ca="1">(TRUNC(PRODUCT($E$12:$E197),16))</f>
        <v>1.0123159525582599</v>
      </c>
      <c r="G198" s="13">
        <f t="shared" si="52"/>
        <v>1</v>
      </c>
      <c r="H198" s="13">
        <f t="shared" ca="1" si="44"/>
        <v>1.0123159500000001</v>
      </c>
      <c r="I198" s="12">
        <f t="shared" si="53"/>
        <v>0.03</v>
      </c>
      <c r="J198" s="34">
        <f t="shared" si="54"/>
        <v>43929</v>
      </c>
      <c r="K198" s="2">
        <f t="shared" si="55"/>
        <v>127</v>
      </c>
      <c r="L198" s="17">
        <f t="shared" si="56"/>
        <v>128</v>
      </c>
      <c r="M198" s="11">
        <f t="shared" si="45"/>
        <v>1.0151272710000001</v>
      </c>
      <c r="N198" s="11">
        <f t="shared" ca="1" si="46"/>
        <v>1.0276295280000001</v>
      </c>
      <c r="O198" s="17">
        <f t="shared" si="57"/>
        <v>0</v>
      </c>
      <c r="P198" s="13">
        <f t="shared" ca="1" si="47"/>
        <v>690738.2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44294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44116</v>
      </c>
      <c r="B199" s="72">
        <f t="shared" ca="1" si="60"/>
        <v>25690738.199999999</v>
      </c>
      <c r="C199" s="6">
        <f t="shared" si="51"/>
        <v>25000000</v>
      </c>
      <c r="D199" s="12">
        <f ca="1">IF(A199&lt;$B$1,VLOOKUP(A199,[1]DI!$A$4:$B$15000,2,FALSE),0)</f>
        <v>0</v>
      </c>
      <c r="E199" s="13">
        <f t="shared" ca="1" si="43"/>
        <v>1</v>
      </c>
      <c r="F199" s="13">
        <f ca="1">(TRUNC(PRODUCT($E$12:$E198),16))</f>
        <v>1.0123159525582599</v>
      </c>
      <c r="G199" s="13">
        <f t="shared" si="52"/>
        <v>1</v>
      </c>
      <c r="H199" s="13">
        <f t="shared" ca="1" si="44"/>
        <v>1.0123159500000001</v>
      </c>
      <c r="I199" s="12">
        <f t="shared" si="53"/>
        <v>0.03</v>
      </c>
      <c r="J199" s="34">
        <f t="shared" si="54"/>
        <v>43929</v>
      </c>
      <c r="K199" s="2">
        <f t="shared" si="55"/>
        <v>127</v>
      </c>
      <c r="L199" s="17">
        <f t="shared" si="56"/>
        <v>128</v>
      </c>
      <c r="M199" s="11">
        <f t="shared" si="45"/>
        <v>1.0151272710000001</v>
      </c>
      <c r="N199" s="11">
        <f t="shared" ca="1" si="46"/>
        <v>1.0276295280000001</v>
      </c>
      <c r="O199" s="17">
        <f t="shared" si="57"/>
        <v>0</v>
      </c>
      <c r="P199" s="13">
        <f t="shared" ca="1" si="47"/>
        <v>690738.2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44294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44117</v>
      </c>
      <c r="B200" s="72">
        <f t="shared" ca="1" si="60"/>
        <v>25690738.199999999</v>
      </c>
      <c r="C200" s="6">
        <f t="shared" si="51"/>
        <v>25000000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1.0123159525582599</v>
      </c>
      <c r="G200" s="13">
        <f t="shared" si="52"/>
        <v>1</v>
      </c>
      <c r="H200" s="13">
        <f t="shared" ca="1" si="44"/>
        <v>1.0123159500000001</v>
      </c>
      <c r="I200" s="12">
        <f t="shared" si="53"/>
        <v>0.03</v>
      </c>
      <c r="J200" s="34">
        <f t="shared" si="54"/>
        <v>43929</v>
      </c>
      <c r="K200" s="2">
        <f t="shared" si="55"/>
        <v>128</v>
      </c>
      <c r="L200" s="17">
        <f t="shared" si="56"/>
        <v>128</v>
      </c>
      <c r="M200" s="11">
        <f t="shared" si="45"/>
        <v>1.0151272710000001</v>
      </c>
      <c r="N200" s="11">
        <f t="shared" ca="1" si="46"/>
        <v>1.0276295280000001</v>
      </c>
      <c r="O200" s="17">
        <f t="shared" si="57"/>
        <v>0</v>
      </c>
      <c r="P200" s="13">
        <f t="shared" ca="1" si="47"/>
        <v>690738.2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44294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44118</v>
      </c>
      <c r="B201" s="72">
        <f t="shared" ca="1" si="60"/>
        <v>25695670.874999989</v>
      </c>
      <c r="C201" s="6">
        <f t="shared" si="51"/>
        <v>25000000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1.0123915624367601</v>
      </c>
      <c r="G201" s="13">
        <f t="shared" si="52"/>
        <v>1</v>
      </c>
      <c r="H201" s="13">
        <f t="shared" ca="1" si="44"/>
        <v>1.01239156</v>
      </c>
      <c r="I201" s="12">
        <f t="shared" si="53"/>
        <v>0.03</v>
      </c>
      <c r="J201" s="34">
        <f t="shared" si="54"/>
        <v>43929</v>
      </c>
      <c r="K201" s="2">
        <f t="shared" si="55"/>
        <v>129</v>
      </c>
      <c r="L201" s="17">
        <f t="shared" si="56"/>
        <v>129</v>
      </c>
      <c r="M201" s="11">
        <f t="shared" si="45"/>
        <v>1.0152463490000001</v>
      </c>
      <c r="N201" s="11">
        <f t="shared" ca="1" si="46"/>
        <v>1.0278268349999999</v>
      </c>
      <c r="O201" s="17">
        <f t="shared" si="57"/>
        <v>0</v>
      </c>
      <c r="P201" s="13">
        <f t="shared" ca="1" si="47"/>
        <v>695670.87499998999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44294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44119</v>
      </c>
      <c r="B202" s="72">
        <f t="shared" ca="1" si="60"/>
        <v>25700604.625</v>
      </c>
      <c r="C202" s="6">
        <f t="shared" si="51"/>
        <v>25000000</v>
      </c>
      <c r="D202" s="12">
        <f ca="1">IF(A202&lt;$B$1,VLOOKUP(A202,[1]DI!$A$4:$B$15000,2,FALSE),0)</f>
        <v>1.9000000000000006E-2</v>
      </c>
      <c r="E202" s="13">
        <f t="shared" ca="1" si="43"/>
        <v>1.0000746899999999</v>
      </c>
      <c r="F202" s="13">
        <f ca="1">(TRUNC(PRODUCT($E$12:$E201),16))</f>
        <v>1.01246717796256</v>
      </c>
      <c r="G202" s="13">
        <f t="shared" si="52"/>
        <v>1</v>
      </c>
      <c r="H202" s="13">
        <f t="shared" ca="1" si="44"/>
        <v>1.01246718</v>
      </c>
      <c r="I202" s="12">
        <f t="shared" si="53"/>
        <v>0.03</v>
      </c>
      <c r="J202" s="34">
        <f t="shared" si="54"/>
        <v>43929</v>
      </c>
      <c r="K202" s="2">
        <f t="shared" si="55"/>
        <v>130</v>
      </c>
      <c r="L202" s="17">
        <f t="shared" si="56"/>
        <v>130</v>
      </c>
      <c r="M202" s="11">
        <f t="shared" si="45"/>
        <v>1.0153654409999999</v>
      </c>
      <c r="N202" s="11">
        <f t="shared" ca="1" si="46"/>
        <v>1.028024185</v>
      </c>
      <c r="O202" s="17">
        <f t="shared" si="57"/>
        <v>0</v>
      </c>
      <c r="P202" s="13">
        <f t="shared" ca="1" si="47"/>
        <v>700604.625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44294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44120</v>
      </c>
      <c r="B203" s="72">
        <f t="shared" ca="1" si="60"/>
        <v>25705539.199999992</v>
      </c>
      <c r="C203" s="6">
        <f t="shared" si="51"/>
        <v>25000000</v>
      </c>
      <c r="D203" s="12">
        <f ca="1">IF(A203&lt;$B$1,VLOOKUP(A203,[1]DI!$A$4:$B$15000,2,FALSE),0)</f>
        <v>1.9000000000000006E-2</v>
      </c>
      <c r="E203" s="13">
        <f t="shared" ca="1" si="43"/>
        <v>1.0000746899999999</v>
      </c>
      <c r="F203" s="13">
        <f ca="1">(TRUNC(PRODUCT($E$12:$E202),16))</f>
        <v>1.01254279913608</v>
      </c>
      <c r="G203" s="13">
        <f t="shared" si="52"/>
        <v>1</v>
      </c>
      <c r="H203" s="13">
        <f t="shared" ca="1" si="44"/>
        <v>1.0125428000000001</v>
      </c>
      <c r="I203" s="12">
        <f t="shared" si="53"/>
        <v>0.03</v>
      </c>
      <c r="J203" s="34">
        <f t="shared" si="54"/>
        <v>43929</v>
      </c>
      <c r="K203" s="2">
        <f t="shared" si="55"/>
        <v>131</v>
      </c>
      <c r="L203" s="17">
        <f t="shared" si="56"/>
        <v>131</v>
      </c>
      <c r="M203" s="11">
        <f t="shared" si="45"/>
        <v>1.0154845480000001</v>
      </c>
      <c r="N203" s="11">
        <f t="shared" ca="1" si="46"/>
        <v>1.028221568</v>
      </c>
      <c r="O203" s="17">
        <f t="shared" si="57"/>
        <v>0</v>
      </c>
      <c r="P203" s="13">
        <f t="shared" ca="1" si="47"/>
        <v>705539.19999999006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44294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44121</v>
      </c>
      <c r="B204" s="72">
        <f t="shared" ca="1" si="60"/>
        <v>25710474.79999999</v>
      </c>
      <c r="C204" s="6">
        <f t="shared" si="51"/>
        <v>25000000</v>
      </c>
      <c r="D204" s="12">
        <f ca="1">IF(A204&lt;$B$1,VLOOKUP(A204,[1]DI!$A$4:$B$15000,2,FALSE),0)</f>
        <v>0</v>
      </c>
      <c r="E204" s="13">
        <f t="shared" ref="E204:E267" ca="1" si="61">ROUND(((1+D204)^(1/252)),8)</f>
        <v>1</v>
      </c>
      <c r="F204" s="13">
        <f ca="1">(TRUNC(PRODUCT($E$12:$E203),16))</f>
        <v>1.01261842595775</v>
      </c>
      <c r="G204" s="13">
        <f t="shared" si="52"/>
        <v>1</v>
      </c>
      <c r="H204" s="13">
        <f t="shared" ref="H204:H267" ca="1" si="62">ROUND(F204/G204,8)</f>
        <v>1.0126184300000001</v>
      </c>
      <c r="I204" s="12">
        <f t="shared" si="53"/>
        <v>0.03</v>
      </c>
      <c r="J204" s="34">
        <f t="shared" si="54"/>
        <v>43929</v>
      </c>
      <c r="K204" s="2">
        <f t="shared" si="55"/>
        <v>131</v>
      </c>
      <c r="L204" s="17">
        <f t="shared" si="56"/>
        <v>132</v>
      </c>
      <c r="M204" s="11">
        <f t="shared" ref="M204:M267" si="63">ROUND((I204+1)^(L204/252),9)</f>
        <v>1.015603668</v>
      </c>
      <c r="N204" s="11">
        <f t="shared" ref="N204:N267" ca="1" si="64">ROUND(H204*M204,9)</f>
        <v>1.028418992</v>
      </c>
      <c r="O204" s="17">
        <f t="shared" si="57"/>
        <v>0</v>
      </c>
      <c r="P204" s="13">
        <f t="shared" ref="P204:P267" ca="1" si="65">TRUNC(((N204-1)*C204),8)</f>
        <v>710474.79999999003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44294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44122</v>
      </c>
      <c r="B205" s="72">
        <f t="shared" ca="1" si="60"/>
        <v>25710474.79999999</v>
      </c>
      <c r="C205" s="6">
        <f t="shared" ref="C205:C268" si="69">(C204-R204)</f>
        <v>25000000</v>
      </c>
      <c r="D205" s="12">
        <f ca="1">IF(A205&lt;$B$1,VLOOKUP(A205,[1]DI!$A$4:$B$15000,2,FALSE),0)</f>
        <v>0</v>
      </c>
      <c r="E205" s="13">
        <f t="shared" ca="1" si="61"/>
        <v>1</v>
      </c>
      <c r="F205" s="13">
        <f ca="1">(TRUNC(PRODUCT($E$12:$E204),16))</f>
        <v>1.01261842595775</v>
      </c>
      <c r="G205" s="13">
        <f t="shared" ref="G205:G268" si="70">IF(O204&gt;0,F204,G204)</f>
        <v>1</v>
      </c>
      <c r="H205" s="13">
        <f t="shared" ca="1" si="62"/>
        <v>1.0126184300000001</v>
      </c>
      <c r="I205" s="12">
        <f t="shared" ref="I205:I268" si="71">I204</f>
        <v>0.03</v>
      </c>
      <c r="J205" s="34">
        <f t="shared" ref="J205:J268" si="72">IF(O204&gt;0,VLOOKUP(O204,W$12:AG$150,2),J204)</f>
        <v>43929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132</v>
      </c>
      <c r="M205" s="11">
        <f t="shared" si="63"/>
        <v>1.015603668</v>
      </c>
      <c r="N205" s="11">
        <f t="shared" ca="1" si="64"/>
        <v>1.028418992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710474.79999999003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44294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44123</v>
      </c>
      <c r="B206" s="72">
        <f t="shared" ref="B206:B269" ca="1" si="78">IF(A206&lt;=TODAY(),C206+P206,IF(AND(A206&gt;TODAY(),A206&lt;=$B$1),IF(VLOOKUP(TODAY(),$A$10:$D$5000,4,FALSE)=0,"n.d",C206+P206),"n.d"))</f>
        <v>25710474.79999999</v>
      </c>
      <c r="C206" s="6">
        <f t="shared" si="69"/>
        <v>25000000</v>
      </c>
      <c r="D206" s="12">
        <f ca="1">IF(A206&lt;$B$1,VLOOKUP(A206,[1]DI!$A$4:$B$15000,2,FALSE),0)</f>
        <v>1.9000000000000006E-2</v>
      </c>
      <c r="E206" s="13">
        <f t="shared" ca="1" si="61"/>
        <v>1.0000746899999999</v>
      </c>
      <c r="F206" s="13">
        <f ca="1">(TRUNC(PRODUCT($E$12:$E205),16))</f>
        <v>1.01261842595775</v>
      </c>
      <c r="G206" s="13">
        <f t="shared" si="70"/>
        <v>1</v>
      </c>
      <c r="H206" s="13">
        <f t="shared" ca="1" si="62"/>
        <v>1.0126184300000001</v>
      </c>
      <c r="I206" s="12">
        <f t="shared" si="71"/>
        <v>0.03</v>
      </c>
      <c r="J206" s="34">
        <f t="shared" si="72"/>
        <v>43929</v>
      </c>
      <c r="K206" s="2">
        <f t="shared" si="73"/>
        <v>132</v>
      </c>
      <c r="L206" s="17">
        <f t="shared" si="74"/>
        <v>132</v>
      </c>
      <c r="M206" s="11">
        <f t="shared" si="63"/>
        <v>1.015603668</v>
      </c>
      <c r="N206" s="11">
        <f t="shared" ca="1" si="64"/>
        <v>1.028418992</v>
      </c>
      <c r="O206" s="17">
        <f t="shared" si="75"/>
        <v>0</v>
      </c>
      <c r="P206" s="13">
        <f t="shared" ca="1" si="65"/>
        <v>710474.79999999003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44294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44124</v>
      </c>
      <c r="B207" s="72">
        <f t="shared" ca="1" si="78"/>
        <v>25715411.199999992</v>
      </c>
      <c r="C207" s="6">
        <f t="shared" si="69"/>
        <v>25000000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1.01269405842798</v>
      </c>
      <c r="G207" s="13">
        <f t="shared" si="70"/>
        <v>1</v>
      </c>
      <c r="H207" s="13">
        <f t="shared" ca="1" si="62"/>
        <v>1.0126940600000001</v>
      </c>
      <c r="I207" s="12">
        <f t="shared" si="71"/>
        <v>0.03</v>
      </c>
      <c r="J207" s="34">
        <f t="shared" si="72"/>
        <v>43929</v>
      </c>
      <c r="K207" s="2">
        <f t="shared" si="73"/>
        <v>133</v>
      </c>
      <c r="L207" s="17">
        <f t="shared" si="74"/>
        <v>133</v>
      </c>
      <c r="M207" s="11">
        <f t="shared" si="63"/>
        <v>1.015722802</v>
      </c>
      <c r="N207" s="11">
        <f t="shared" ca="1" si="64"/>
        <v>1.028616448</v>
      </c>
      <c r="O207" s="17">
        <f t="shared" si="75"/>
        <v>0</v>
      </c>
      <c r="P207" s="13">
        <f t="shared" ca="1" si="65"/>
        <v>715411.19999999006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44294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44125</v>
      </c>
      <c r="B208" s="72">
        <f t="shared" ca="1" si="78"/>
        <v>25720348.67499999</v>
      </c>
      <c r="C208" s="6">
        <f t="shared" si="69"/>
        <v>25000000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1.0127696965472099</v>
      </c>
      <c r="G208" s="13">
        <f t="shared" si="70"/>
        <v>1</v>
      </c>
      <c r="H208" s="13">
        <f t="shared" ca="1" si="62"/>
        <v>1.0127697</v>
      </c>
      <c r="I208" s="12">
        <f t="shared" si="71"/>
        <v>0.03</v>
      </c>
      <c r="J208" s="34">
        <f t="shared" si="72"/>
        <v>43929</v>
      </c>
      <c r="K208" s="2">
        <f t="shared" si="73"/>
        <v>134</v>
      </c>
      <c r="L208" s="17">
        <f t="shared" si="74"/>
        <v>134</v>
      </c>
      <c r="M208" s="11">
        <f t="shared" si="63"/>
        <v>1.01584195</v>
      </c>
      <c r="N208" s="11">
        <f t="shared" ca="1" si="64"/>
        <v>1.028813947</v>
      </c>
      <c r="O208" s="17">
        <f t="shared" si="75"/>
        <v>0</v>
      </c>
      <c r="P208" s="13">
        <f t="shared" ca="1" si="65"/>
        <v>720348.67499999003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44294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44126</v>
      </c>
      <c r="B209" s="72">
        <f t="shared" ca="1" si="78"/>
        <v>25725286.949999992</v>
      </c>
      <c r="C209" s="6">
        <f t="shared" si="69"/>
        <v>25000000</v>
      </c>
      <c r="D209" s="12">
        <f ca="1">IF(A209&lt;$B$1,VLOOKUP(A209,[1]DI!$A$4:$B$15000,2,FALSE),0)</f>
        <v>1.9000000000000006E-2</v>
      </c>
      <c r="E209" s="13">
        <f t="shared" ca="1" si="61"/>
        <v>1.0000746899999999</v>
      </c>
      <c r="F209" s="13">
        <f ca="1">(TRUNC(PRODUCT($E$12:$E208),16))</f>
        <v>1.0128453403158399</v>
      </c>
      <c r="G209" s="13">
        <f t="shared" si="70"/>
        <v>1</v>
      </c>
      <c r="H209" s="13">
        <f t="shared" ca="1" si="62"/>
        <v>1.0128453399999999</v>
      </c>
      <c r="I209" s="12">
        <f t="shared" si="71"/>
        <v>0.03</v>
      </c>
      <c r="J209" s="34">
        <f t="shared" si="72"/>
        <v>43929</v>
      </c>
      <c r="K209" s="2">
        <f t="shared" si="73"/>
        <v>135</v>
      </c>
      <c r="L209" s="17">
        <f t="shared" si="74"/>
        <v>135</v>
      </c>
      <c r="M209" s="11">
        <f t="shared" si="63"/>
        <v>1.0159611120000001</v>
      </c>
      <c r="N209" s="11">
        <f t="shared" ca="1" si="64"/>
        <v>1.0290114779999999</v>
      </c>
      <c r="O209" s="17">
        <f t="shared" si="75"/>
        <v>0</v>
      </c>
      <c r="P209" s="13">
        <f t="shared" ca="1" si="65"/>
        <v>725286.94999999006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44294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44127</v>
      </c>
      <c r="B210" s="72">
        <f t="shared" ca="1" si="78"/>
        <v>25730226.274999999</v>
      </c>
      <c r="C210" s="6">
        <f t="shared" si="69"/>
        <v>25000000</v>
      </c>
      <c r="D210" s="12">
        <f ca="1">IF(A210&lt;$B$1,VLOOKUP(A210,[1]DI!$A$4:$B$15000,2,FALSE),0)</f>
        <v>1.9000000000000006E-2</v>
      </c>
      <c r="E210" s="13">
        <f t="shared" ca="1" si="61"/>
        <v>1.0000746899999999</v>
      </c>
      <c r="F210" s="13">
        <f ca="1">(TRUNC(PRODUCT($E$12:$E209),16))</f>
        <v>1.0129209897343101</v>
      </c>
      <c r="G210" s="13">
        <f t="shared" si="70"/>
        <v>1</v>
      </c>
      <c r="H210" s="13">
        <f t="shared" ca="1" si="62"/>
        <v>1.01292099</v>
      </c>
      <c r="I210" s="12">
        <f t="shared" si="71"/>
        <v>0.03</v>
      </c>
      <c r="J210" s="34">
        <f t="shared" si="72"/>
        <v>43929</v>
      </c>
      <c r="K210" s="2">
        <f t="shared" si="73"/>
        <v>136</v>
      </c>
      <c r="L210" s="17">
        <f t="shared" si="74"/>
        <v>136</v>
      </c>
      <c r="M210" s="11">
        <f t="shared" si="63"/>
        <v>1.0160802879999999</v>
      </c>
      <c r="N210" s="11">
        <f t="shared" ca="1" si="64"/>
        <v>1.029209051</v>
      </c>
      <c r="O210" s="17">
        <f t="shared" si="75"/>
        <v>0</v>
      </c>
      <c r="P210" s="13">
        <f t="shared" ca="1" si="65"/>
        <v>730226.27500000002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44294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44128</v>
      </c>
      <c r="B211" s="72">
        <f t="shared" ca="1" si="78"/>
        <v>25735166.425000001</v>
      </c>
      <c r="C211" s="6">
        <f t="shared" si="69"/>
        <v>25000000</v>
      </c>
      <c r="D211" s="12">
        <f ca="1">IF(A211&lt;$B$1,VLOOKUP(A211,[1]DI!$A$4:$B$15000,2,FALSE),0)</f>
        <v>0</v>
      </c>
      <c r="E211" s="13">
        <f t="shared" ca="1" si="61"/>
        <v>1</v>
      </c>
      <c r="F211" s="13">
        <f ca="1">(TRUNC(PRODUCT($E$12:$E210),16))</f>
        <v>1.0129966448030301</v>
      </c>
      <c r="G211" s="13">
        <f t="shared" si="70"/>
        <v>1</v>
      </c>
      <c r="H211" s="13">
        <f t="shared" ca="1" si="62"/>
        <v>1.0129966399999999</v>
      </c>
      <c r="I211" s="12">
        <f t="shared" si="71"/>
        <v>0.03</v>
      </c>
      <c r="J211" s="34">
        <f t="shared" si="72"/>
        <v>43929</v>
      </c>
      <c r="K211" s="2">
        <f t="shared" si="73"/>
        <v>136</v>
      </c>
      <c r="L211" s="17">
        <f t="shared" si="74"/>
        <v>137</v>
      </c>
      <c r="M211" s="11">
        <f t="shared" si="63"/>
        <v>1.0161994780000001</v>
      </c>
      <c r="N211" s="11">
        <f t="shared" ca="1" si="64"/>
        <v>1.029406657</v>
      </c>
      <c r="O211" s="17">
        <f t="shared" si="75"/>
        <v>0</v>
      </c>
      <c r="P211" s="13">
        <f t="shared" ca="1" si="65"/>
        <v>735166.42500000005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44294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44129</v>
      </c>
      <c r="B212" s="72">
        <f t="shared" ca="1" si="78"/>
        <v>25735166.425000001</v>
      </c>
      <c r="C212" s="6">
        <f t="shared" si="69"/>
        <v>25000000</v>
      </c>
      <c r="D212" s="12">
        <f ca="1">IF(A212&lt;$B$1,VLOOKUP(A212,[1]DI!$A$4:$B$15000,2,FALSE),0)</f>
        <v>0</v>
      </c>
      <c r="E212" s="13">
        <f t="shared" ca="1" si="61"/>
        <v>1</v>
      </c>
      <c r="F212" s="13">
        <f ca="1">(TRUNC(PRODUCT($E$12:$E211),16))</f>
        <v>1.0129966448030301</v>
      </c>
      <c r="G212" s="13">
        <f t="shared" si="70"/>
        <v>1</v>
      </c>
      <c r="H212" s="13">
        <f t="shared" ca="1" si="62"/>
        <v>1.0129966399999999</v>
      </c>
      <c r="I212" s="12">
        <f t="shared" si="71"/>
        <v>0.03</v>
      </c>
      <c r="J212" s="34">
        <f t="shared" si="72"/>
        <v>43929</v>
      </c>
      <c r="K212" s="2">
        <f t="shared" si="73"/>
        <v>136</v>
      </c>
      <c r="L212" s="17">
        <f t="shared" si="74"/>
        <v>137</v>
      </c>
      <c r="M212" s="11">
        <f t="shared" si="63"/>
        <v>1.0161994780000001</v>
      </c>
      <c r="N212" s="11">
        <f t="shared" ca="1" si="64"/>
        <v>1.029406657</v>
      </c>
      <c r="O212" s="17">
        <f t="shared" si="75"/>
        <v>0</v>
      </c>
      <c r="P212" s="13">
        <f t="shared" ca="1" si="65"/>
        <v>735166.42500000005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44294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44130</v>
      </c>
      <c r="B213" s="72">
        <f t="shared" ca="1" si="78"/>
        <v>25735166.425000001</v>
      </c>
      <c r="C213" s="6">
        <f t="shared" si="69"/>
        <v>25000000</v>
      </c>
      <c r="D213" s="12">
        <f ca="1">IF(A213&lt;$B$1,VLOOKUP(A213,[1]DI!$A$4:$B$15000,2,FALSE),0)</f>
        <v>1.9000000000000006E-2</v>
      </c>
      <c r="E213" s="13">
        <f t="shared" ca="1" si="61"/>
        <v>1.0000746899999999</v>
      </c>
      <c r="F213" s="13">
        <f ca="1">(TRUNC(PRODUCT($E$12:$E212),16))</f>
        <v>1.0129966448030301</v>
      </c>
      <c r="G213" s="13">
        <f t="shared" si="70"/>
        <v>1</v>
      </c>
      <c r="H213" s="13">
        <f t="shared" ca="1" si="62"/>
        <v>1.0129966399999999</v>
      </c>
      <c r="I213" s="12">
        <f t="shared" si="71"/>
        <v>0.03</v>
      </c>
      <c r="J213" s="34">
        <f t="shared" si="72"/>
        <v>43929</v>
      </c>
      <c r="K213" s="2">
        <f t="shared" si="73"/>
        <v>137</v>
      </c>
      <c r="L213" s="17">
        <f t="shared" si="74"/>
        <v>137</v>
      </c>
      <c r="M213" s="11">
        <f t="shared" si="63"/>
        <v>1.0161994780000001</v>
      </c>
      <c r="N213" s="11">
        <f t="shared" ca="1" si="64"/>
        <v>1.029406657</v>
      </c>
      <c r="O213" s="17">
        <f t="shared" si="75"/>
        <v>0</v>
      </c>
      <c r="P213" s="13">
        <f t="shared" ca="1" si="65"/>
        <v>735166.42500000005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44294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44131</v>
      </c>
      <c r="B214" s="72">
        <f t="shared" ca="1" si="78"/>
        <v>25740107.875</v>
      </c>
      <c r="C214" s="6">
        <f t="shared" si="69"/>
        <v>25000000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1.01307230552243</v>
      </c>
      <c r="G214" s="13">
        <f t="shared" si="70"/>
        <v>1</v>
      </c>
      <c r="H214" s="13">
        <f t="shared" ca="1" si="62"/>
        <v>1.0130723100000001</v>
      </c>
      <c r="I214" s="12">
        <f t="shared" si="71"/>
        <v>0.03</v>
      </c>
      <c r="J214" s="34">
        <f t="shared" si="72"/>
        <v>43929</v>
      </c>
      <c r="K214" s="2">
        <f t="shared" si="73"/>
        <v>138</v>
      </c>
      <c r="L214" s="17">
        <f t="shared" si="74"/>
        <v>138</v>
      </c>
      <c r="M214" s="11">
        <f t="shared" si="63"/>
        <v>1.0163186820000001</v>
      </c>
      <c r="N214" s="11">
        <f t="shared" ca="1" si="64"/>
        <v>1.029604315</v>
      </c>
      <c r="O214" s="17">
        <f t="shared" si="75"/>
        <v>0</v>
      </c>
      <c r="P214" s="13">
        <f t="shared" ca="1" si="65"/>
        <v>740107.875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44294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44132</v>
      </c>
      <c r="B215" s="72">
        <f t="shared" ca="1" si="78"/>
        <v>25745049.874999989</v>
      </c>
      <c r="C215" s="6">
        <f t="shared" si="69"/>
        <v>25000000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1.0131479718929299</v>
      </c>
      <c r="G215" s="13">
        <f t="shared" si="70"/>
        <v>1</v>
      </c>
      <c r="H215" s="13">
        <f t="shared" ca="1" si="62"/>
        <v>1.0131479699999999</v>
      </c>
      <c r="I215" s="12">
        <f t="shared" si="71"/>
        <v>0.03</v>
      </c>
      <c r="J215" s="34">
        <f t="shared" si="72"/>
        <v>43929</v>
      </c>
      <c r="K215" s="2">
        <f t="shared" si="73"/>
        <v>139</v>
      </c>
      <c r="L215" s="17">
        <f t="shared" si="74"/>
        <v>139</v>
      </c>
      <c r="M215" s="11">
        <f t="shared" si="63"/>
        <v>1.0164378999999999</v>
      </c>
      <c r="N215" s="11">
        <f t="shared" ca="1" si="64"/>
        <v>1.0298019949999999</v>
      </c>
      <c r="O215" s="17">
        <f t="shared" si="75"/>
        <v>0</v>
      </c>
      <c r="P215" s="13">
        <f t="shared" ca="1" si="65"/>
        <v>745049.87499998999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44294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44133</v>
      </c>
      <c r="B216" s="72">
        <f t="shared" ca="1" si="78"/>
        <v>25749992.949999999</v>
      </c>
      <c r="C216" s="6">
        <f t="shared" si="69"/>
        <v>25000000</v>
      </c>
      <c r="D216" s="12">
        <f ca="1">IF(A216&lt;$B$1,VLOOKUP(A216,[1]DI!$A$4:$B$15000,2,FALSE),0)</f>
        <v>1.9000000000000006E-2</v>
      </c>
      <c r="E216" s="13">
        <f t="shared" ca="1" si="61"/>
        <v>1.0000746899999999</v>
      </c>
      <c r="F216" s="13">
        <f ca="1">(TRUNC(PRODUCT($E$12:$E215),16))</f>
        <v>1.01322364391495</v>
      </c>
      <c r="G216" s="13">
        <f t="shared" si="70"/>
        <v>1</v>
      </c>
      <c r="H216" s="13">
        <f t="shared" ca="1" si="62"/>
        <v>1.0132236400000001</v>
      </c>
      <c r="I216" s="12">
        <f t="shared" si="71"/>
        <v>0.03</v>
      </c>
      <c r="J216" s="34">
        <f t="shared" si="72"/>
        <v>43929</v>
      </c>
      <c r="K216" s="2">
        <f t="shared" si="73"/>
        <v>140</v>
      </c>
      <c r="L216" s="17">
        <f t="shared" si="74"/>
        <v>140</v>
      </c>
      <c r="M216" s="11">
        <f t="shared" si="63"/>
        <v>1.016557132</v>
      </c>
      <c r="N216" s="11">
        <f t="shared" ca="1" si="64"/>
        <v>1.029999718</v>
      </c>
      <c r="O216" s="17">
        <f t="shared" si="75"/>
        <v>0</v>
      </c>
      <c r="P216" s="13">
        <f t="shared" ca="1" si="65"/>
        <v>749992.95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44294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44134</v>
      </c>
      <c r="B217" s="72">
        <f t="shared" ca="1" si="78"/>
        <v>25754937.04999999</v>
      </c>
      <c r="C217" s="6">
        <f t="shared" si="69"/>
        <v>25000000</v>
      </c>
      <c r="D217" s="12">
        <f ca="1">IF(A217&lt;$B$1,VLOOKUP(A217,[1]DI!$A$4:$B$15000,2,FALSE),0)</f>
        <v>1.9000000000000006E-2</v>
      </c>
      <c r="E217" s="13">
        <f t="shared" ca="1" si="61"/>
        <v>1.0000746899999999</v>
      </c>
      <c r="F217" s="13">
        <f ca="1">(TRUNC(PRODUCT($E$12:$E216),16))</f>
        <v>1.0132993215889201</v>
      </c>
      <c r="G217" s="13">
        <f t="shared" si="70"/>
        <v>1</v>
      </c>
      <c r="H217" s="13">
        <f t="shared" ca="1" si="62"/>
        <v>1.01329932</v>
      </c>
      <c r="I217" s="12">
        <f t="shared" si="71"/>
        <v>0.03</v>
      </c>
      <c r="J217" s="34">
        <f t="shared" si="72"/>
        <v>43929</v>
      </c>
      <c r="K217" s="2">
        <f t="shared" si="73"/>
        <v>141</v>
      </c>
      <c r="L217" s="17">
        <f t="shared" si="74"/>
        <v>141</v>
      </c>
      <c r="M217" s="11">
        <f t="shared" si="63"/>
        <v>1.0166763780000001</v>
      </c>
      <c r="N217" s="11">
        <f t="shared" ca="1" si="64"/>
        <v>1.0301974819999999</v>
      </c>
      <c r="O217" s="17">
        <f t="shared" si="75"/>
        <v>0</v>
      </c>
      <c r="P217" s="13">
        <f t="shared" ca="1" si="65"/>
        <v>754937.04999999003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44294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44135</v>
      </c>
      <c r="B218" s="72">
        <f t="shared" ca="1" si="78"/>
        <v>25759882</v>
      </c>
      <c r="C218" s="6">
        <f t="shared" si="69"/>
        <v>25000000</v>
      </c>
      <c r="D218" s="12">
        <f ca="1">IF(A218&lt;$B$1,VLOOKUP(A218,[1]DI!$A$4:$B$15000,2,FALSE),0)</f>
        <v>0</v>
      </c>
      <c r="E218" s="13">
        <f t="shared" ca="1" si="61"/>
        <v>1</v>
      </c>
      <c r="F218" s="13">
        <f ca="1">(TRUNC(PRODUCT($E$12:$E217),16))</f>
        <v>1.0133750049152499</v>
      </c>
      <c r="G218" s="13">
        <f t="shared" si="70"/>
        <v>1</v>
      </c>
      <c r="H218" s="13">
        <f t="shared" ca="1" si="62"/>
        <v>1.0133749999999999</v>
      </c>
      <c r="I218" s="12">
        <f t="shared" si="71"/>
        <v>0.03</v>
      </c>
      <c r="J218" s="34">
        <f t="shared" si="72"/>
        <v>43929</v>
      </c>
      <c r="K218" s="2">
        <f t="shared" si="73"/>
        <v>141</v>
      </c>
      <c r="L218" s="17">
        <f t="shared" si="74"/>
        <v>142</v>
      </c>
      <c r="M218" s="11">
        <f t="shared" si="63"/>
        <v>1.0167956380000001</v>
      </c>
      <c r="N218" s="11">
        <f t="shared" ca="1" si="64"/>
        <v>1.03039528</v>
      </c>
      <c r="O218" s="17">
        <f t="shared" si="75"/>
        <v>0</v>
      </c>
      <c r="P218" s="13">
        <f t="shared" ca="1" si="65"/>
        <v>759882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44294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44136</v>
      </c>
      <c r="B219" s="72">
        <f t="shared" ca="1" si="78"/>
        <v>25759882</v>
      </c>
      <c r="C219" s="6">
        <f t="shared" si="69"/>
        <v>25000000</v>
      </c>
      <c r="D219" s="12">
        <f ca="1">IF(A219&lt;$B$1,VLOOKUP(A219,[1]DI!$A$4:$B$15000,2,FALSE),0)</f>
        <v>0</v>
      </c>
      <c r="E219" s="13">
        <f t="shared" ca="1" si="61"/>
        <v>1</v>
      </c>
      <c r="F219" s="13">
        <f ca="1">(TRUNC(PRODUCT($E$12:$E218),16))</f>
        <v>1.0133750049152499</v>
      </c>
      <c r="G219" s="13">
        <f t="shared" si="70"/>
        <v>1</v>
      </c>
      <c r="H219" s="13">
        <f t="shared" ca="1" si="62"/>
        <v>1.0133749999999999</v>
      </c>
      <c r="I219" s="12">
        <f t="shared" si="71"/>
        <v>0.03</v>
      </c>
      <c r="J219" s="34">
        <f t="shared" si="72"/>
        <v>43929</v>
      </c>
      <c r="K219" s="2">
        <f t="shared" si="73"/>
        <v>141</v>
      </c>
      <c r="L219" s="17">
        <f t="shared" si="74"/>
        <v>142</v>
      </c>
      <c r="M219" s="11">
        <f t="shared" si="63"/>
        <v>1.0167956380000001</v>
      </c>
      <c r="N219" s="11">
        <f t="shared" ca="1" si="64"/>
        <v>1.03039528</v>
      </c>
      <c r="O219" s="17">
        <f t="shared" si="75"/>
        <v>0</v>
      </c>
      <c r="P219" s="13">
        <f t="shared" ca="1" si="65"/>
        <v>759882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44294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44137</v>
      </c>
      <c r="B220" s="72">
        <f t="shared" ca="1" si="78"/>
        <v>25759882</v>
      </c>
      <c r="C220" s="6">
        <f t="shared" si="69"/>
        <v>25000000</v>
      </c>
      <c r="D220" s="12">
        <f ca="1">IF(A220&lt;$B$1,VLOOKUP(A220,[1]DI!$A$4:$B$15000,2,FALSE),0)</f>
        <v>0</v>
      </c>
      <c r="E220" s="13">
        <f t="shared" ca="1" si="61"/>
        <v>1</v>
      </c>
      <c r="F220" s="13">
        <f ca="1">(TRUNC(PRODUCT($E$12:$E219),16))</f>
        <v>1.0133750049152499</v>
      </c>
      <c r="G220" s="13">
        <f t="shared" si="70"/>
        <v>1</v>
      </c>
      <c r="H220" s="13">
        <f t="shared" ca="1" si="62"/>
        <v>1.0133749999999999</v>
      </c>
      <c r="I220" s="12">
        <f t="shared" si="71"/>
        <v>0.03</v>
      </c>
      <c r="J220" s="34">
        <f t="shared" si="72"/>
        <v>43929</v>
      </c>
      <c r="K220" s="2">
        <f t="shared" si="73"/>
        <v>141</v>
      </c>
      <c r="L220" s="17">
        <f t="shared" si="74"/>
        <v>142</v>
      </c>
      <c r="M220" s="11">
        <f t="shared" si="63"/>
        <v>1.0167956380000001</v>
      </c>
      <c r="N220" s="11">
        <f t="shared" ca="1" si="64"/>
        <v>1.03039528</v>
      </c>
      <c r="O220" s="17">
        <f t="shared" si="75"/>
        <v>0</v>
      </c>
      <c r="P220" s="13">
        <f t="shared" ca="1" si="65"/>
        <v>759882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44294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44138</v>
      </c>
      <c r="B221" s="72">
        <f t="shared" ca="1" si="78"/>
        <v>25759882</v>
      </c>
      <c r="C221" s="6">
        <f t="shared" si="69"/>
        <v>25000000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1.0133750049152499</v>
      </c>
      <c r="G221" s="13">
        <f t="shared" si="70"/>
        <v>1</v>
      </c>
      <c r="H221" s="13">
        <f t="shared" ca="1" si="62"/>
        <v>1.0133749999999999</v>
      </c>
      <c r="I221" s="12">
        <f t="shared" si="71"/>
        <v>0.03</v>
      </c>
      <c r="J221" s="34">
        <f t="shared" si="72"/>
        <v>43929</v>
      </c>
      <c r="K221" s="2">
        <f t="shared" si="73"/>
        <v>142</v>
      </c>
      <c r="L221" s="17">
        <f t="shared" si="74"/>
        <v>142</v>
      </c>
      <c r="M221" s="11">
        <f t="shared" si="63"/>
        <v>1.0167956380000001</v>
      </c>
      <c r="N221" s="11">
        <f t="shared" ca="1" si="64"/>
        <v>1.03039528</v>
      </c>
      <c r="O221" s="17">
        <f t="shared" si="75"/>
        <v>0</v>
      </c>
      <c r="P221" s="13">
        <f t="shared" ca="1" si="65"/>
        <v>759882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44294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44139</v>
      </c>
      <c r="B222" s="72">
        <f t="shared" ca="1" si="78"/>
        <v>25764827.949999999</v>
      </c>
      <c r="C222" s="6">
        <f t="shared" si="69"/>
        <v>25000000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1.0134506938943599</v>
      </c>
      <c r="G222" s="13">
        <f t="shared" si="70"/>
        <v>1</v>
      </c>
      <c r="H222" s="13">
        <f t="shared" ca="1" si="62"/>
        <v>1.01345069</v>
      </c>
      <c r="I222" s="12">
        <f t="shared" si="71"/>
        <v>0.03</v>
      </c>
      <c r="J222" s="34">
        <f t="shared" si="72"/>
        <v>43929</v>
      </c>
      <c r="K222" s="2">
        <f t="shared" si="73"/>
        <v>143</v>
      </c>
      <c r="L222" s="17">
        <f t="shared" si="74"/>
        <v>143</v>
      </c>
      <c r="M222" s="11">
        <f t="shared" si="63"/>
        <v>1.016914911</v>
      </c>
      <c r="N222" s="11">
        <f t="shared" ca="1" si="64"/>
        <v>1.0305931180000001</v>
      </c>
      <c r="O222" s="17">
        <f t="shared" si="75"/>
        <v>0</v>
      </c>
      <c r="P222" s="13">
        <f t="shared" ca="1" si="65"/>
        <v>764827.95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44294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44140</v>
      </c>
      <c r="B223" s="72">
        <f t="shared" ca="1" si="78"/>
        <v>25769775</v>
      </c>
      <c r="C223" s="6">
        <f t="shared" si="69"/>
        <v>25000000</v>
      </c>
      <c r="D223" s="12">
        <f ca="1">IF(A223&lt;$B$1,VLOOKUP(A223,[1]DI!$A$4:$B$15000,2,FALSE),0)</f>
        <v>1.9000000000000006E-2</v>
      </c>
      <c r="E223" s="13">
        <f t="shared" ca="1" si="61"/>
        <v>1.0000746899999999</v>
      </c>
      <c r="F223" s="13">
        <f ca="1">(TRUNC(PRODUCT($E$12:$E222),16))</f>
        <v>1.0135263885266901</v>
      </c>
      <c r="G223" s="13">
        <f t="shared" si="70"/>
        <v>1</v>
      </c>
      <c r="H223" s="13">
        <f t="shared" ca="1" si="62"/>
        <v>1.01352639</v>
      </c>
      <c r="I223" s="12">
        <f t="shared" si="71"/>
        <v>0.03</v>
      </c>
      <c r="J223" s="34">
        <f t="shared" si="72"/>
        <v>43929</v>
      </c>
      <c r="K223" s="2">
        <f t="shared" si="73"/>
        <v>144</v>
      </c>
      <c r="L223" s="17">
        <f t="shared" si="74"/>
        <v>144</v>
      </c>
      <c r="M223" s="11">
        <f t="shared" si="63"/>
        <v>1.017034199</v>
      </c>
      <c r="N223" s="11">
        <f t="shared" ca="1" si="64"/>
        <v>1.030791</v>
      </c>
      <c r="O223" s="17">
        <f t="shared" si="75"/>
        <v>0</v>
      </c>
      <c r="P223" s="13">
        <f t="shared" ca="1" si="65"/>
        <v>769775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44294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44141</v>
      </c>
      <c r="B224" s="72">
        <f t="shared" ca="1" si="78"/>
        <v>25774722.84999999</v>
      </c>
      <c r="C224" s="6">
        <f t="shared" si="69"/>
        <v>25000000</v>
      </c>
      <c r="D224" s="12">
        <f ca="1">IF(A224&lt;$B$1,VLOOKUP(A224,[1]DI!$A$4:$B$15000,2,FALSE),0)</f>
        <v>1.9000000000000006E-2</v>
      </c>
      <c r="E224" s="13">
        <f t="shared" ca="1" si="61"/>
        <v>1.0000746899999999</v>
      </c>
      <c r="F224" s="13">
        <f ca="1">(TRUNC(PRODUCT($E$12:$E223),16))</f>
        <v>1.01360208881265</v>
      </c>
      <c r="G224" s="13">
        <f t="shared" si="70"/>
        <v>1</v>
      </c>
      <c r="H224" s="13">
        <f t="shared" ca="1" si="62"/>
        <v>1.01360209</v>
      </c>
      <c r="I224" s="12">
        <f t="shared" si="71"/>
        <v>0.03</v>
      </c>
      <c r="J224" s="34">
        <f t="shared" si="72"/>
        <v>43929</v>
      </c>
      <c r="K224" s="2">
        <f t="shared" si="73"/>
        <v>145</v>
      </c>
      <c r="L224" s="17">
        <f t="shared" si="74"/>
        <v>145</v>
      </c>
      <c r="M224" s="11">
        <f t="shared" si="63"/>
        <v>1.0171535009999999</v>
      </c>
      <c r="N224" s="11">
        <f t="shared" ca="1" si="64"/>
        <v>1.0309889139999999</v>
      </c>
      <c r="O224" s="17">
        <f t="shared" si="75"/>
        <v>0</v>
      </c>
      <c r="P224" s="13">
        <f t="shared" ca="1" si="65"/>
        <v>774722.84999998996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44294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44142</v>
      </c>
      <c r="B225" s="72">
        <f t="shared" ca="1" si="78"/>
        <v>25779671.524999991</v>
      </c>
      <c r="C225" s="6">
        <f t="shared" si="69"/>
        <v>25000000</v>
      </c>
      <c r="D225" s="12">
        <f ca="1">IF(A225&lt;$B$1,VLOOKUP(A225,[1]DI!$A$4:$B$15000,2,FALSE),0)</f>
        <v>0</v>
      </c>
      <c r="E225" s="13">
        <f t="shared" ca="1" si="61"/>
        <v>1</v>
      </c>
      <c r="F225" s="13">
        <f ca="1">(TRUNC(PRODUCT($E$12:$E224),16))</f>
        <v>1.0136777947526601</v>
      </c>
      <c r="G225" s="13">
        <f t="shared" si="70"/>
        <v>1</v>
      </c>
      <c r="H225" s="13">
        <f t="shared" ca="1" si="62"/>
        <v>1.01367779</v>
      </c>
      <c r="I225" s="12">
        <f t="shared" si="71"/>
        <v>0.03</v>
      </c>
      <c r="J225" s="34">
        <f t="shared" si="72"/>
        <v>43929</v>
      </c>
      <c r="K225" s="2">
        <f t="shared" si="73"/>
        <v>145</v>
      </c>
      <c r="L225" s="17">
        <f t="shared" si="74"/>
        <v>146</v>
      </c>
      <c r="M225" s="11">
        <f t="shared" si="63"/>
        <v>1.0172728170000001</v>
      </c>
      <c r="N225" s="11">
        <f t="shared" ca="1" si="64"/>
        <v>1.0311868609999999</v>
      </c>
      <c r="O225" s="17">
        <f t="shared" si="75"/>
        <v>0</v>
      </c>
      <c r="P225" s="13">
        <f t="shared" ca="1" si="65"/>
        <v>779671.52499999001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44294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44143</v>
      </c>
      <c r="B226" s="72">
        <f t="shared" ca="1" si="78"/>
        <v>25779671.524999991</v>
      </c>
      <c r="C226" s="6">
        <f t="shared" si="69"/>
        <v>25000000</v>
      </c>
      <c r="D226" s="12">
        <f ca="1">IF(A226&lt;$B$1,VLOOKUP(A226,[1]DI!$A$4:$B$15000,2,FALSE),0)</f>
        <v>0</v>
      </c>
      <c r="E226" s="13">
        <f t="shared" ca="1" si="61"/>
        <v>1</v>
      </c>
      <c r="F226" s="13">
        <f ca="1">(TRUNC(PRODUCT($E$12:$E225),16))</f>
        <v>1.0136777947526601</v>
      </c>
      <c r="G226" s="13">
        <f t="shared" si="70"/>
        <v>1</v>
      </c>
      <c r="H226" s="13">
        <f t="shared" ca="1" si="62"/>
        <v>1.01367779</v>
      </c>
      <c r="I226" s="12">
        <f t="shared" si="71"/>
        <v>0.03</v>
      </c>
      <c r="J226" s="34">
        <f t="shared" si="72"/>
        <v>43929</v>
      </c>
      <c r="K226" s="2">
        <f t="shared" si="73"/>
        <v>145</v>
      </c>
      <c r="L226" s="17">
        <f t="shared" si="74"/>
        <v>146</v>
      </c>
      <c r="M226" s="11">
        <f t="shared" si="63"/>
        <v>1.0172728170000001</v>
      </c>
      <c r="N226" s="11">
        <f t="shared" ca="1" si="64"/>
        <v>1.0311868609999999</v>
      </c>
      <c r="O226" s="17">
        <f t="shared" si="75"/>
        <v>0</v>
      </c>
      <c r="P226" s="13">
        <f t="shared" ca="1" si="65"/>
        <v>779671.52499999001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44294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44144</v>
      </c>
      <c r="B227" s="72">
        <f t="shared" ca="1" si="78"/>
        <v>25779671.524999991</v>
      </c>
      <c r="C227" s="6">
        <f t="shared" si="69"/>
        <v>25000000</v>
      </c>
      <c r="D227" s="12">
        <f ca="1">IF(A227&lt;$B$1,VLOOKUP(A227,[1]DI!$A$4:$B$15000,2,FALSE),0)</f>
        <v>1.9000000000000006E-2</v>
      </c>
      <c r="E227" s="13">
        <f t="shared" ca="1" si="61"/>
        <v>1.0000746899999999</v>
      </c>
      <c r="F227" s="13">
        <f ca="1">(TRUNC(PRODUCT($E$12:$E226),16))</f>
        <v>1.0136777947526601</v>
      </c>
      <c r="G227" s="13">
        <f t="shared" si="70"/>
        <v>1</v>
      </c>
      <c r="H227" s="13">
        <f t="shared" ca="1" si="62"/>
        <v>1.01367779</v>
      </c>
      <c r="I227" s="12">
        <f t="shared" si="71"/>
        <v>0.03</v>
      </c>
      <c r="J227" s="34">
        <f t="shared" si="72"/>
        <v>43929</v>
      </c>
      <c r="K227" s="2">
        <f t="shared" si="73"/>
        <v>146</v>
      </c>
      <c r="L227" s="17">
        <f t="shared" si="74"/>
        <v>146</v>
      </c>
      <c r="M227" s="11">
        <f t="shared" si="63"/>
        <v>1.0172728170000001</v>
      </c>
      <c r="N227" s="11">
        <f t="shared" ca="1" si="64"/>
        <v>1.0311868609999999</v>
      </c>
      <c r="O227" s="17">
        <f t="shared" si="75"/>
        <v>0</v>
      </c>
      <c r="P227" s="13">
        <f t="shared" ca="1" si="65"/>
        <v>779671.52499999001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44294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44145</v>
      </c>
      <c r="B228" s="72">
        <f t="shared" ca="1" si="78"/>
        <v>25784621.499999989</v>
      </c>
      <c r="C228" s="6">
        <f t="shared" si="69"/>
        <v>25000000</v>
      </c>
      <c r="D228" s="12">
        <f ca="1">IF(A228&lt;$B$1,VLOOKUP(A228,[1]DI!$A$4:$B$15000,2,FALSE),0)</f>
        <v>1.9000000000000006E-2</v>
      </c>
      <c r="E228" s="13">
        <f t="shared" ca="1" si="61"/>
        <v>1.0000746899999999</v>
      </c>
      <c r="F228" s="13">
        <f ca="1">(TRUNC(PRODUCT($E$12:$E227),16))</f>
        <v>1.0137535063471499</v>
      </c>
      <c r="G228" s="13">
        <f t="shared" si="70"/>
        <v>1</v>
      </c>
      <c r="H228" s="13">
        <f t="shared" ca="1" si="62"/>
        <v>1.0137535099999999</v>
      </c>
      <c r="I228" s="12">
        <f t="shared" si="71"/>
        <v>0.03</v>
      </c>
      <c r="J228" s="34">
        <f t="shared" si="72"/>
        <v>43929</v>
      </c>
      <c r="K228" s="2">
        <f t="shared" si="73"/>
        <v>147</v>
      </c>
      <c r="L228" s="17">
        <f t="shared" si="74"/>
        <v>147</v>
      </c>
      <c r="M228" s="11">
        <f t="shared" si="63"/>
        <v>1.017392147</v>
      </c>
      <c r="N228" s="11">
        <f t="shared" ca="1" si="64"/>
        <v>1.03138486</v>
      </c>
      <c r="O228" s="17">
        <f t="shared" si="75"/>
        <v>0</v>
      </c>
      <c r="P228" s="13">
        <f t="shared" ca="1" si="65"/>
        <v>784621.49999998999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44294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44146</v>
      </c>
      <c r="B229" s="72">
        <f t="shared" ca="1" si="78"/>
        <v>25789572.024999999</v>
      </c>
      <c r="C229" s="6">
        <f t="shared" si="69"/>
        <v>25000000</v>
      </c>
      <c r="D229" s="12">
        <f ca="1">IF(A229&lt;$B$1,VLOOKUP(A229,[1]DI!$A$4:$B$15000,2,FALSE),0)</f>
        <v>1.9000000000000006E-2</v>
      </c>
      <c r="E229" s="13">
        <f t="shared" ca="1" si="61"/>
        <v>1.0000746899999999</v>
      </c>
      <c r="F229" s="13">
        <f ca="1">(TRUNC(PRODUCT($E$12:$E228),16))</f>
        <v>1.01382922359654</v>
      </c>
      <c r="G229" s="13">
        <f t="shared" si="70"/>
        <v>1</v>
      </c>
      <c r="H229" s="13">
        <f t="shared" ca="1" si="62"/>
        <v>1.0138292200000001</v>
      </c>
      <c r="I229" s="12">
        <f t="shared" si="71"/>
        <v>0.03</v>
      </c>
      <c r="J229" s="34">
        <f t="shared" si="72"/>
        <v>43929</v>
      </c>
      <c r="K229" s="2">
        <f t="shared" si="73"/>
        <v>148</v>
      </c>
      <c r="L229" s="17">
        <f t="shared" si="74"/>
        <v>148</v>
      </c>
      <c r="M229" s="11">
        <f t="shared" si="63"/>
        <v>1.017511491</v>
      </c>
      <c r="N229" s="11">
        <f t="shared" ca="1" si="64"/>
        <v>1.0315828810000001</v>
      </c>
      <c r="O229" s="17">
        <f t="shared" si="75"/>
        <v>0</v>
      </c>
      <c r="P229" s="13">
        <f t="shared" ca="1" si="65"/>
        <v>789572.02500000002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44294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44147</v>
      </c>
      <c r="B230" s="72">
        <f t="shared" ca="1" si="78"/>
        <v>25794523.875</v>
      </c>
      <c r="C230" s="6">
        <f t="shared" si="69"/>
        <v>25000000</v>
      </c>
      <c r="D230" s="12">
        <f ca="1">IF(A230&lt;$B$1,VLOOKUP(A230,[1]DI!$A$4:$B$15000,2,FALSE),0)</f>
        <v>1.9000000000000006E-2</v>
      </c>
      <c r="E230" s="13">
        <f t="shared" ca="1" si="61"/>
        <v>1.0000746899999999</v>
      </c>
      <c r="F230" s="13">
        <f ca="1">(TRUNC(PRODUCT($E$12:$E229),16))</f>
        <v>1.01390494650125</v>
      </c>
      <c r="G230" s="13">
        <f t="shared" si="70"/>
        <v>1</v>
      </c>
      <c r="H230" s="13">
        <f t="shared" ca="1" si="62"/>
        <v>1.0139049499999999</v>
      </c>
      <c r="I230" s="12">
        <f t="shared" si="71"/>
        <v>0.03</v>
      </c>
      <c r="J230" s="34">
        <f t="shared" si="72"/>
        <v>43929</v>
      </c>
      <c r="K230" s="2">
        <f t="shared" si="73"/>
        <v>149</v>
      </c>
      <c r="L230" s="17">
        <f t="shared" si="74"/>
        <v>149</v>
      </c>
      <c r="M230" s="11">
        <f t="shared" si="63"/>
        <v>1.0176308489999999</v>
      </c>
      <c r="N230" s="11">
        <f t="shared" ca="1" si="64"/>
        <v>1.0317809550000001</v>
      </c>
      <c r="O230" s="17">
        <f t="shared" si="75"/>
        <v>0</v>
      </c>
      <c r="P230" s="13">
        <f t="shared" ca="1" si="65"/>
        <v>794523.875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44294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44148</v>
      </c>
      <c r="B231" s="72">
        <f t="shared" ca="1" si="78"/>
        <v>25799476.524999991</v>
      </c>
      <c r="C231" s="6">
        <f t="shared" si="69"/>
        <v>25000000</v>
      </c>
      <c r="D231" s="12">
        <f ca="1">IF(A231&lt;$B$1,VLOOKUP(A231,[1]DI!$A$4:$B$15000,2,FALSE),0)</f>
        <v>1.9000000000000006E-2</v>
      </c>
      <c r="E231" s="13">
        <f t="shared" ca="1" si="61"/>
        <v>1.0000746899999999</v>
      </c>
      <c r="F231" s="13">
        <f ca="1">(TRUNC(PRODUCT($E$12:$E230),16))</f>
        <v>1.01398067506171</v>
      </c>
      <c r="G231" s="13">
        <f t="shared" si="70"/>
        <v>1</v>
      </c>
      <c r="H231" s="13">
        <f t="shared" ca="1" si="62"/>
        <v>1.01398068</v>
      </c>
      <c r="I231" s="12">
        <f t="shared" si="71"/>
        <v>0.03</v>
      </c>
      <c r="J231" s="34">
        <f t="shared" si="72"/>
        <v>43929</v>
      </c>
      <c r="K231" s="2">
        <f t="shared" si="73"/>
        <v>150</v>
      </c>
      <c r="L231" s="17">
        <f t="shared" si="74"/>
        <v>150</v>
      </c>
      <c r="M231" s="11">
        <f t="shared" si="63"/>
        <v>1.017750221</v>
      </c>
      <c r="N231" s="11">
        <f t="shared" ca="1" si="64"/>
        <v>1.0319790609999999</v>
      </c>
      <c r="O231" s="17">
        <f t="shared" si="75"/>
        <v>0</v>
      </c>
      <c r="P231" s="13">
        <f t="shared" ca="1" si="65"/>
        <v>799476.52499999001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44294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44149</v>
      </c>
      <c r="B232" s="72">
        <f t="shared" ca="1" si="78"/>
        <v>25804429.97499999</v>
      </c>
      <c r="C232" s="6">
        <f t="shared" si="69"/>
        <v>25000000</v>
      </c>
      <c r="D232" s="12">
        <f ca="1">IF(A232&lt;$B$1,VLOOKUP(A232,[1]DI!$A$4:$B$15000,2,FALSE),0)</f>
        <v>0</v>
      </c>
      <c r="E232" s="13">
        <f t="shared" ca="1" si="61"/>
        <v>1</v>
      </c>
      <c r="F232" s="13">
        <f ca="1">(TRUNC(PRODUCT($E$12:$E231),16))</f>
        <v>1.01405640927833</v>
      </c>
      <c r="G232" s="13">
        <f t="shared" si="70"/>
        <v>1</v>
      </c>
      <c r="H232" s="13">
        <f t="shared" ca="1" si="62"/>
        <v>1.01405641</v>
      </c>
      <c r="I232" s="12">
        <f t="shared" si="71"/>
        <v>0.03</v>
      </c>
      <c r="J232" s="34">
        <f t="shared" si="72"/>
        <v>43929</v>
      </c>
      <c r="K232" s="2">
        <f t="shared" si="73"/>
        <v>150</v>
      </c>
      <c r="L232" s="17">
        <f t="shared" si="74"/>
        <v>151</v>
      </c>
      <c r="M232" s="11">
        <f t="shared" si="63"/>
        <v>1.0178696060000001</v>
      </c>
      <c r="N232" s="11">
        <f t="shared" ca="1" si="64"/>
        <v>1.0321771989999999</v>
      </c>
      <c r="O232" s="17">
        <f t="shared" si="75"/>
        <v>0</v>
      </c>
      <c r="P232" s="13">
        <f t="shared" ca="1" si="65"/>
        <v>804429.97499998996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44294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44150</v>
      </c>
      <c r="B233" s="72">
        <f t="shared" ca="1" si="78"/>
        <v>25804429.97499999</v>
      </c>
      <c r="C233" s="6">
        <f t="shared" si="69"/>
        <v>25000000</v>
      </c>
      <c r="D233" s="12">
        <f ca="1">IF(A233&lt;$B$1,VLOOKUP(A233,[1]DI!$A$4:$B$15000,2,FALSE),0)</f>
        <v>0</v>
      </c>
      <c r="E233" s="13">
        <f t="shared" ca="1" si="61"/>
        <v>1</v>
      </c>
      <c r="F233" s="13">
        <f ca="1">(TRUNC(PRODUCT($E$12:$E232),16))</f>
        <v>1.01405640927833</v>
      </c>
      <c r="G233" s="13">
        <f t="shared" si="70"/>
        <v>1</v>
      </c>
      <c r="H233" s="13">
        <f t="shared" ca="1" si="62"/>
        <v>1.01405641</v>
      </c>
      <c r="I233" s="12">
        <f t="shared" si="71"/>
        <v>0.03</v>
      </c>
      <c r="J233" s="34">
        <f t="shared" si="72"/>
        <v>43929</v>
      </c>
      <c r="K233" s="2">
        <f t="shared" si="73"/>
        <v>150</v>
      </c>
      <c r="L233" s="17">
        <f t="shared" si="74"/>
        <v>151</v>
      </c>
      <c r="M233" s="11">
        <f t="shared" si="63"/>
        <v>1.0178696060000001</v>
      </c>
      <c r="N233" s="11">
        <f t="shared" ca="1" si="64"/>
        <v>1.0321771989999999</v>
      </c>
      <c r="O233" s="17">
        <f t="shared" si="75"/>
        <v>0</v>
      </c>
      <c r="P233" s="13">
        <f t="shared" ca="1" si="65"/>
        <v>804429.97499998996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44294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44151</v>
      </c>
      <c r="B234" s="72">
        <f t="shared" ca="1" si="78"/>
        <v>25804429.97499999</v>
      </c>
      <c r="C234" s="6">
        <f t="shared" si="69"/>
        <v>25000000</v>
      </c>
      <c r="D234" s="12">
        <f ca="1">IF(A234&lt;$B$1,VLOOKUP(A234,[1]DI!$A$4:$B$15000,2,FALSE),0)</f>
        <v>1.9000000000000006E-2</v>
      </c>
      <c r="E234" s="13">
        <f t="shared" ca="1" si="61"/>
        <v>1.0000746899999999</v>
      </c>
      <c r="F234" s="13">
        <f ca="1">(TRUNC(PRODUCT($E$12:$E233),16))</f>
        <v>1.01405640927833</v>
      </c>
      <c r="G234" s="13">
        <f t="shared" si="70"/>
        <v>1</v>
      </c>
      <c r="H234" s="13">
        <f t="shared" ca="1" si="62"/>
        <v>1.01405641</v>
      </c>
      <c r="I234" s="12">
        <f t="shared" si="71"/>
        <v>0.03</v>
      </c>
      <c r="J234" s="34">
        <f t="shared" si="72"/>
        <v>43929</v>
      </c>
      <c r="K234" s="2">
        <f t="shared" si="73"/>
        <v>151</v>
      </c>
      <c r="L234" s="17">
        <f t="shared" si="74"/>
        <v>151</v>
      </c>
      <c r="M234" s="11">
        <f t="shared" si="63"/>
        <v>1.0178696060000001</v>
      </c>
      <c r="N234" s="11">
        <f t="shared" ca="1" si="64"/>
        <v>1.0321771989999999</v>
      </c>
      <c r="O234" s="17">
        <f t="shared" si="75"/>
        <v>0</v>
      </c>
      <c r="P234" s="13">
        <f t="shared" ca="1" si="65"/>
        <v>804429.97499998996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44294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44152</v>
      </c>
      <c r="B235" s="72">
        <f t="shared" ca="1" si="78"/>
        <v>25809384.475000001</v>
      </c>
      <c r="C235" s="6">
        <f t="shared" si="69"/>
        <v>25000000</v>
      </c>
      <c r="D235" s="12">
        <f ca="1">IF(A235&lt;$B$1,VLOOKUP(A235,[1]DI!$A$4:$B$15000,2,FALSE),0)</f>
        <v>1.9000000000000006E-2</v>
      </c>
      <c r="E235" s="13">
        <f t="shared" ca="1" si="61"/>
        <v>1.0000746899999999</v>
      </c>
      <c r="F235" s="13">
        <f ca="1">(TRUNC(PRODUCT($E$12:$E234),16))</f>
        <v>1.01413214915154</v>
      </c>
      <c r="G235" s="13">
        <f t="shared" si="70"/>
        <v>1</v>
      </c>
      <c r="H235" s="13">
        <f t="shared" ca="1" si="62"/>
        <v>1.01413215</v>
      </c>
      <c r="I235" s="12">
        <f t="shared" si="71"/>
        <v>0.03</v>
      </c>
      <c r="J235" s="34">
        <f t="shared" si="72"/>
        <v>43929</v>
      </c>
      <c r="K235" s="2">
        <f t="shared" si="73"/>
        <v>152</v>
      </c>
      <c r="L235" s="17">
        <f t="shared" si="74"/>
        <v>152</v>
      </c>
      <c r="M235" s="11">
        <f t="shared" si="63"/>
        <v>1.0179890060000001</v>
      </c>
      <c r="N235" s="11">
        <f t="shared" ca="1" si="64"/>
        <v>1.0323753790000001</v>
      </c>
      <c r="O235" s="17">
        <f t="shared" si="75"/>
        <v>0</v>
      </c>
      <c r="P235" s="13">
        <f t="shared" ca="1" si="65"/>
        <v>809384.47499999998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44294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44153</v>
      </c>
      <c r="B236" s="72">
        <f t="shared" ca="1" si="78"/>
        <v>25814339.800000001</v>
      </c>
      <c r="C236" s="6">
        <f t="shared" si="69"/>
        <v>25000000</v>
      </c>
      <c r="D236" s="12">
        <f ca="1">IF(A236&lt;$B$1,VLOOKUP(A236,[1]DI!$A$4:$B$15000,2,FALSE),0)</f>
        <v>1.9000000000000006E-2</v>
      </c>
      <c r="E236" s="13">
        <f t="shared" ca="1" si="61"/>
        <v>1.0000746899999999</v>
      </c>
      <c r="F236" s="13">
        <f ca="1">(TRUNC(PRODUCT($E$12:$E235),16))</f>
        <v>1.0142078946817601</v>
      </c>
      <c r="G236" s="13">
        <f t="shared" si="70"/>
        <v>1</v>
      </c>
      <c r="H236" s="13">
        <f t="shared" ca="1" si="62"/>
        <v>1.01420789</v>
      </c>
      <c r="I236" s="12">
        <f t="shared" si="71"/>
        <v>0.03</v>
      </c>
      <c r="J236" s="34">
        <f t="shared" si="72"/>
        <v>43929</v>
      </c>
      <c r="K236" s="2">
        <f t="shared" si="73"/>
        <v>153</v>
      </c>
      <c r="L236" s="17">
        <f t="shared" si="74"/>
        <v>153</v>
      </c>
      <c r="M236" s="11">
        <f t="shared" si="63"/>
        <v>1.0181084199999999</v>
      </c>
      <c r="N236" s="11">
        <f t="shared" ca="1" si="64"/>
        <v>1.0325735920000001</v>
      </c>
      <c r="O236" s="17">
        <f t="shared" si="75"/>
        <v>0</v>
      </c>
      <c r="P236" s="13">
        <f t="shared" ca="1" si="65"/>
        <v>814339.8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44294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44154</v>
      </c>
      <c r="B237" s="72">
        <f t="shared" ca="1" si="78"/>
        <v>25819296.449999999</v>
      </c>
      <c r="C237" s="6">
        <f t="shared" si="69"/>
        <v>25000000</v>
      </c>
      <c r="D237" s="12">
        <f ca="1">IF(A237&lt;$B$1,VLOOKUP(A237,[1]DI!$A$4:$B$15000,2,FALSE),0)</f>
        <v>1.9000000000000006E-2</v>
      </c>
      <c r="E237" s="13">
        <f t="shared" ca="1" si="61"/>
        <v>1.0000746899999999</v>
      </c>
      <c r="F237" s="13">
        <f ca="1">(TRUNC(PRODUCT($E$12:$E236),16))</f>
        <v>1.01428364586941</v>
      </c>
      <c r="G237" s="13">
        <f t="shared" si="70"/>
        <v>1</v>
      </c>
      <c r="H237" s="13">
        <f t="shared" ca="1" si="62"/>
        <v>1.0142836500000001</v>
      </c>
      <c r="I237" s="12">
        <f t="shared" si="71"/>
        <v>0.03</v>
      </c>
      <c r="J237" s="34">
        <f t="shared" si="72"/>
        <v>43929</v>
      </c>
      <c r="K237" s="2">
        <f t="shared" si="73"/>
        <v>154</v>
      </c>
      <c r="L237" s="17">
        <f t="shared" si="74"/>
        <v>154</v>
      </c>
      <c r="M237" s="11">
        <f t="shared" si="63"/>
        <v>1.018227848</v>
      </c>
      <c r="N237" s="11">
        <f t="shared" ca="1" si="64"/>
        <v>1.032771858</v>
      </c>
      <c r="O237" s="17">
        <f t="shared" si="75"/>
        <v>0</v>
      </c>
      <c r="P237" s="13">
        <f t="shared" ca="1" si="65"/>
        <v>819296.45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44294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44155</v>
      </c>
      <c r="B238" s="72">
        <f t="shared" ca="1" si="78"/>
        <v>25824253.649999999</v>
      </c>
      <c r="C238" s="6">
        <f t="shared" si="69"/>
        <v>25000000</v>
      </c>
      <c r="D238" s="12">
        <f ca="1">IF(A238&lt;$B$1,VLOOKUP(A238,[1]DI!$A$4:$B$15000,2,FALSE),0)</f>
        <v>1.9000000000000006E-2</v>
      </c>
      <c r="E238" s="13">
        <f t="shared" ca="1" si="61"/>
        <v>1.0000746899999999</v>
      </c>
      <c r="F238" s="13">
        <f ca="1">(TRUNC(PRODUCT($E$12:$E237),16))</f>
        <v>1.0143594027149201</v>
      </c>
      <c r="G238" s="13">
        <f t="shared" si="70"/>
        <v>1</v>
      </c>
      <c r="H238" s="13">
        <f t="shared" ca="1" si="62"/>
        <v>1.0143594</v>
      </c>
      <c r="I238" s="12">
        <f t="shared" si="71"/>
        <v>0.03</v>
      </c>
      <c r="J238" s="34">
        <f t="shared" si="72"/>
        <v>43929</v>
      </c>
      <c r="K238" s="2">
        <f t="shared" si="73"/>
        <v>155</v>
      </c>
      <c r="L238" s="17">
        <f t="shared" si="74"/>
        <v>155</v>
      </c>
      <c r="M238" s="11">
        <f t="shared" si="63"/>
        <v>1.0183472899999999</v>
      </c>
      <c r="N238" s="11">
        <f t="shared" ca="1" si="64"/>
        <v>1.032970146</v>
      </c>
      <c r="O238" s="17">
        <f t="shared" si="75"/>
        <v>0</v>
      </c>
      <c r="P238" s="13">
        <f t="shared" ca="1" si="65"/>
        <v>824253.65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44294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44156</v>
      </c>
      <c r="B239" s="72">
        <f t="shared" ca="1" si="78"/>
        <v>25829212.17499999</v>
      </c>
      <c r="C239" s="6">
        <f t="shared" si="69"/>
        <v>25000000</v>
      </c>
      <c r="D239" s="12">
        <f ca="1">IF(A239&lt;$B$1,VLOOKUP(A239,[1]DI!$A$4:$B$15000,2,FALSE),0)</f>
        <v>0</v>
      </c>
      <c r="E239" s="13">
        <f t="shared" ca="1" si="61"/>
        <v>1</v>
      </c>
      <c r="F239" s="13">
        <f ca="1">(TRUNC(PRODUCT($E$12:$E238),16))</f>
        <v>1.01443516521871</v>
      </c>
      <c r="G239" s="13">
        <f t="shared" si="70"/>
        <v>1</v>
      </c>
      <c r="H239" s="13">
        <f t="shared" ca="1" si="62"/>
        <v>1.0144351700000001</v>
      </c>
      <c r="I239" s="12">
        <f t="shared" si="71"/>
        <v>0.03</v>
      </c>
      <c r="J239" s="34">
        <f t="shared" si="72"/>
        <v>43929</v>
      </c>
      <c r="K239" s="2">
        <f t="shared" si="73"/>
        <v>155</v>
      </c>
      <c r="L239" s="17">
        <f t="shared" si="74"/>
        <v>156</v>
      </c>
      <c r="M239" s="11">
        <f t="shared" si="63"/>
        <v>1.0184667460000001</v>
      </c>
      <c r="N239" s="11">
        <f t="shared" ca="1" si="64"/>
        <v>1.033168487</v>
      </c>
      <c r="O239" s="17">
        <f t="shared" si="75"/>
        <v>0</v>
      </c>
      <c r="P239" s="13">
        <f t="shared" ca="1" si="65"/>
        <v>829212.17499999003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44294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44157</v>
      </c>
      <c r="B240" s="72">
        <f t="shared" ca="1" si="78"/>
        <v>25829212.17499999</v>
      </c>
      <c r="C240" s="6">
        <f t="shared" si="69"/>
        <v>25000000</v>
      </c>
      <c r="D240" s="12">
        <f ca="1">IF(A240&lt;$B$1,VLOOKUP(A240,[1]DI!$A$4:$B$15000,2,FALSE),0)</f>
        <v>0</v>
      </c>
      <c r="E240" s="13">
        <f t="shared" ca="1" si="61"/>
        <v>1</v>
      </c>
      <c r="F240" s="13">
        <f ca="1">(TRUNC(PRODUCT($E$12:$E239),16))</f>
        <v>1.01443516521871</v>
      </c>
      <c r="G240" s="13">
        <f t="shared" si="70"/>
        <v>1</v>
      </c>
      <c r="H240" s="13">
        <f t="shared" ca="1" si="62"/>
        <v>1.0144351700000001</v>
      </c>
      <c r="I240" s="12">
        <f t="shared" si="71"/>
        <v>0.03</v>
      </c>
      <c r="J240" s="34">
        <f t="shared" si="72"/>
        <v>43929</v>
      </c>
      <c r="K240" s="2">
        <f t="shared" si="73"/>
        <v>155</v>
      </c>
      <c r="L240" s="17">
        <f t="shared" si="74"/>
        <v>156</v>
      </c>
      <c r="M240" s="11">
        <f t="shared" si="63"/>
        <v>1.0184667460000001</v>
      </c>
      <c r="N240" s="11">
        <f t="shared" ca="1" si="64"/>
        <v>1.033168487</v>
      </c>
      <c r="O240" s="17">
        <f t="shared" si="75"/>
        <v>0</v>
      </c>
      <c r="P240" s="13">
        <f t="shared" ca="1" si="65"/>
        <v>829212.17499999003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44294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44158</v>
      </c>
      <c r="B241" s="72">
        <f t="shared" ca="1" si="78"/>
        <v>25829212.17499999</v>
      </c>
      <c r="C241" s="6">
        <f t="shared" si="69"/>
        <v>25000000</v>
      </c>
      <c r="D241" s="12">
        <f ca="1">IF(A241&lt;$B$1,VLOOKUP(A241,[1]DI!$A$4:$B$15000,2,FALSE),0)</f>
        <v>1.9000000000000006E-2</v>
      </c>
      <c r="E241" s="13">
        <f t="shared" ca="1" si="61"/>
        <v>1.0000746899999999</v>
      </c>
      <c r="F241" s="13">
        <f ca="1">(TRUNC(PRODUCT($E$12:$E240),16))</f>
        <v>1.01443516521871</v>
      </c>
      <c r="G241" s="13">
        <f t="shared" si="70"/>
        <v>1</v>
      </c>
      <c r="H241" s="13">
        <f t="shared" ca="1" si="62"/>
        <v>1.0144351700000001</v>
      </c>
      <c r="I241" s="12">
        <f t="shared" si="71"/>
        <v>0.03</v>
      </c>
      <c r="J241" s="34">
        <f t="shared" si="72"/>
        <v>43929</v>
      </c>
      <c r="K241" s="2">
        <f t="shared" si="73"/>
        <v>156</v>
      </c>
      <c r="L241" s="17">
        <f t="shared" si="74"/>
        <v>156</v>
      </c>
      <c r="M241" s="11">
        <f t="shared" si="63"/>
        <v>1.0184667460000001</v>
      </c>
      <c r="N241" s="11">
        <f t="shared" ca="1" si="64"/>
        <v>1.033168487</v>
      </c>
      <c r="O241" s="17">
        <f t="shared" si="75"/>
        <v>0</v>
      </c>
      <c r="P241" s="13">
        <f t="shared" ca="1" si="65"/>
        <v>829212.17499999003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44294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44159</v>
      </c>
      <c r="B242" s="72">
        <f t="shared" ca="1" si="78"/>
        <v>25834171.225000001</v>
      </c>
      <c r="C242" s="6">
        <f t="shared" si="69"/>
        <v>25000000</v>
      </c>
      <c r="D242" s="12">
        <f ca="1">IF(A242&lt;$B$1,VLOOKUP(A242,[1]DI!$A$4:$B$15000,2,FALSE),0)</f>
        <v>1.9000000000000006E-2</v>
      </c>
      <c r="E242" s="13">
        <f t="shared" ca="1" si="61"/>
        <v>1.0000746899999999</v>
      </c>
      <c r="F242" s="13">
        <f ca="1">(TRUNC(PRODUCT($E$12:$E241),16))</f>
        <v>1.0145109333811999</v>
      </c>
      <c r="G242" s="13">
        <f t="shared" si="70"/>
        <v>1</v>
      </c>
      <c r="H242" s="13">
        <f t="shared" ca="1" si="62"/>
        <v>1.0145109299999999</v>
      </c>
      <c r="I242" s="12">
        <f t="shared" si="71"/>
        <v>0.03</v>
      </c>
      <c r="J242" s="34">
        <f t="shared" si="72"/>
        <v>43929</v>
      </c>
      <c r="K242" s="2">
        <f t="shared" si="73"/>
        <v>157</v>
      </c>
      <c r="L242" s="17">
        <f t="shared" si="74"/>
        <v>157</v>
      </c>
      <c r="M242" s="11">
        <f t="shared" si="63"/>
        <v>1.0185862160000001</v>
      </c>
      <c r="N242" s="11">
        <f t="shared" ca="1" si="64"/>
        <v>1.0333668490000001</v>
      </c>
      <c r="O242" s="17">
        <f t="shared" si="75"/>
        <v>0</v>
      </c>
      <c r="P242" s="13">
        <f t="shared" ca="1" si="65"/>
        <v>834171.22499999998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44294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44160</v>
      </c>
      <c r="B243" s="72">
        <f t="shared" ca="1" si="78"/>
        <v>25839131.625</v>
      </c>
      <c r="C243" s="6">
        <f t="shared" si="69"/>
        <v>25000000</v>
      </c>
      <c r="D243" s="12">
        <f ca="1">IF(A243&lt;$B$1,VLOOKUP(A243,[1]DI!$A$4:$B$15000,2,FALSE),0)</f>
        <v>1.9000000000000006E-2</v>
      </c>
      <c r="E243" s="13">
        <f t="shared" ca="1" si="61"/>
        <v>1.0000746899999999</v>
      </c>
      <c r="F243" s="13">
        <f ca="1">(TRUNC(PRODUCT($E$12:$E242),16))</f>
        <v>1.0145867072028101</v>
      </c>
      <c r="G243" s="13">
        <f t="shared" si="70"/>
        <v>1</v>
      </c>
      <c r="H243" s="13">
        <f t="shared" ca="1" si="62"/>
        <v>1.0145867099999999</v>
      </c>
      <c r="I243" s="12">
        <f t="shared" si="71"/>
        <v>0.03</v>
      </c>
      <c r="J243" s="34">
        <f t="shared" si="72"/>
        <v>43929</v>
      </c>
      <c r="K243" s="2">
        <f t="shared" si="73"/>
        <v>158</v>
      </c>
      <c r="L243" s="17">
        <f t="shared" si="74"/>
        <v>158</v>
      </c>
      <c r="M243" s="11">
        <f t="shared" si="63"/>
        <v>1.0187056999999999</v>
      </c>
      <c r="N243" s="11">
        <f t="shared" ca="1" si="64"/>
        <v>1.033565265</v>
      </c>
      <c r="O243" s="17">
        <f t="shared" si="75"/>
        <v>0</v>
      </c>
      <c r="P243" s="13">
        <f t="shared" ca="1" si="65"/>
        <v>839131.625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44294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44161</v>
      </c>
      <c r="B244" s="72">
        <f t="shared" ca="1" si="78"/>
        <v>25844092.800000001</v>
      </c>
      <c r="C244" s="6">
        <f t="shared" si="69"/>
        <v>25000000</v>
      </c>
      <c r="D244" s="12">
        <f ca="1">IF(A244&lt;$B$1,VLOOKUP(A244,[1]DI!$A$4:$B$15000,2,FALSE),0)</f>
        <v>1.9000000000000006E-2</v>
      </c>
      <c r="E244" s="13">
        <f t="shared" ca="1" si="61"/>
        <v>1.0000746899999999</v>
      </c>
      <c r="F244" s="13">
        <f ca="1">(TRUNC(PRODUCT($E$12:$E243),16))</f>
        <v>1.01466248668397</v>
      </c>
      <c r="G244" s="13">
        <f t="shared" si="70"/>
        <v>1</v>
      </c>
      <c r="H244" s="13">
        <f t="shared" ca="1" si="62"/>
        <v>1.0146624900000001</v>
      </c>
      <c r="I244" s="12">
        <f t="shared" si="71"/>
        <v>0.03</v>
      </c>
      <c r="J244" s="34">
        <f t="shared" si="72"/>
        <v>43929</v>
      </c>
      <c r="K244" s="2">
        <f t="shared" si="73"/>
        <v>159</v>
      </c>
      <c r="L244" s="17">
        <f t="shared" si="74"/>
        <v>159</v>
      </c>
      <c r="M244" s="11">
        <f t="shared" si="63"/>
        <v>1.018825198</v>
      </c>
      <c r="N244" s="11">
        <f t="shared" ca="1" si="64"/>
        <v>1.0337637120000001</v>
      </c>
      <c r="O244" s="17">
        <f t="shared" si="75"/>
        <v>0</v>
      </c>
      <c r="P244" s="13">
        <f t="shared" ca="1" si="65"/>
        <v>844092.8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44294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44162</v>
      </c>
      <c r="B245" s="72">
        <f t="shared" ca="1" si="78"/>
        <v>25849054.79999999</v>
      </c>
      <c r="C245" s="6">
        <f t="shared" si="69"/>
        <v>25000000</v>
      </c>
      <c r="D245" s="12">
        <f ca="1">IF(A245&lt;$B$1,VLOOKUP(A245,[1]DI!$A$4:$B$15000,2,FALSE),0)</f>
        <v>1.9000000000000006E-2</v>
      </c>
      <c r="E245" s="13">
        <f t="shared" ca="1" si="61"/>
        <v>1.0000746899999999</v>
      </c>
      <c r="F245" s="13">
        <f ca="1">(TRUNC(PRODUCT($E$12:$E244),16))</f>
        <v>1.0147382718250999</v>
      </c>
      <c r="G245" s="13">
        <f t="shared" si="70"/>
        <v>1</v>
      </c>
      <c r="H245" s="13">
        <f t="shared" ca="1" si="62"/>
        <v>1.0147382700000001</v>
      </c>
      <c r="I245" s="12">
        <f t="shared" si="71"/>
        <v>0.03</v>
      </c>
      <c r="J245" s="34">
        <f t="shared" si="72"/>
        <v>43929</v>
      </c>
      <c r="K245" s="2">
        <f t="shared" si="73"/>
        <v>160</v>
      </c>
      <c r="L245" s="17">
        <f t="shared" si="74"/>
        <v>160</v>
      </c>
      <c r="M245" s="11">
        <f t="shared" si="63"/>
        <v>1.01894471</v>
      </c>
      <c r="N245" s="11">
        <f t="shared" ca="1" si="64"/>
        <v>1.0339621919999999</v>
      </c>
      <c r="O245" s="17">
        <f t="shared" si="75"/>
        <v>0</v>
      </c>
      <c r="P245" s="13">
        <f t="shared" ca="1" si="65"/>
        <v>849054.79999999003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44294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44163</v>
      </c>
      <c r="B246" s="72">
        <f t="shared" ca="1" si="78"/>
        <v>25854017.875</v>
      </c>
      <c r="C246" s="6">
        <f t="shared" si="69"/>
        <v>25000000</v>
      </c>
      <c r="D246" s="12">
        <f ca="1">IF(A246&lt;$B$1,VLOOKUP(A246,[1]DI!$A$4:$B$15000,2,FALSE),0)</f>
        <v>0</v>
      </c>
      <c r="E246" s="13">
        <f t="shared" ca="1" si="61"/>
        <v>1</v>
      </c>
      <c r="F246" s="13">
        <f ca="1">(TRUNC(PRODUCT($E$12:$E245),16))</f>
        <v>1.01481406262663</v>
      </c>
      <c r="G246" s="13">
        <f t="shared" si="70"/>
        <v>1</v>
      </c>
      <c r="H246" s="13">
        <f t="shared" ca="1" si="62"/>
        <v>1.01481406</v>
      </c>
      <c r="I246" s="12">
        <f t="shared" si="71"/>
        <v>0.03</v>
      </c>
      <c r="J246" s="34">
        <f t="shared" si="72"/>
        <v>43929</v>
      </c>
      <c r="K246" s="2">
        <f t="shared" si="73"/>
        <v>160</v>
      </c>
      <c r="L246" s="17">
        <f t="shared" si="74"/>
        <v>161</v>
      </c>
      <c r="M246" s="11">
        <f t="shared" si="63"/>
        <v>1.019064236</v>
      </c>
      <c r="N246" s="11">
        <f t="shared" ca="1" si="64"/>
        <v>1.0341607150000001</v>
      </c>
      <c r="O246" s="17">
        <f t="shared" si="75"/>
        <v>0</v>
      </c>
      <c r="P246" s="13">
        <f t="shared" ca="1" si="65"/>
        <v>854017.875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44294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44164</v>
      </c>
      <c r="B247" s="72">
        <f t="shared" ca="1" si="78"/>
        <v>25854017.875</v>
      </c>
      <c r="C247" s="6">
        <f t="shared" si="69"/>
        <v>25000000</v>
      </c>
      <c r="D247" s="12">
        <f ca="1">IF(A247&lt;$B$1,VLOOKUP(A247,[1]DI!$A$4:$B$15000,2,FALSE),0)</f>
        <v>0</v>
      </c>
      <c r="E247" s="13">
        <f t="shared" ca="1" si="61"/>
        <v>1</v>
      </c>
      <c r="F247" s="13">
        <f ca="1">(TRUNC(PRODUCT($E$12:$E246),16))</f>
        <v>1.01481406262663</v>
      </c>
      <c r="G247" s="13">
        <f t="shared" si="70"/>
        <v>1</v>
      </c>
      <c r="H247" s="13">
        <f t="shared" ca="1" si="62"/>
        <v>1.01481406</v>
      </c>
      <c r="I247" s="12">
        <f t="shared" si="71"/>
        <v>0.03</v>
      </c>
      <c r="J247" s="34">
        <f t="shared" si="72"/>
        <v>43929</v>
      </c>
      <c r="K247" s="2">
        <f t="shared" si="73"/>
        <v>160</v>
      </c>
      <c r="L247" s="17">
        <f t="shared" si="74"/>
        <v>161</v>
      </c>
      <c r="M247" s="11">
        <f t="shared" si="63"/>
        <v>1.019064236</v>
      </c>
      <c r="N247" s="11">
        <f t="shared" ca="1" si="64"/>
        <v>1.0341607150000001</v>
      </c>
      <c r="O247" s="17">
        <f t="shared" si="75"/>
        <v>0</v>
      </c>
      <c r="P247" s="13">
        <f t="shared" ca="1" si="65"/>
        <v>854017.875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44294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44165</v>
      </c>
      <c r="B248" s="72">
        <f t="shared" ca="1" si="78"/>
        <v>25854017.875</v>
      </c>
      <c r="C248" s="6">
        <f t="shared" si="69"/>
        <v>25000000</v>
      </c>
      <c r="D248" s="12">
        <f ca="1">IF(A248&lt;$B$1,VLOOKUP(A248,[1]DI!$A$4:$B$15000,2,FALSE),0)</f>
        <v>1.9000000000000006E-2</v>
      </c>
      <c r="E248" s="13">
        <f t="shared" ca="1" si="61"/>
        <v>1.0000746899999999</v>
      </c>
      <c r="F248" s="13">
        <f ca="1">(TRUNC(PRODUCT($E$12:$E247),16))</f>
        <v>1.01481406262663</v>
      </c>
      <c r="G248" s="13">
        <f t="shared" si="70"/>
        <v>1</v>
      </c>
      <c r="H248" s="13">
        <f t="shared" ca="1" si="62"/>
        <v>1.01481406</v>
      </c>
      <c r="I248" s="12">
        <f t="shared" si="71"/>
        <v>0.03</v>
      </c>
      <c r="J248" s="34">
        <f t="shared" si="72"/>
        <v>43929</v>
      </c>
      <c r="K248" s="2">
        <f t="shared" si="73"/>
        <v>161</v>
      </c>
      <c r="L248" s="17">
        <f t="shared" si="74"/>
        <v>161</v>
      </c>
      <c r="M248" s="11">
        <f t="shared" si="63"/>
        <v>1.019064236</v>
      </c>
      <c r="N248" s="11">
        <f t="shared" ca="1" si="64"/>
        <v>1.0341607150000001</v>
      </c>
      <c r="O248" s="17">
        <f t="shared" si="75"/>
        <v>0</v>
      </c>
      <c r="P248" s="13">
        <f t="shared" ca="1" si="65"/>
        <v>854017.875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44294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44166</v>
      </c>
      <c r="B249" s="72">
        <f t="shared" ca="1" si="78"/>
        <v>25858982</v>
      </c>
      <c r="C249" s="6">
        <f t="shared" si="69"/>
        <v>25000000</v>
      </c>
      <c r="D249" s="12">
        <f ca="1">IF(A249&lt;$B$1,VLOOKUP(A249,[1]DI!$A$4:$B$15000,2,FALSE),0)</f>
        <v>1.9000000000000006E-2</v>
      </c>
      <c r="E249" s="13">
        <f t="shared" ca="1" si="61"/>
        <v>1.0000746899999999</v>
      </c>
      <c r="F249" s="13">
        <f ca="1">(TRUNC(PRODUCT($E$12:$E248),16))</f>
        <v>1.0148898590889599</v>
      </c>
      <c r="G249" s="13">
        <f t="shared" si="70"/>
        <v>1</v>
      </c>
      <c r="H249" s="13">
        <f t="shared" ca="1" si="62"/>
        <v>1.01488986</v>
      </c>
      <c r="I249" s="12">
        <f t="shared" si="71"/>
        <v>0.03</v>
      </c>
      <c r="J249" s="34">
        <f t="shared" si="72"/>
        <v>43929</v>
      </c>
      <c r="K249" s="2">
        <f t="shared" si="73"/>
        <v>162</v>
      </c>
      <c r="L249" s="17">
        <f t="shared" si="74"/>
        <v>162</v>
      </c>
      <c r="M249" s="11">
        <f t="shared" si="63"/>
        <v>1.019183776</v>
      </c>
      <c r="N249" s="11">
        <f t="shared" ca="1" si="64"/>
        <v>1.0343592800000001</v>
      </c>
      <c r="O249" s="17">
        <f t="shared" si="75"/>
        <v>0</v>
      </c>
      <c r="P249" s="13">
        <f t="shared" ca="1" si="65"/>
        <v>858982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44294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44167</v>
      </c>
      <c r="B250" s="72">
        <f t="shared" ca="1" si="78"/>
        <v>25863946.92499999</v>
      </c>
      <c r="C250" s="6">
        <f t="shared" si="69"/>
        <v>25000000</v>
      </c>
      <c r="D250" s="12">
        <f ca="1">IF(A250&lt;$B$1,VLOOKUP(A250,[1]DI!$A$4:$B$15000,2,FALSE),0)</f>
        <v>1.9000000000000006E-2</v>
      </c>
      <c r="E250" s="13">
        <f t="shared" ca="1" si="61"/>
        <v>1.0000746899999999</v>
      </c>
      <c r="F250" s="13">
        <f ca="1">(TRUNC(PRODUCT($E$12:$E249),16))</f>
        <v>1.0149656612125399</v>
      </c>
      <c r="G250" s="13">
        <f t="shared" si="70"/>
        <v>1</v>
      </c>
      <c r="H250" s="13">
        <f t="shared" ca="1" si="62"/>
        <v>1.0149656600000001</v>
      </c>
      <c r="I250" s="12">
        <f t="shared" si="71"/>
        <v>0.03</v>
      </c>
      <c r="J250" s="34">
        <f t="shared" si="72"/>
        <v>43929</v>
      </c>
      <c r="K250" s="2">
        <f t="shared" si="73"/>
        <v>163</v>
      </c>
      <c r="L250" s="17">
        <f t="shared" si="74"/>
        <v>163</v>
      </c>
      <c r="M250" s="11">
        <f t="shared" si="63"/>
        <v>1.0193033300000001</v>
      </c>
      <c r="N250" s="11">
        <f t="shared" ca="1" si="64"/>
        <v>1.0345578769999999</v>
      </c>
      <c r="O250" s="17">
        <f t="shared" si="75"/>
        <v>0</v>
      </c>
      <c r="P250" s="13">
        <f t="shared" ca="1" si="65"/>
        <v>863946.92499999003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44294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44168</v>
      </c>
      <c r="B251" s="72">
        <f t="shared" ca="1" si="78"/>
        <v>25868912.92499999</v>
      </c>
      <c r="C251" s="6">
        <f t="shared" si="69"/>
        <v>25000000</v>
      </c>
      <c r="D251" s="12">
        <f ca="1">IF(A251&lt;$B$1,VLOOKUP(A251,[1]DI!$A$4:$B$15000,2,FALSE),0)</f>
        <v>1.9000000000000006E-2</v>
      </c>
      <c r="E251" s="13">
        <f t="shared" ca="1" si="61"/>
        <v>1.0000746899999999</v>
      </c>
      <c r="F251" s="13">
        <f ca="1">(TRUNC(PRODUCT($E$12:$E250),16))</f>
        <v>1.01504146899777</v>
      </c>
      <c r="G251" s="13">
        <f t="shared" si="70"/>
        <v>1</v>
      </c>
      <c r="H251" s="13">
        <f t="shared" ca="1" si="62"/>
        <v>1.0150414699999999</v>
      </c>
      <c r="I251" s="12">
        <f t="shared" si="71"/>
        <v>0.03</v>
      </c>
      <c r="J251" s="34">
        <f t="shared" si="72"/>
        <v>43929</v>
      </c>
      <c r="K251" s="2">
        <f t="shared" si="73"/>
        <v>164</v>
      </c>
      <c r="L251" s="17">
        <f t="shared" si="74"/>
        <v>164</v>
      </c>
      <c r="M251" s="11">
        <f t="shared" si="63"/>
        <v>1.019422898</v>
      </c>
      <c r="N251" s="11">
        <f t="shared" ca="1" si="64"/>
        <v>1.0347565169999999</v>
      </c>
      <c r="O251" s="17">
        <f t="shared" si="75"/>
        <v>0</v>
      </c>
      <c r="P251" s="13">
        <f t="shared" ca="1" si="65"/>
        <v>868912.92499999003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44294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44169</v>
      </c>
      <c r="B252" s="72">
        <f t="shared" ca="1" si="78"/>
        <v>25873879.72499999</v>
      </c>
      <c r="C252" s="6">
        <f t="shared" si="69"/>
        <v>25000000</v>
      </c>
      <c r="D252" s="12">
        <f ca="1">IF(A252&lt;$B$1,VLOOKUP(A252,[1]DI!$A$4:$B$15000,2,FALSE),0)</f>
        <v>1.9000000000000006E-2</v>
      </c>
      <c r="E252" s="13">
        <f t="shared" ca="1" si="61"/>
        <v>1.0000746899999999</v>
      </c>
      <c r="F252" s="13">
        <f ca="1">(TRUNC(PRODUCT($E$12:$E251),16))</f>
        <v>1.01511728244509</v>
      </c>
      <c r="G252" s="13">
        <f t="shared" si="70"/>
        <v>1</v>
      </c>
      <c r="H252" s="13">
        <f t="shared" ca="1" si="62"/>
        <v>1.0151172799999999</v>
      </c>
      <c r="I252" s="12">
        <f t="shared" si="71"/>
        <v>0.03</v>
      </c>
      <c r="J252" s="34">
        <f t="shared" si="72"/>
        <v>43929</v>
      </c>
      <c r="K252" s="2">
        <f t="shared" si="73"/>
        <v>165</v>
      </c>
      <c r="L252" s="17">
        <f t="shared" si="74"/>
        <v>165</v>
      </c>
      <c r="M252" s="11">
        <f t="shared" si="63"/>
        <v>1.0195424799999999</v>
      </c>
      <c r="N252" s="11">
        <f t="shared" ca="1" si="64"/>
        <v>1.0349551889999999</v>
      </c>
      <c r="O252" s="17">
        <f t="shared" si="75"/>
        <v>0</v>
      </c>
      <c r="P252" s="13">
        <f t="shared" ca="1" si="65"/>
        <v>873879.72499998996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44294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44170</v>
      </c>
      <c r="B253" s="72">
        <f t="shared" ca="1" si="78"/>
        <v>25878847.59999999</v>
      </c>
      <c r="C253" s="6">
        <f t="shared" si="69"/>
        <v>25000000</v>
      </c>
      <c r="D253" s="12">
        <f ca="1">IF(A253&lt;$B$1,VLOOKUP(A253,[1]DI!$A$4:$B$15000,2,FALSE),0)</f>
        <v>0</v>
      </c>
      <c r="E253" s="13">
        <f t="shared" ca="1" si="61"/>
        <v>1</v>
      </c>
      <c r="F253" s="13">
        <f ca="1">(TRUNC(PRODUCT($E$12:$E252),16))</f>
        <v>1.01519310155492</v>
      </c>
      <c r="G253" s="13">
        <f t="shared" si="70"/>
        <v>1</v>
      </c>
      <c r="H253" s="13">
        <f t="shared" ca="1" si="62"/>
        <v>1.0151931000000001</v>
      </c>
      <c r="I253" s="12">
        <f t="shared" si="71"/>
        <v>0.03</v>
      </c>
      <c r="J253" s="34">
        <f t="shared" si="72"/>
        <v>43929</v>
      </c>
      <c r="K253" s="2">
        <f t="shared" si="73"/>
        <v>165</v>
      </c>
      <c r="L253" s="17">
        <f t="shared" si="74"/>
        <v>166</v>
      </c>
      <c r="M253" s="11">
        <f t="shared" si="63"/>
        <v>1.0196620759999999</v>
      </c>
      <c r="N253" s="11">
        <f t="shared" ca="1" si="64"/>
        <v>1.035153904</v>
      </c>
      <c r="O253" s="17">
        <f t="shared" si="75"/>
        <v>0</v>
      </c>
      <c r="P253" s="13">
        <f t="shared" ca="1" si="65"/>
        <v>878847.59999998996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44294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44171</v>
      </c>
      <c r="B254" s="72">
        <f t="shared" ca="1" si="78"/>
        <v>25878847.59999999</v>
      </c>
      <c r="C254" s="6">
        <f t="shared" si="69"/>
        <v>25000000</v>
      </c>
      <c r="D254" s="12">
        <f ca="1">IF(A254&lt;$B$1,VLOOKUP(A254,[1]DI!$A$4:$B$15000,2,FALSE),0)</f>
        <v>0</v>
      </c>
      <c r="E254" s="13">
        <f t="shared" ca="1" si="61"/>
        <v>1</v>
      </c>
      <c r="F254" s="13">
        <f ca="1">(TRUNC(PRODUCT($E$12:$E253),16))</f>
        <v>1.01519310155492</v>
      </c>
      <c r="G254" s="13">
        <f t="shared" si="70"/>
        <v>1</v>
      </c>
      <c r="H254" s="13">
        <f t="shared" ca="1" si="62"/>
        <v>1.0151931000000001</v>
      </c>
      <c r="I254" s="12">
        <f t="shared" si="71"/>
        <v>0.03</v>
      </c>
      <c r="J254" s="34">
        <f t="shared" si="72"/>
        <v>43929</v>
      </c>
      <c r="K254" s="2">
        <f t="shared" si="73"/>
        <v>165</v>
      </c>
      <c r="L254" s="17">
        <f t="shared" si="74"/>
        <v>166</v>
      </c>
      <c r="M254" s="11">
        <f t="shared" si="63"/>
        <v>1.0196620759999999</v>
      </c>
      <c r="N254" s="11">
        <f t="shared" ca="1" si="64"/>
        <v>1.035153904</v>
      </c>
      <c r="O254" s="17">
        <f t="shared" si="75"/>
        <v>0</v>
      </c>
      <c r="P254" s="13">
        <f t="shared" ca="1" si="65"/>
        <v>878847.59999998996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44294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44172</v>
      </c>
      <c r="B255" s="72">
        <f t="shared" ca="1" si="78"/>
        <v>25878847.59999999</v>
      </c>
      <c r="C255" s="6">
        <f t="shared" si="69"/>
        <v>25000000</v>
      </c>
      <c r="D255" s="12">
        <f ca="1">IF(A255&lt;$B$1,VLOOKUP(A255,[1]DI!$A$4:$B$15000,2,FALSE),0)</f>
        <v>1.9000000000000006E-2</v>
      </c>
      <c r="E255" s="13">
        <f t="shared" ca="1" si="61"/>
        <v>1.0000746899999999</v>
      </c>
      <c r="F255" s="13">
        <f ca="1">(TRUNC(PRODUCT($E$12:$E254),16))</f>
        <v>1.01519310155492</v>
      </c>
      <c r="G255" s="13">
        <f t="shared" si="70"/>
        <v>1</v>
      </c>
      <c r="H255" s="13">
        <f t="shared" ca="1" si="62"/>
        <v>1.0151931000000001</v>
      </c>
      <c r="I255" s="12">
        <f t="shared" si="71"/>
        <v>0.03</v>
      </c>
      <c r="J255" s="34">
        <f t="shared" si="72"/>
        <v>43929</v>
      </c>
      <c r="K255" s="2">
        <f t="shared" si="73"/>
        <v>166</v>
      </c>
      <c r="L255" s="17">
        <f t="shared" si="74"/>
        <v>166</v>
      </c>
      <c r="M255" s="11">
        <f t="shared" si="63"/>
        <v>1.0196620759999999</v>
      </c>
      <c r="N255" s="11">
        <f t="shared" ca="1" si="64"/>
        <v>1.035153904</v>
      </c>
      <c r="O255" s="17">
        <f t="shared" si="75"/>
        <v>0</v>
      </c>
      <c r="P255" s="13">
        <f t="shared" ca="1" si="65"/>
        <v>878847.59999998996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44294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44173</v>
      </c>
      <c r="B256" s="72">
        <f t="shared" ca="1" si="78"/>
        <v>25883816.524999991</v>
      </c>
      <c r="C256" s="6">
        <f t="shared" si="69"/>
        <v>25000000</v>
      </c>
      <c r="D256" s="12">
        <f ca="1">IF(A256&lt;$B$1,VLOOKUP(A256,[1]DI!$A$4:$B$15000,2,FALSE),0)</f>
        <v>1.9000000000000006E-2</v>
      </c>
      <c r="E256" s="13">
        <f t="shared" ca="1" si="61"/>
        <v>1.0000746899999999</v>
      </c>
      <c r="F256" s="13">
        <f ca="1">(TRUNC(PRODUCT($E$12:$E255),16))</f>
        <v>1.01526892632767</v>
      </c>
      <c r="G256" s="13">
        <f t="shared" si="70"/>
        <v>1</v>
      </c>
      <c r="H256" s="13">
        <f t="shared" ca="1" si="62"/>
        <v>1.01526893</v>
      </c>
      <c r="I256" s="12">
        <f t="shared" si="71"/>
        <v>0.03</v>
      </c>
      <c r="J256" s="34">
        <f t="shared" si="72"/>
        <v>43929</v>
      </c>
      <c r="K256" s="2">
        <f t="shared" si="73"/>
        <v>167</v>
      </c>
      <c r="L256" s="17">
        <f t="shared" si="74"/>
        <v>167</v>
      </c>
      <c r="M256" s="11">
        <f t="shared" si="63"/>
        <v>1.019781686</v>
      </c>
      <c r="N256" s="11">
        <f t="shared" ca="1" si="64"/>
        <v>1.0353526609999999</v>
      </c>
      <c r="O256" s="17">
        <f t="shared" si="75"/>
        <v>0</v>
      </c>
      <c r="P256" s="13">
        <f t="shared" ca="1" si="65"/>
        <v>883816.52499999001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44294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44174</v>
      </c>
      <c r="B257" s="72">
        <f t="shared" ca="1" si="78"/>
        <v>25888786.274999991</v>
      </c>
      <c r="C257" s="6">
        <f t="shared" si="69"/>
        <v>25000000</v>
      </c>
      <c r="D257" s="12">
        <f ca="1">IF(A257&lt;$B$1,VLOOKUP(A257,[1]DI!$A$4:$B$15000,2,FALSE),0)</f>
        <v>1.9000000000000006E-2</v>
      </c>
      <c r="E257" s="13">
        <f t="shared" ca="1" si="61"/>
        <v>1.0000746899999999</v>
      </c>
      <c r="F257" s="13">
        <f ca="1">(TRUNC(PRODUCT($E$12:$E256),16))</f>
        <v>1.0153447567637801</v>
      </c>
      <c r="G257" s="13">
        <f t="shared" si="70"/>
        <v>1</v>
      </c>
      <c r="H257" s="13">
        <f t="shared" ca="1" si="62"/>
        <v>1.0153447600000001</v>
      </c>
      <c r="I257" s="12">
        <f t="shared" si="71"/>
        <v>0.03</v>
      </c>
      <c r="J257" s="34">
        <f t="shared" si="72"/>
        <v>43929</v>
      </c>
      <c r="K257" s="2">
        <f t="shared" si="73"/>
        <v>168</v>
      </c>
      <c r="L257" s="17">
        <f t="shared" si="74"/>
        <v>168</v>
      </c>
      <c r="M257" s="11">
        <f t="shared" si="63"/>
        <v>1.0199013100000001</v>
      </c>
      <c r="N257" s="11">
        <f t="shared" ca="1" si="64"/>
        <v>1.0355514509999999</v>
      </c>
      <c r="O257" s="17">
        <f t="shared" si="75"/>
        <v>0</v>
      </c>
      <c r="P257" s="13">
        <f t="shared" ca="1" si="65"/>
        <v>888786.27499999001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44294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44175</v>
      </c>
      <c r="B258" s="72">
        <f t="shared" ca="1" si="78"/>
        <v>25893756.84999999</v>
      </c>
      <c r="C258" s="6">
        <f t="shared" si="69"/>
        <v>25000000</v>
      </c>
      <c r="D258" s="12">
        <f ca="1">IF(A258&lt;$B$1,VLOOKUP(A258,[1]DI!$A$4:$B$15000,2,FALSE),0)</f>
        <v>1.9000000000000006E-2</v>
      </c>
      <c r="E258" s="13">
        <f t="shared" ca="1" si="61"/>
        <v>1.0000746899999999</v>
      </c>
      <c r="F258" s="13">
        <f ca="1">(TRUNC(PRODUCT($E$12:$E257),16))</f>
        <v>1.0154205928636599</v>
      </c>
      <c r="G258" s="13">
        <f t="shared" si="70"/>
        <v>1</v>
      </c>
      <c r="H258" s="13">
        <f t="shared" ca="1" si="62"/>
        <v>1.01542059</v>
      </c>
      <c r="I258" s="12">
        <f t="shared" si="71"/>
        <v>0.03</v>
      </c>
      <c r="J258" s="34">
        <f t="shared" si="72"/>
        <v>43929</v>
      </c>
      <c r="K258" s="2">
        <f t="shared" si="73"/>
        <v>169</v>
      </c>
      <c r="L258" s="17">
        <f t="shared" si="74"/>
        <v>169</v>
      </c>
      <c r="M258" s="11">
        <f t="shared" si="63"/>
        <v>1.0200209490000001</v>
      </c>
      <c r="N258" s="11">
        <f t="shared" ca="1" si="64"/>
        <v>1.035750274</v>
      </c>
      <c r="O258" s="17">
        <f t="shared" si="75"/>
        <v>0</v>
      </c>
      <c r="P258" s="13">
        <f t="shared" ca="1" si="65"/>
        <v>893756.84999998996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44294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44176</v>
      </c>
      <c r="B259" s="72">
        <f t="shared" ca="1" si="78"/>
        <v>25898728.449999999</v>
      </c>
      <c r="C259" s="6">
        <f t="shared" si="69"/>
        <v>25000000</v>
      </c>
      <c r="D259" s="12">
        <f ca="1">IF(A259&lt;$B$1,VLOOKUP(A259,[1]DI!$A$4:$B$15000,2,FALSE),0)</f>
        <v>1.9000000000000006E-2</v>
      </c>
      <c r="E259" s="13">
        <f t="shared" ca="1" si="61"/>
        <v>1.0000746899999999</v>
      </c>
      <c r="F259" s="13">
        <f ca="1">(TRUNC(PRODUCT($E$12:$E258),16))</f>
        <v>1.01549643462775</v>
      </c>
      <c r="G259" s="13">
        <f t="shared" si="70"/>
        <v>1</v>
      </c>
      <c r="H259" s="13">
        <f t="shared" ca="1" si="62"/>
        <v>1.01549643</v>
      </c>
      <c r="I259" s="12">
        <f t="shared" si="71"/>
        <v>0.03</v>
      </c>
      <c r="J259" s="34">
        <f t="shared" si="72"/>
        <v>43929</v>
      </c>
      <c r="K259" s="2">
        <f t="shared" si="73"/>
        <v>170</v>
      </c>
      <c r="L259" s="17">
        <f t="shared" si="74"/>
        <v>170</v>
      </c>
      <c r="M259" s="11">
        <f t="shared" si="63"/>
        <v>1.020140601</v>
      </c>
      <c r="N259" s="11">
        <f t="shared" ca="1" si="64"/>
        <v>1.0359491380000001</v>
      </c>
      <c r="O259" s="17">
        <f t="shared" si="75"/>
        <v>0</v>
      </c>
      <c r="P259" s="13">
        <f t="shared" ca="1" si="65"/>
        <v>898728.45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44294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44177</v>
      </c>
      <c r="B260" s="72">
        <f t="shared" ca="1" si="78"/>
        <v>25903701.149999999</v>
      </c>
      <c r="C260" s="6">
        <f t="shared" si="69"/>
        <v>25000000</v>
      </c>
      <c r="D260" s="12">
        <f ca="1">IF(A260&lt;$B$1,VLOOKUP(A260,[1]DI!$A$4:$B$15000,2,FALSE),0)</f>
        <v>0</v>
      </c>
      <c r="E260" s="13">
        <f t="shared" ca="1" si="61"/>
        <v>1</v>
      </c>
      <c r="F260" s="13">
        <f ca="1">(TRUNC(PRODUCT($E$12:$E259),16))</f>
        <v>1.0155722820564499</v>
      </c>
      <c r="G260" s="13">
        <f t="shared" si="70"/>
        <v>1</v>
      </c>
      <c r="H260" s="13">
        <f t="shared" ca="1" si="62"/>
        <v>1.01557228</v>
      </c>
      <c r="I260" s="12">
        <f t="shared" si="71"/>
        <v>0.03</v>
      </c>
      <c r="J260" s="34">
        <f t="shared" si="72"/>
        <v>43929</v>
      </c>
      <c r="K260" s="2">
        <f t="shared" si="73"/>
        <v>170</v>
      </c>
      <c r="L260" s="17">
        <f t="shared" si="74"/>
        <v>171</v>
      </c>
      <c r="M260" s="11">
        <f t="shared" si="63"/>
        <v>1.0202602670000001</v>
      </c>
      <c r="N260" s="11">
        <f t="shared" ca="1" si="64"/>
        <v>1.0361480460000001</v>
      </c>
      <c r="O260" s="17">
        <f t="shared" si="75"/>
        <v>0</v>
      </c>
      <c r="P260" s="13">
        <f t="shared" ca="1" si="65"/>
        <v>903701.15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44294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44178</v>
      </c>
      <c r="B261" s="72">
        <f t="shared" ca="1" si="78"/>
        <v>25903701.149999999</v>
      </c>
      <c r="C261" s="6">
        <f t="shared" si="69"/>
        <v>25000000</v>
      </c>
      <c r="D261" s="12">
        <f ca="1">IF(A261&lt;$B$1,VLOOKUP(A261,[1]DI!$A$4:$B$15000,2,FALSE),0)</f>
        <v>0</v>
      </c>
      <c r="E261" s="13">
        <f t="shared" ca="1" si="61"/>
        <v>1</v>
      </c>
      <c r="F261" s="13">
        <f ca="1">(TRUNC(PRODUCT($E$12:$E260),16))</f>
        <v>1.0155722820564499</v>
      </c>
      <c r="G261" s="13">
        <f t="shared" si="70"/>
        <v>1</v>
      </c>
      <c r="H261" s="13">
        <f t="shared" ca="1" si="62"/>
        <v>1.01557228</v>
      </c>
      <c r="I261" s="12">
        <f t="shared" si="71"/>
        <v>0.03</v>
      </c>
      <c r="J261" s="34">
        <f t="shared" si="72"/>
        <v>43929</v>
      </c>
      <c r="K261" s="2">
        <f t="shared" si="73"/>
        <v>170</v>
      </c>
      <c r="L261" s="17">
        <f t="shared" si="74"/>
        <v>171</v>
      </c>
      <c r="M261" s="11">
        <f t="shared" si="63"/>
        <v>1.0202602670000001</v>
      </c>
      <c r="N261" s="11">
        <f t="shared" ca="1" si="64"/>
        <v>1.0361480460000001</v>
      </c>
      <c r="O261" s="17">
        <f t="shared" si="75"/>
        <v>0</v>
      </c>
      <c r="P261" s="13">
        <f t="shared" ca="1" si="65"/>
        <v>903701.15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44294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44179</v>
      </c>
      <c r="B262" s="72">
        <f t="shared" ca="1" si="78"/>
        <v>25903701.149999999</v>
      </c>
      <c r="C262" s="6">
        <f t="shared" si="69"/>
        <v>25000000</v>
      </c>
      <c r="D262" s="12">
        <f ca="1">IF(A262&lt;$B$1,VLOOKUP(A262,[1]DI!$A$4:$B$15000,2,FALSE),0)</f>
        <v>1.9000000000000006E-2</v>
      </c>
      <c r="E262" s="13">
        <f t="shared" ca="1" si="61"/>
        <v>1.0000746899999999</v>
      </c>
      <c r="F262" s="13">
        <f ca="1">(TRUNC(PRODUCT($E$12:$E261),16))</f>
        <v>1.0155722820564499</v>
      </c>
      <c r="G262" s="13">
        <f t="shared" si="70"/>
        <v>1</v>
      </c>
      <c r="H262" s="13">
        <f t="shared" ca="1" si="62"/>
        <v>1.01557228</v>
      </c>
      <c r="I262" s="12">
        <f t="shared" si="71"/>
        <v>0.03</v>
      </c>
      <c r="J262" s="34">
        <f t="shared" si="72"/>
        <v>43929</v>
      </c>
      <c r="K262" s="2">
        <f t="shared" si="73"/>
        <v>171</v>
      </c>
      <c r="L262" s="17">
        <f t="shared" si="74"/>
        <v>171</v>
      </c>
      <c r="M262" s="11">
        <f t="shared" si="63"/>
        <v>1.0202602670000001</v>
      </c>
      <c r="N262" s="11">
        <f t="shared" ca="1" si="64"/>
        <v>1.0361480460000001</v>
      </c>
      <c r="O262" s="17">
        <f t="shared" si="75"/>
        <v>0</v>
      </c>
      <c r="P262" s="13">
        <f t="shared" ca="1" si="65"/>
        <v>903701.15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44294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44180</v>
      </c>
      <c r="B263" s="72">
        <f t="shared" ca="1" si="78"/>
        <v>25908674.899999999</v>
      </c>
      <c r="C263" s="6">
        <f t="shared" si="69"/>
        <v>25000000</v>
      </c>
      <c r="D263" s="12">
        <f ca="1">IF(A263&lt;$B$1,VLOOKUP(A263,[1]DI!$A$4:$B$15000,2,FALSE),0)</f>
        <v>1.9000000000000006E-2</v>
      </c>
      <c r="E263" s="13">
        <f t="shared" ca="1" si="61"/>
        <v>1.0000746899999999</v>
      </c>
      <c r="F263" s="13">
        <f ca="1">(TRUNC(PRODUCT($E$12:$E262),16))</f>
        <v>1.01564813515019</v>
      </c>
      <c r="G263" s="13">
        <f t="shared" si="70"/>
        <v>1</v>
      </c>
      <c r="H263" s="13">
        <f t="shared" ca="1" si="62"/>
        <v>1.0156481399999999</v>
      </c>
      <c r="I263" s="12">
        <f t="shared" si="71"/>
        <v>0.03</v>
      </c>
      <c r="J263" s="34">
        <f t="shared" si="72"/>
        <v>43929</v>
      </c>
      <c r="K263" s="2">
        <f t="shared" si="73"/>
        <v>172</v>
      </c>
      <c r="L263" s="17">
        <f t="shared" si="74"/>
        <v>172</v>
      </c>
      <c r="M263" s="11">
        <f t="shared" si="63"/>
        <v>1.020379948</v>
      </c>
      <c r="N263" s="11">
        <f t="shared" ca="1" si="64"/>
        <v>1.036346996</v>
      </c>
      <c r="O263" s="17">
        <f t="shared" si="75"/>
        <v>0</v>
      </c>
      <c r="P263" s="13">
        <f t="shared" ca="1" si="65"/>
        <v>908674.9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44294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44181</v>
      </c>
      <c r="B264" s="72">
        <f t="shared" ca="1" si="78"/>
        <v>25913649.199999999</v>
      </c>
      <c r="C264" s="6">
        <f t="shared" si="69"/>
        <v>25000000</v>
      </c>
      <c r="D264" s="12">
        <f ca="1">IF(A264&lt;$B$1,VLOOKUP(A264,[1]DI!$A$4:$B$15000,2,FALSE),0)</f>
        <v>1.9000000000000006E-2</v>
      </c>
      <c r="E264" s="13">
        <f t="shared" ca="1" si="61"/>
        <v>1.0000746899999999</v>
      </c>
      <c r="F264" s="13">
        <f ca="1">(TRUNC(PRODUCT($E$12:$E263),16))</f>
        <v>1.01572399390941</v>
      </c>
      <c r="G264" s="13">
        <f t="shared" si="70"/>
        <v>1</v>
      </c>
      <c r="H264" s="13">
        <f t="shared" ca="1" si="62"/>
        <v>1.0157239899999999</v>
      </c>
      <c r="I264" s="12">
        <f t="shared" si="71"/>
        <v>0.03</v>
      </c>
      <c r="J264" s="34">
        <f t="shared" si="72"/>
        <v>43929</v>
      </c>
      <c r="K264" s="2">
        <f t="shared" si="73"/>
        <v>173</v>
      </c>
      <c r="L264" s="17">
        <f t="shared" si="74"/>
        <v>173</v>
      </c>
      <c r="M264" s="11">
        <f t="shared" si="63"/>
        <v>1.0204996420000001</v>
      </c>
      <c r="N264" s="11">
        <f t="shared" ca="1" si="64"/>
        <v>1.036545968</v>
      </c>
      <c r="O264" s="17">
        <f t="shared" si="75"/>
        <v>0</v>
      </c>
      <c r="P264" s="13">
        <f t="shared" ca="1" si="65"/>
        <v>913649.2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44294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44182</v>
      </c>
      <c r="B265" s="72">
        <f t="shared" ca="1" si="78"/>
        <v>25918624.824999992</v>
      </c>
      <c r="C265" s="6">
        <f t="shared" si="69"/>
        <v>25000000</v>
      </c>
      <c r="D265" s="12">
        <f ca="1">IF(A265&lt;$B$1,VLOOKUP(A265,[1]DI!$A$4:$B$15000,2,FALSE),0)</f>
        <v>1.9000000000000006E-2</v>
      </c>
      <c r="E265" s="13">
        <f t="shared" ca="1" si="61"/>
        <v>1.0000746899999999</v>
      </c>
      <c r="F265" s="13">
        <f ca="1">(TRUNC(PRODUCT($E$12:$E264),16))</f>
        <v>1.01579985833451</v>
      </c>
      <c r="G265" s="13">
        <f t="shared" si="70"/>
        <v>1</v>
      </c>
      <c r="H265" s="13">
        <f t="shared" ca="1" si="62"/>
        <v>1.01579986</v>
      </c>
      <c r="I265" s="12">
        <f t="shared" si="71"/>
        <v>0.03</v>
      </c>
      <c r="J265" s="34">
        <f t="shared" si="72"/>
        <v>43929</v>
      </c>
      <c r="K265" s="2">
        <f t="shared" si="73"/>
        <v>174</v>
      </c>
      <c r="L265" s="17">
        <f t="shared" si="74"/>
        <v>174</v>
      </c>
      <c r="M265" s="11">
        <f t="shared" si="63"/>
        <v>1.02061935</v>
      </c>
      <c r="N265" s="11">
        <f t="shared" ca="1" si="64"/>
        <v>1.0367449929999999</v>
      </c>
      <c r="O265" s="17">
        <f t="shared" si="75"/>
        <v>0</v>
      </c>
      <c r="P265" s="13">
        <f t="shared" ca="1" si="65"/>
        <v>918624.82499999006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44294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44183</v>
      </c>
      <c r="B266" s="72">
        <f t="shared" ca="1" si="78"/>
        <v>25923601.274999999</v>
      </c>
      <c r="C266" s="6">
        <f t="shared" si="69"/>
        <v>25000000</v>
      </c>
      <c r="D266" s="12">
        <f ca="1">IF(A266&lt;$B$1,VLOOKUP(A266,[1]DI!$A$4:$B$15000,2,FALSE),0)</f>
        <v>1.9000000000000006E-2</v>
      </c>
      <c r="E266" s="13">
        <f t="shared" ca="1" si="61"/>
        <v>1.0000746899999999</v>
      </c>
      <c r="F266" s="13">
        <f ca="1">(TRUNC(PRODUCT($E$12:$E265),16))</f>
        <v>1.0158757284259301</v>
      </c>
      <c r="G266" s="13">
        <f t="shared" si="70"/>
        <v>1</v>
      </c>
      <c r="H266" s="13">
        <f t="shared" ca="1" si="62"/>
        <v>1.0158757300000001</v>
      </c>
      <c r="I266" s="12">
        <f t="shared" si="71"/>
        <v>0.03</v>
      </c>
      <c r="J266" s="34">
        <f t="shared" si="72"/>
        <v>43929</v>
      </c>
      <c r="K266" s="2">
        <f t="shared" si="73"/>
        <v>175</v>
      </c>
      <c r="L266" s="17">
        <f t="shared" si="74"/>
        <v>175</v>
      </c>
      <c r="M266" s="11">
        <f t="shared" si="63"/>
        <v>1.0207390730000001</v>
      </c>
      <c r="N266" s="11">
        <f t="shared" ca="1" si="64"/>
        <v>1.0369440510000001</v>
      </c>
      <c r="O266" s="17">
        <f t="shared" si="75"/>
        <v>0</v>
      </c>
      <c r="P266" s="13">
        <f t="shared" ca="1" si="65"/>
        <v>923601.27500000002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44294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44184</v>
      </c>
      <c r="B267" s="72">
        <f t="shared" ca="1" si="78"/>
        <v>25928578.499999989</v>
      </c>
      <c r="C267" s="6">
        <f t="shared" si="69"/>
        <v>25000000</v>
      </c>
      <c r="D267" s="12">
        <f ca="1">IF(A267&lt;$B$1,VLOOKUP(A267,[1]DI!$A$4:$B$15000,2,FALSE),0)</f>
        <v>0</v>
      </c>
      <c r="E267" s="13">
        <f t="shared" ca="1" si="61"/>
        <v>1</v>
      </c>
      <c r="F267" s="13">
        <f ca="1">(TRUNC(PRODUCT($E$12:$E266),16))</f>
        <v>1.0159516041840899</v>
      </c>
      <c r="G267" s="13">
        <f t="shared" si="70"/>
        <v>1</v>
      </c>
      <c r="H267" s="13">
        <f t="shared" ca="1" si="62"/>
        <v>1.0159516</v>
      </c>
      <c r="I267" s="12">
        <f t="shared" si="71"/>
        <v>0.03</v>
      </c>
      <c r="J267" s="34">
        <f t="shared" si="72"/>
        <v>43929</v>
      </c>
      <c r="K267" s="2">
        <f t="shared" si="73"/>
        <v>175</v>
      </c>
      <c r="L267" s="17">
        <f t="shared" si="74"/>
        <v>176</v>
      </c>
      <c r="M267" s="11">
        <f t="shared" si="63"/>
        <v>1.0208588089999999</v>
      </c>
      <c r="N267" s="11">
        <f t="shared" ca="1" si="64"/>
        <v>1.03714314</v>
      </c>
      <c r="O267" s="17">
        <f t="shared" si="75"/>
        <v>0</v>
      </c>
      <c r="P267" s="13">
        <f t="shared" ca="1" si="65"/>
        <v>928578.49999998999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44294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44185</v>
      </c>
      <c r="B268" s="72">
        <f t="shared" ca="1" si="78"/>
        <v>25928578.499999989</v>
      </c>
      <c r="C268" s="6">
        <f t="shared" si="69"/>
        <v>25000000</v>
      </c>
      <c r="D268" s="12">
        <f ca="1">IF(A268&lt;$B$1,VLOOKUP(A268,[1]DI!$A$4:$B$15000,2,FALSE),0)</f>
        <v>0</v>
      </c>
      <c r="E268" s="13">
        <f t="shared" ref="E268:E331" ca="1" si="79">ROUND(((1+D268)^(1/252)),8)</f>
        <v>1</v>
      </c>
      <c r="F268" s="13">
        <f ca="1">(TRUNC(PRODUCT($E$12:$E267),16))</f>
        <v>1.0159516041840899</v>
      </c>
      <c r="G268" s="13">
        <f t="shared" si="70"/>
        <v>1</v>
      </c>
      <c r="H268" s="13">
        <f t="shared" ref="H268:H331" ca="1" si="80">ROUND(F268/G268,8)</f>
        <v>1.0159516</v>
      </c>
      <c r="I268" s="12">
        <f t="shared" si="71"/>
        <v>0.03</v>
      </c>
      <c r="J268" s="34">
        <f t="shared" si="72"/>
        <v>43929</v>
      </c>
      <c r="K268" s="2">
        <f t="shared" si="73"/>
        <v>175</v>
      </c>
      <c r="L268" s="17">
        <f t="shared" si="74"/>
        <v>176</v>
      </c>
      <c r="M268" s="11">
        <f t="shared" ref="M268:M331" si="81">ROUND((I268+1)^(L268/252),9)</f>
        <v>1.0208588089999999</v>
      </c>
      <c r="N268" s="11">
        <f t="shared" ref="N268:N331" ca="1" si="82">ROUND(H268*M268,9)</f>
        <v>1.03714314</v>
      </c>
      <c r="O268" s="17">
        <f t="shared" si="75"/>
        <v>0</v>
      </c>
      <c r="P268" s="13">
        <f t="shared" ref="P268:P331" ca="1" si="83">TRUNC(((N268-1)*C268),8)</f>
        <v>928578.49999998999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44294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44186</v>
      </c>
      <c r="B269" s="72">
        <f t="shared" ca="1" si="78"/>
        <v>25928578.499999989</v>
      </c>
      <c r="C269" s="6">
        <f t="shared" ref="C269:C332" si="87">(C268-R268)</f>
        <v>25000000</v>
      </c>
      <c r="D269" s="12">
        <f ca="1">IF(A269&lt;$B$1,VLOOKUP(A269,[1]DI!$A$4:$B$15000,2,FALSE),0)</f>
        <v>1.9000000000000006E-2</v>
      </c>
      <c r="E269" s="13">
        <f t="shared" ca="1" si="79"/>
        <v>1.0000746899999999</v>
      </c>
      <c r="F269" s="13">
        <f ca="1">(TRUNC(PRODUCT($E$12:$E268),16))</f>
        <v>1.0159516041840899</v>
      </c>
      <c r="G269" s="13">
        <f t="shared" ref="G269:G332" si="88">IF(O268&gt;0,F268,G268)</f>
        <v>1</v>
      </c>
      <c r="H269" s="13">
        <f t="shared" ca="1" si="80"/>
        <v>1.0159516</v>
      </c>
      <c r="I269" s="12">
        <f t="shared" ref="I269:I332" si="89">I268</f>
        <v>0.03</v>
      </c>
      <c r="J269" s="34">
        <f t="shared" ref="J269:J332" si="90">IF(O268&gt;0,VLOOKUP(O268,W$12:AG$150,2),J268)</f>
        <v>43929</v>
      </c>
      <c r="K269" s="2">
        <f t="shared" ref="K269:K332" si="91">IF(A269&gt;J269,IF(NETWORKDAYS(J269,A269,$W$21:$W$544)-1=0,1,NETWORKDAYS(J269,A269,$W$21:$W$544)-1),0)</f>
        <v>176</v>
      </c>
      <c r="L269" s="17">
        <f t="shared" ref="L269:L332" si="92">IF(AND(K269=1,K268=1),1,IF(K269&gt;0,IF(K269=K268,K269+1,K269),0))</f>
        <v>176</v>
      </c>
      <c r="M269" s="11">
        <f t="shared" si="81"/>
        <v>1.0208588089999999</v>
      </c>
      <c r="N269" s="11">
        <f t="shared" ca="1" si="82"/>
        <v>1.03714314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928578.49999998999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44294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44187</v>
      </c>
      <c r="B270" s="72">
        <f t="shared" ref="B270:B333" ca="1" si="96">IF(A270&lt;=TODAY(),C270+P270,IF(AND(A270&gt;TODAY(),A270&lt;=$B$1),IF(VLOOKUP(TODAY(),$A$10:$D$5000,4,FALSE)=0,"n.d",C270+P270),"n.d"))</f>
        <v>25933557.09999999</v>
      </c>
      <c r="C270" s="6">
        <f t="shared" si="87"/>
        <v>25000000</v>
      </c>
      <c r="D270" s="12">
        <f ca="1">IF(A270&lt;$B$1,VLOOKUP(A270,[1]DI!$A$4:$B$15000,2,FALSE),0)</f>
        <v>1.9000000000000006E-2</v>
      </c>
      <c r="E270" s="13">
        <f t="shared" ca="1" si="79"/>
        <v>1.0000746899999999</v>
      </c>
      <c r="F270" s="13">
        <f ca="1">(TRUNC(PRODUCT($E$12:$E269),16))</f>
        <v>1.01602748560941</v>
      </c>
      <c r="G270" s="13">
        <f t="shared" si="88"/>
        <v>1</v>
      </c>
      <c r="H270" s="13">
        <f t="shared" ca="1" si="80"/>
        <v>1.0160274899999999</v>
      </c>
      <c r="I270" s="12">
        <f t="shared" si="89"/>
        <v>0.03</v>
      </c>
      <c r="J270" s="34">
        <f t="shared" si="90"/>
        <v>43929</v>
      </c>
      <c r="K270" s="2">
        <f t="shared" si="91"/>
        <v>177</v>
      </c>
      <c r="L270" s="17">
        <f t="shared" si="92"/>
        <v>177</v>
      </c>
      <c r="M270" s="11">
        <f t="shared" si="81"/>
        <v>1.0209785600000001</v>
      </c>
      <c r="N270" s="11">
        <f t="shared" ca="1" si="82"/>
        <v>1.0373422839999999</v>
      </c>
      <c r="O270" s="17">
        <f t="shared" si="93"/>
        <v>0</v>
      </c>
      <c r="P270" s="13">
        <f t="shared" ca="1" si="83"/>
        <v>933557.09999998996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44294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44188</v>
      </c>
      <c r="B271" s="72">
        <f t="shared" ca="1" si="96"/>
        <v>25938536.199999999</v>
      </c>
      <c r="C271" s="6">
        <f t="shared" si="87"/>
        <v>25000000</v>
      </c>
      <c r="D271" s="12">
        <f ca="1">IF(A271&lt;$B$1,VLOOKUP(A271,[1]DI!$A$4:$B$15000,2,FALSE),0)</f>
        <v>1.9000000000000006E-2</v>
      </c>
      <c r="E271" s="13">
        <f t="shared" ca="1" si="79"/>
        <v>1.0000746899999999</v>
      </c>
      <c r="F271" s="13">
        <f ca="1">(TRUNC(PRODUCT($E$12:$E270),16))</f>
        <v>1.0161033727023101</v>
      </c>
      <c r="G271" s="13">
        <f t="shared" si="88"/>
        <v>1</v>
      </c>
      <c r="H271" s="13">
        <f t="shared" ca="1" si="80"/>
        <v>1.01610337</v>
      </c>
      <c r="I271" s="12">
        <f t="shared" si="89"/>
        <v>0.03</v>
      </c>
      <c r="J271" s="34">
        <f t="shared" si="90"/>
        <v>43929</v>
      </c>
      <c r="K271" s="2">
        <f t="shared" si="91"/>
        <v>178</v>
      </c>
      <c r="L271" s="17">
        <f t="shared" si="92"/>
        <v>178</v>
      </c>
      <c r="M271" s="11">
        <f t="shared" si="81"/>
        <v>1.021098324</v>
      </c>
      <c r="N271" s="11">
        <f t="shared" ca="1" si="82"/>
        <v>1.037541448</v>
      </c>
      <c r="O271" s="17">
        <f t="shared" si="93"/>
        <v>0</v>
      </c>
      <c r="P271" s="13">
        <f t="shared" ca="1" si="83"/>
        <v>938536.2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44294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44189</v>
      </c>
      <c r="B272" s="72">
        <f t="shared" ca="1" si="96"/>
        <v>25943516.649999991</v>
      </c>
      <c r="C272" s="6">
        <f t="shared" si="87"/>
        <v>25000000</v>
      </c>
      <c r="D272" s="12">
        <f ca="1">IF(A272&lt;$B$1,VLOOKUP(A272,[1]DI!$A$4:$B$15000,2,FALSE),0)</f>
        <v>1.9000000000000006E-2</v>
      </c>
      <c r="E272" s="13">
        <f t="shared" ca="1" si="79"/>
        <v>1.0000746899999999</v>
      </c>
      <c r="F272" s="13">
        <f ca="1">(TRUNC(PRODUCT($E$12:$E271),16))</f>
        <v>1.01617926546321</v>
      </c>
      <c r="G272" s="13">
        <f t="shared" si="88"/>
        <v>1</v>
      </c>
      <c r="H272" s="13">
        <f t="shared" ca="1" si="80"/>
        <v>1.0161792700000001</v>
      </c>
      <c r="I272" s="12">
        <f t="shared" si="89"/>
        <v>0.03</v>
      </c>
      <c r="J272" s="34">
        <f t="shared" si="90"/>
        <v>43929</v>
      </c>
      <c r="K272" s="2">
        <f t="shared" si="91"/>
        <v>179</v>
      </c>
      <c r="L272" s="17">
        <f t="shared" si="92"/>
        <v>179</v>
      </c>
      <c r="M272" s="11">
        <f t="shared" si="81"/>
        <v>1.021218103</v>
      </c>
      <c r="N272" s="11">
        <f t="shared" ca="1" si="82"/>
        <v>1.0377406659999999</v>
      </c>
      <c r="O272" s="17">
        <f t="shared" si="93"/>
        <v>0</v>
      </c>
      <c r="P272" s="13">
        <f t="shared" ca="1" si="83"/>
        <v>943516.64999999001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44294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44190</v>
      </c>
      <c r="B273" s="72">
        <f t="shared" ca="1" si="96"/>
        <v>25948497.67499999</v>
      </c>
      <c r="C273" s="6">
        <f t="shared" si="87"/>
        <v>25000000</v>
      </c>
      <c r="D273" s="12">
        <f ca="1">IF(A273&lt;$B$1,VLOOKUP(A273,[1]DI!$A$4:$B$15000,2,FALSE),0)</f>
        <v>0</v>
      </c>
      <c r="E273" s="13">
        <f t="shared" ca="1" si="79"/>
        <v>1</v>
      </c>
      <c r="F273" s="13">
        <f ca="1">(TRUNC(PRODUCT($E$12:$E272),16))</f>
        <v>1.0162551638925501</v>
      </c>
      <c r="G273" s="13">
        <f t="shared" si="88"/>
        <v>1</v>
      </c>
      <c r="H273" s="13">
        <f t="shared" ca="1" si="80"/>
        <v>1.01625516</v>
      </c>
      <c r="I273" s="12">
        <f t="shared" si="89"/>
        <v>0.03</v>
      </c>
      <c r="J273" s="34">
        <f t="shared" si="90"/>
        <v>43929</v>
      </c>
      <c r="K273" s="2">
        <f t="shared" si="91"/>
        <v>179</v>
      </c>
      <c r="L273" s="17">
        <f t="shared" si="92"/>
        <v>180</v>
      </c>
      <c r="M273" s="11">
        <f t="shared" si="81"/>
        <v>1.0213378959999999</v>
      </c>
      <c r="N273" s="11">
        <f t="shared" ca="1" si="82"/>
        <v>1.0379399069999999</v>
      </c>
      <c r="O273" s="17">
        <f t="shared" si="93"/>
        <v>0</v>
      </c>
      <c r="P273" s="13">
        <f t="shared" ca="1" si="83"/>
        <v>948497.67499999003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44294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44191</v>
      </c>
      <c r="B274" s="72">
        <f t="shared" ca="1" si="96"/>
        <v>25948497.67499999</v>
      </c>
      <c r="C274" s="6">
        <f t="shared" si="87"/>
        <v>25000000</v>
      </c>
      <c r="D274" s="12">
        <f ca="1">IF(A274&lt;$B$1,VLOOKUP(A274,[1]DI!$A$4:$B$15000,2,FALSE),0)</f>
        <v>0</v>
      </c>
      <c r="E274" s="13">
        <f t="shared" ca="1" si="79"/>
        <v>1</v>
      </c>
      <c r="F274" s="13">
        <f ca="1">(TRUNC(PRODUCT($E$12:$E273),16))</f>
        <v>1.0162551638925501</v>
      </c>
      <c r="G274" s="13">
        <f t="shared" si="88"/>
        <v>1</v>
      </c>
      <c r="H274" s="13">
        <f t="shared" ca="1" si="80"/>
        <v>1.01625516</v>
      </c>
      <c r="I274" s="12">
        <f t="shared" si="89"/>
        <v>0.03</v>
      </c>
      <c r="J274" s="34">
        <f t="shared" si="90"/>
        <v>43929</v>
      </c>
      <c r="K274" s="2">
        <f t="shared" si="91"/>
        <v>179</v>
      </c>
      <c r="L274" s="17">
        <f t="shared" si="92"/>
        <v>180</v>
      </c>
      <c r="M274" s="11">
        <f t="shared" si="81"/>
        <v>1.0213378959999999</v>
      </c>
      <c r="N274" s="11">
        <f t="shared" ca="1" si="82"/>
        <v>1.0379399069999999</v>
      </c>
      <c r="O274" s="17">
        <f t="shared" si="93"/>
        <v>0</v>
      </c>
      <c r="P274" s="13">
        <f t="shared" ca="1" si="83"/>
        <v>948497.67499999003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44294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44192</v>
      </c>
      <c r="B275" s="72">
        <f t="shared" ca="1" si="96"/>
        <v>25948497.67499999</v>
      </c>
      <c r="C275" s="6">
        <f t="shared" si="87"/>
        <v>25000000</v>
      </c>
      <c r="D275" s="12">
        <f ca="1">IF(A275&lt;$B$1,VLOOKUP(A275,[1]DI!$A$4:$B$15000,2,FALSE),0)</f>
        <v>0</v>
      </c>
      <c r="E275" s="13">
        <f t="shared" ca="1" si="79"/>
        <v>1</v>
      </c>
      <c r="F275" s="13">
        <f ca="1">(TRUNC(PRODUCT($E$12:$E274),16))</f>
        <v>1.0162551638925501</v>
      </c>
      <c r="G275" s="13">
        <f t="shared" si="88"/>
        <v>1</v>
      </c>
      <c r="H275" s="13">
        <f t="shared" ca="1" si="80"/>
        <v>1.01625516</v>
      </c>
      <c r="I275" s="12">
        <f t="shared" si="89"/>
        <v>0.03</v>
      </c>
      <c r="J275" s="34">
        <f t="shared" si="90"/>
        <v>43929</v>
      </c>
      <c r="K275" s="2">
        <f t="shared" si="91"/>
        <v>179</v>
      </c>
      <c r="L275" s="17">
        <f t="shared" si="92"/>
        <v>180</v>
      </c>
      <c r="M275" s="11">
        <f t="shared" si="81"/>
        <v>1.0213378959999999</v>
      </c>
      <c r="N275" s="11">
        <f t="shared" ca="1" si="82"/>
        <v>1.0379399069999999</v>
      </c>
      <c r="O275" s="17">
        <f t="shared" si="93"/>
        <v>0</v>
      </c>
      <c r="P275" s="13">
        <f t="shared" ca="1" si="83"/>
        <v>948497.67499999003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44294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44193</v>
      </c>
      <c r="B276" s="72">
        <f t="shared" ca="1" si="96"/>
        <v>25948497.67499999</v>
      </c>
      <c r="C276" s="6">
        <f t="shared" si="87"/>
        <v>25000000</v>
      </c>
      <c r="D276" s="12">
        <f ca="1">IF(A276&lt;$B$1,VLOOKUP(A276,[1]DI!$A$4:$B$15000,2,FALSE),0)</f>
        <v>1.9000000000000006E-2</v>
      </c>
      <c r="E276" s="13">
        <f t="shared" ca="1" si="79"/>
        <v>1.0000746899999999</v>
      </c>
      <c r="F276" s="13">
        <f ca="1">(TRUNC(PRODUCT($E$12:$E275),16))</f>
        <v>1.0162551638925501</v>
      </c>
      <c r="G276" s="13">
        <f t="shared" si="88"/>
        <v>1</v>
      </c>
      <c r="H276" s="13">
        <f t="shared" ca="1" si="80"/>
        <v>1.01625516</v>
      </c>
      <c r="I276" s="12">
        <f t="shared" si="89"/>
        <v>0.03</v>
      </c>
      <c r="J276" s="34">
        <f t="shared" si="90"/>
        <v>43929</v>
      </c>
      <c r="K276" s="2">
        <f t="shared" si="91"/>
        <v>180</v>
      </c>
      <c r="L276" s="17">
        <f t="shared" si="92"/>
        <v>180</v>
      </c>
      <c r="M276" s="11">
        <f t="shared" si="81"/>
        <v>1.0213378959999999</v>
      </c>
      <c r="N276" s="11">
        <f t="shared" ca="1" si="82"/>
        <v>1.0379399069999999</v>
      </c>
      <c r="O276" s="17">
        <f t="shared" si="93"/>
        <v>0</v>
      </c>
      <c r="P276" s="13">
        <f t="shared" ca="1" si="83"/>
        <v>948497.67499999003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44294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44194</v>
      </c>
      <c r="B277" s="72">
        <f t="shared" ca="1" si="96"/>
        <v>25953479.97499999</v>
      </c>
      <c r="C277" s="6">
        <f t="shared" si="87"/>
        <v>25000000</v>
      </c>
      <c r="D277" s="12">
        <f ca="1">IF(A277&lt;$B$1,VLOOKUP(A277,[1]DI!$A$4:$B$15000,2,FALSE),0)</f>
        <v>1.9000000000000006E-2</v>
      </c>
      <c r="E277" s="13">
        <f t="shared" ca="1" si="79"/>
        <v>1.0000746899999999</v>
      </c>
      <c r="F277" s="13">
        <f ca="1">(TRUNC(PRODUCT($E$12:$E276),16))</f>
        <v>1.01633106799074</v>
      </c>
      <c r="G277" s="13">
        <f t="shared" si="88"/>
        <v>1</v>
      </c>
      <c r="H277" s="13">
        <f t="shared" ca="1" si="80"/>
        <v>1.0163310699999999</v>
      </c>
      <c r="I277" s="12">
        <f t="shared" si="89"/>
        <v>0.03</v>
      </c>
      <c r="J277" s="34">
        <f t="shared" si="90"/>
        <v>43929</v>
      </c>
      <c r="K277" s="2">
        <f t="shared" si="91"/>
        <v>181</v>
      </c>
      <c r="L277" s="17">
        <f t="shared" si="92"/>
        <v>181</v>
      </c>
      <c r="M277" s="11">
        <f t="shared" si="81"/>
        <v>1.021457702</v>
      </c>
      <c r="N277" s="11">
        <f t="shared" ca="1" si="82"/>
        <v>1.038139199</v>
      </c>
      <c r="O277" s="17">
        <f t="shared" si="93"/>
        <v>0</v>
      </c>
      <c r="P277" s="13">
        <f t="shared" ca="1" si="83"/>
        <v>953479.97499998996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44294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44195</v>
      </c>
      <c r="B278" s="72">
        <f t="shared" ca="1" si="96"/>
        <v>25958463.124999989</v>
      </c>
      <c r="C278" s="6">
        <f t="shared" si="87"/>
        <v>25000000</v>
      </c>
      <c r="D278" s="12">
        <f ca="1">IF(A278&lt;$B$1,VLOOKUP(A278,[1]DI!$A$4:$B$15000,2,FALSE),0)</f>
        <v>1.9000000000000006E-2</v>
      </c>
      <c r="E278" s="13">
        <f t="shared" ca="1" si="79"/>
        <v>1.0000746899999999</v>
      </c>
      <c r="F278" s="13">
        <f ca="1">(TRUNC(PRODUCT($E$12:$E277),16))</f>
        <v>1.0164069777582101</v>
      </c>
      <c r="G278" s="13">
        <f t="shared" si="88"/>
        <v>1</v>
      </c>
      <c r="H278" s="13">
        <f t="shared" ca="1" si="80"/>
        <v>1.01640698</v>
      </c>
      <c r="I278" s="12">
        <f t="shared" si="89"/>
        <v>0.03</v>
      </c>
      <c r="J278" s="34">
        <f t="shared" si="90"/>
        <v>43929</v>
      </c>
      <c r="K278" s="2">
        <f t="shared" si="91"/>
        <v>182</v>
      </c>
      <c r="L278" s="17">
        <f t="shared" si="92"/>
        <v>182</v>
      </c>
      <c r="M278" s="11">
        <f t="shared" si="81"/>
        <v>1.0215775229999999</v>
      </c>
      <c r="N278" s="11">
        <f t="shared" ca="1" si="82"/>
        <v>1.0383385249999999</v>
      </c>
      <c r="O278" s="17">
        <f t="shared" si="93"/>
        <v>0</v>
      </c>
      <c r="P278" s="13">
        <f t="shared" ca="1" si="83"/>
        <v>958463.12499998999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44294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44196</v>
      </c>
      <c r="B279" s="72">
        <f t="shared" ca="1" si="96"/>
        <v>25963447.074999999</v>
      </c>
      <c r="C279" s="6">
        <f t="shared" si="87"/>
        <v>25000000</v>
      </c>
      <c r="D279" s="12">
        <f ca="1">IF(A279&lt;$B$1,VLOOKUP(A279,[1]DI!$A$4:$B$15000,2,FALSE),0)</f>
        <v>1.9000000000000006E-2</v>
      </c>
      <c r="E279" s="13">
        <f t="shared" ca="1" si="79"/>
        <v>1.0000746899999999</v>
      </c>
      <c r="F279" s="13">
        <f ca="1">(TRUNC(PRODUCT($E$12:$E278),16))</f>
        <v>1.01648289319538</v>
      </c>
      <c r="G279" s="13">
        <f t="shared" si="88"/>
        <v>1</v>
      </c>
      <c r="H279" s="13">
        <f t="shared" ca="1" si="80"/>
        <v>1.01648289</v>
      </c>
      <c r="I279" s="12">
        <f t="shared" si="89"/>
        <v>0.03</v>
      </c>
      <c r="J279" s="34">
        <f t="shared" si="90"/>
        <v>43929</v>
      </c>
      <c r="K279" s="2">
        <f t="shared" si="91"/>
        <v>183</v>
      </c>
      <c r="L279" s="17">
        <f t="shared" si="92"/>
        <v>183</v>
      </c>
      <c r="M279" s="11">
        <f t="shared" si="81"/>
        <v>1.0216973579999999</v>
      </c>
      <c r="N279" s="11">
        <f t="shared" ca="1" si="82"/>
        <v>1.0385378830000001</v>
      </c>
      <c r="O279" s="17">
        <f t="shared" si="93"/>
        <v>0</v>
      </c>
      <c r="P279" s="13">
        <f t="shared" ca="1" si="83"/>
        <v>963447.07499999995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44294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44197</v>
      </c>
      <c r="B280" s="72">
        <f t="shared" ca="1" si="96"/>
        <v>25968432.100000001</v>
      </c>
      <c r="C280" s="6">
        <f t="shared" si="87"/>
        <v>25000000</v>
      </c>
      <c r="D280" s="12">
        <f ca="1">IF(A280&lt;$B$1,VLOOKUP(A280,[1]DI!$A$4:$B$15000,2,FALSE),0)</f>
        <v>0</v>
      </c>
      <c r="E280" s="13">
        <f t="shared" ca="1" si="79"/>
        <v>1</v>
      </c>
      <c r="F280" s="13">
        <f ca="1">(TRUNC(PRODUCT($E$12:$E279),16))</f>
        <v>1.01655881430267</v>
      </c>
      <c r="G280" s="13">
        <f t="shared" si="88"/>
        <v>1</v>
      </c>
      <c r="H280" s="13">
        <f t="shared" ca="1" si="80"/>
        <v>1.01655881</v>
      </c>
      <c r="I280" s="12">
        <f t="shared" si="89"/>
        <v>0.03</v>
      </c>
      <c r="J280" s="34">
        <f t="shared" si="90"/>
        <v>43929</v>
      </c>
      <c r="K280" s="2">
        <f t="shared" si="91"/>
        <v>183</v>
      </c>
      <c r="L280" s="17">
        <f t="shared" si="92"/>
        <v>184</v>
      </c>
      <c r="M280" s="11">
        <f t="shared" si="81"/>
        <v>1.021817207</v>
      </c>
      <c r="N280" s="11">
        <f t="shared" ca="1" si="82"/>
        <v>1.038737284</v>
      </c>
      <c r="O280" s="17">
        <f t="shared" si="93"/>
        <v>0</v>
      </c>
      <c r="P280" s="13">
        <f t="shared" ca="1" si="83"/>
        <v>968432.1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44294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44198</v>
      </c>
      <c r="B281" s="72">
        <f t="shared" ca="1" si="96"/>
        <v>25968432.100000001</v>
      </c>
      <c r="C281" s="6">
        <f t="shared" si="87"/>
        <v>25000000</v>
      </c>
      <c r="D281" s="12">
        <f ca="1">IF(A281&lt;$B$1,VLOOKUP(A281,[1]DI!$A$4:$B$15000,2,FALSE),0)</f>
        <v>0</v>
      </c>
      <c r="E281" s="13">
        <f t="shared" ca="1" si="79"/>
        <v>1</v>
      </c>
      <c r="F281" s="13">
        <f ca="1">(TRUNC(PRODUCT($E$12:$E280),16))</f>
        <v>1.01655881430267</v>
      </c>
      <c r="G281" s="13">
        <f t="shared" si="88"/>
        <v>1</v>
      </c>
      <c r="H281" s="13">
        <f t="shared" ca="1" si="80"/>
        <v>1.01655881</v>
      </c>
      <c r="I281" s="12">
        <f t="shared" si="89"/>
        <v>0.03</v>
      </c>
      <c r="J281" s="34">
        <f t="shared" si="90"/>
        <v>43929</v>
      </c>
      <c r="K281" s="2">
        <f t="shared" si="91"/>
        <v>183</v>
      </c>
      <c r="L281" s="17">
        <f t="shared" si="92"/>
        <v>184</v>
      </c>
      <c r="M281" s="11">
        <f t="shared" si="81"/>
        <v>1.021817207</v>
      </c>
      <c r="N281" s="11">
        <f t="shared" ca="1" si="82"/>
        <v>1.038737284</v>
      </c>
      <c r="O281" s="17">
        <f t="shared" si="93"/>
        <v>0</v>
      </c>
      <c r="P281" s="13">
        <f t="shared" ca="1" si="83"/>
        <v>968432.1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44294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44199</v>
      </c>
      <c r="B282" s="72">
        <f t="shared" ca="1" si="96"/>
        <v>25968432.100000001</v>
      </c>
      <c r="C282" s="6">
        <f t="shared" si="87"/>
        <v>25000000</v>
      </c>
      <c r="D282" s="12">
        <f ca="1">IF(A282&lt;$B$1,VLOOKUP(A282,[1]DI!$A$4:$B$15000,2,FALSE),0)</f>
        <v>0</v>
      </c>
      <c r="E282" s="13">
        <f t="shared" ca="1" si="79"/>
        <v>1</v>
      </c>
      <c r="F282" s="13">
        <f ca="1">(TRUNC(PRODUCT($E$12:$E281),16))</f>
        <v>1.01655881430267</v>
      </c>
      <c r="G282" s="13">
        <f t="shared" si="88"/>
        <v>1</v>
      </c>
      <c r="H282" s="13">
        <f t="shared" ca="1" si="80"/>
        <v>1.01655881</v>
      </c>
      <c r="I282" s="12">
        <f t="shared" si="89"/>
        <v>0.03</v>
      </c>
      <c r="J282" s="34">
        <f t="shared" si="90"/>
        <v>43929</v>
      </c>
      <c r="K282" s="2">
        <f t="shared" si="91"/>
        <v>183</v>
      </c>
      <c r="L282" s="17">
        <f t="shared" si="92"/>
        <v>184</v>
      </c>
      <c r="M282" s="11">
        <f t="shared" si="81"/>
        <v>1.021817207</v>
      </c>
      <c r="N282" s="11">
        <f t="shared" ca="1" si="82"/>
        <v>1.038737284</v>
      </c>
      <c r="O282" s="17">
        <f t="shared" si="93"/>
        <v>0</v>
      </c>
      <c r="P282" s="13">
        <f t="shared" ca="1" si="83"/>
        <v>968432.1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44294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44200</v>
      </c>
      <c r="B283" s="72">
        <f t="shared" ca="1" si="96"/>
        <v>25968432.100000001</v>
      </c>
      <c r="C283" s="6">
        <f t="shared" si="87"/>
        <v>25000000</v>
      </c>
      <c r="D283" s="12">
        <f ca="1">IF(A283&lt;$B$1,VLOOKUP(A283,[1]DI!$A$4:$B$15000,2,FALSE),0)</f>
        <v>1.9000000000000006E-2</v>
      </c>
      <c r="E283" s="13">
        <f t="shared" ca="1" si="79"/>
        <v>1.0000746899999999</v>
      </c>
      <c r="F283" s="13">
        <f ca="1">(TRUNC(PRODUCT($E$12:$E282),16))</f>
        <v>1.01655881430267</v>
      </c>
      <c r="G283" s="13">
        <f t="shared" si="88"/>
        <v>1</v>
      </c>
      <c r="H283" s="13">
        <f t="shared" ca="1" si="80"/>
        <v>1.01655881</v>
      </c>
      <c r="I283" s="12">
        <f t="shared" si="89"/>
        <v>0.03</v>
      </c>
      <c r="J283" s="34">
        <f t="shared" si="90"/>
        <v>43929</v>
      </c>
      <c r="K283" s="2">
        <f t="shared" si="91"/>
        <v>184</v>
      </c>
      <c r="L283" s="17">
        <f t="shared" si="92"/>
        <v>184</v>
      </c>
      <c r="M283" s="11">
        <f t="shared" si="81"/>
        <v>1.021817207</v>
      </c>
      <c r="N283" s="11">
        <f t="shared" ca="1" si="82"/>
        <v>1.038737284</v>
      </c>
      <c r="O283" s="17">
        <f t="shared" si="93"/>
        <v>0</v>
      </c>
      <c r="P283" s="13">
        <f t="shared" ca="1" si="83"/>
        <v>968432.1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44294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44201</v>
      </c>
      <c r="B284" s="72">
        <f t="shared" ca="1" si="96"/>
        <v>25973418.175000001</v>
      </c>
      <c r="C284" s="6">
        <f t="shared" si="87"/>
        <v>25000000</v>
      </c>
      <c r="D284" s="12">
        <f ca="1">IF(A284&lt;$B$1,VLOOKUP(A284,[1]DI!$A$4:$B$15000,2,FALSE),0)</f>
        <v>1.9000000000000006E-2</v>
      </c>
      <c r="E284" s="13">
        <f t="shared" ca="1" si="79"/>
        <v>1.0000746899999999</v>
      </c>
      <c r="F284" s="13">
        <f ca="1">(TRUNC(PRODUCT($E$12:$E283),16))</f>
        <v>1.0166347410805101</v>
      </c>
      <c r="G284" s="13">
        <f t="shared" si="88"/>
        <v>1</v>
      </c>
      <c r="H284" s="13">
        <f t="shared" ca="1" si="80"/>
        <v>1.01663474</v>
      </c>
      <c r="I284" s="12">
        <f t="shared" si="89"/>
        <v>0.03</v>
      </c>
      <c r="J284" s="34">
        <f t="shared" si="90"/>
        <v>43929</v>
      </c>
      <c r="K284" s="2">
        <f t="shared" si="91"/>
        <v>185</v>
      </c>
      <c r="L284" s="17">
        <f t="shared" si="92"/>
        <v>185</v>
      </c>
      <c r="M284" s="11">
        <f t="shared" si="81"/>
        <v>1.0219370699999999</v>
      </c>
      <c r="N284" s="11">
        <f t="shared" ca="1" si="82"/>
        <v>1.0389367270000001</v>
      </c>
      <c r="O284" s="17">
        <f t="shared" si="93"/>
        <v>0</v>
      </c>
      <c r="P284" s="13">
        <f t="shared" ca="1" si="83"/>
        <v>973418.17500000005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44294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44202</v>
      </c>
      <c r="B285" s="72">
        <f t="shared" ca="1" si="96"/>
        <v>25978405.074999992</v>
      </c>
      <c r="C285" s="6">
        <f t="shared" si="87"/>
        <v>25000000</v>
      </c>
      <c r="D285" s="12">
        <f ca="1">IF(A285&lt;$B$1,VLOOKUP(A285,[1]DI!$A$4:$B$15000,2,FALSE),0)</f>
        <v>1.9000000000000006E-2</v>
      </c>
      <c r="E285" s="13">
        <f t="shared" ca="1" si="79"/>
        <v>1.0000746899999999</v>
      </c>
      <c r="F285" s="13">
        <f ca="1">(TRUNC(PRODUCT($E$12:$E284),16))</f>
        <v>1.0167106735293201</v>
      </c>
      <c r="G285" s="13">
        <f t="shared" si="88"/>
        <v>1</v>
      </c>
      <c r="H285" s="13">
        <f t="shared" ca="1" si="80"/>
        <v>1.0167106699999999</v>
      </c>
      <c r="I285" s="12">
        <f t="shared" si="89"/>
        <v>0.03</v>
      </c>
      <c r="J285" s="34">
        <f t="shared" si="90"/>
        <v>43929</v>
      </c>
      <c r="K285" s="2">
        <f t="shared" si="91"/>
        <v>186</v>
      </c>
      <c r="L285" s="17">
        <f t="shared" si="92"/>
        <v>186</v>
      </c>
      <c r="M285" s="11">
        <f t="shared" si="81"/>
        <v>1.022056947</v>
      </c>
      <c r="N285" s="11">
        <f t="shared" ca="1" si="82"/>
        <v>1.039136203</v>
      </c>
      <c r="O285" s="17">
        <f t="shared" si="93"/>
        <v>0</v>
      </c>
      <c r="P285" s="13">
        <f t="shared" ca="1" si="83"/>
        <v>978405.07499999006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44294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44203</v>
      </c>
      <c r="B286" s="72">
        <f t="shared" ca="1" si="96"/>
        <v>25983393.04999999</v>
      </c>
      <c r="C286" s="6">
        <f t="shared" si="87"/>
        <v>25000000</v>
      </c>
      <c r="D286" s="12">
        <f ca="1">IF(A286&lt;$B$1,VLOOKUP(A286,[1]DI!$A$4:$B$15000,2,FALSE),0)</f>
        <v>1.9000000000000006E-2</v>
      </c>
      <c r="E286" s="13">
        <f t="shared" ca="1" si="79"/>
        <v>1.0000746899999999</v>
      </c>
      <c r="F286" s="13">
        <f ca="1">(TRUNC(PRODUCT($E$12:$E285),16))</f>
        <v>1.0167866116495301</v>
      </c>
      <c r="G286" s="13">
        <f t="shared" si="88"/>
        <v>1</v>
      </c>
      <c r="H286" s="13">
        <f t="shared" ca="1" si="80"/>
        <v>1.01678661</v>
      </c>
      <c r="I286" s="12">
        <f t="shared" si="89"/>
        <v>0.03</v>
      </c>
      <c r="J286" s="34">
        <f t="shared" si="90"/>
        <v>43929</v>
      </c>
      <c r="K286" s="2">
        <f t="shared" si="91"/>
        <v>187</v>
      </c>
      <c r="L286" s="17">
        <f t="shared" si="92"/>
        <v>187</v>
      </c>
      <c r="M286" s="11">
        <f t="shared" si="81"/>
        <v>1.022176838</v>
      </c>
      <c r="N286" s="11">
        <f t="shared" ca="1" si="82"/>
        <v>1.0393357219999999</v>
      </c>
      <c r="O286" s="17">
        <f t="shared" si="93"/>
        <v>0</v>
      </c>
      <c r="P286" s="13">
        <f t="shared" ca="1" si="83"/>
        <v>983393.04999999003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44294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44204</v>
      </c>
      <c r="B287" s="72">
        <f t="shared" ca="1" si="96"/>
        <v>25988382.074999992</v>
      </c>
      <c r="C287" s="6">
        <f t="shared" si="87"/>
        <v>25000000</v>
      </c>
      <c r="D287" s="12">
        <f ca="1">IF(A287&lt;$B$1,VLOOKUP(A287,[1]DI!$A$4:$B$15000,2,FALSE),0)</f>
        <v>1.9000000000000006E-2</v>
      </c>
      <c r="E287" s="13">
        <f t="shared" ca="1" si="79"/>
        <v>1.0000746899999999</v>
      </c>
      <c r="F287" s="13">
        <f ca="1">(TRUNC(PRODUCT($E$12:$E286),16))</f>
        <v>1.01686255544155</v>
      </c>
      <c r="G287" s="13">
        <f t="shared" si="88"/>
        <v>1</v>
      </c>
      <c r="H287" s="13">
        <f t="shared" ca="1" si="80"/>
        <v>1.0168625600000001</v>
      </c>
      <c r="I287" s="12">
        <f t="shared" si="89"/>
        <v>0.03</v>
      </c>
      <c r="J287" s="34">
        <f t="shared" si="90"/>
        <v>43929</v>
      </c>
      <c r="K287" s="2">
        <f t="shared" si="91"/>
        <v>188</v>
      </c>
      <c r="L287" s="17">
        <f t="shared" si="92"/>
        <v>188</v>
      </c>
      <c r="M287" s="11">
        <f t="shared" si="81"/>
        <v>1.0222967430000001</v>
      </c>
      <c r="N287" s="11">
        <f t="shared" ca="1" si="82"/>
        <v>1.039535283</v>
      </c>
      <c r="O287" s="17">
        <f t="shared" si="93"/>
        <v>0</v>
      </c>
      <c r="P287" s="13">
        <f t="shared" ca="1" si="83"/>
        <v>988382.07499999006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44294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44205</v>
      </c>
      <c r="B288" s="72">
        <f t="shared" ca="1" si="96"/>
        <v>25993371.67499999</v>
      </c>
      <c r="C288" s="6">
        <f t="shared" si="87"/>
        <v>25000000</v>
      </c>
      <c r="D288" s="12">
        <f ca="1">IF(A288&lt;$B$1,VLOOKUP(A288,[1]DI!$A$4:$B$15000,2,FALSE),0)</f>
        <v>0</v>
      </c>
      <c r="E288" s="13">
        <f t="shared" ca="1" si="79"/>
        <v>1</v>
      </c>
      <c r="F288" s="13">
        <f ca="1">(TRUNC(PRODUCT($E$12:$E287),16))</f>
        <v>1.0169385049058199</v>
      </c>
      <c r="G288" s="13">
        <f t="shared" si="88"/>
        <v>1</v>
      </c>
      <c r="H288" s="13">
        <f t="shared" ca="1" si="80"/>
        <v>1.0169385</v>
      </c>
      <c r="I288" s="12">
        <f t="shared" si="89"/>
        <v>0.03</v>
      </c>
      <c r="J288" s="34">
        <f t="shared" si="90"/>
        <v>43929</v>
      </c>
      <c r="K288" s="2">
        <f t="shared" si="91"/>
        <v>188</v>
      </c>
      <c r="L288" s="17">
        <f t="shared" si="92"/>
        <v>189</v>
      </c>
      <c r="M288" s="11">
        <f t="shared" si="81"/>
        <v>1.0224166619999999</v>
      </c>
      <c r="N288" s="11">
        <f t="shared" ca="1" si="82"/>
        <v>1.039734867</v>
      </c>
      <c r="O288" s="17">
        <f t="shared" si="93"/>
        <v>0</v>
      </c>
      <c r="P288" s="13">
        <f t="shared" ca="1" si="83"/>
        <v>993371.67499999003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44294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44206</v>
      </c>
      <c r="B289" s="72">
        <f t="shared" ca="1" si="96"/>
        <v>25993371.67499999</v>
      </c>
      <c r="C289" s="6">
        <f t="shared" si="87"/>
        <v>25000000</v>
      </c>
      <c r="D289" s="12">
        <f ca="1">IF(A289&lt;$B$1,VLOOKUP(A289,[1]DI!$A$4:$B$15000,2,FALSE),0)</f>
        <v>0</v>
      </c>
      <c r="E289" s="13">
        <f t="shared" ca="1" si="79"/>
        <v>1</v>
      </c>
      <c r="F289" s="13">
        <f ca="1">(TRUNC(PRODUCT($E$12:$E288),16))</f>
        <v>1.0169385049058199</v>
      </c>
      <c r="G289" s="13">
        <f t="shared" si="88"/>
        <v>1</v>
      </c>
      <c r="H289" s="13">
        <f t="shared" ca="1" si="80"/>
        <v>1.0169385</v>
      </c>
      <c r="I289" s="12">
        <f t="shared" si="89"/>
        <v>0.03</v>
      </c>
      <c r="J289" s="34">
        <f t="shared" si="90"/>
        <v>43929</v>
      </c>
      <c r="K289" s="2">
        <f t="shared" si="91"/>
        <v>188</v>
      </c>
      <c r="L289" s="17">
        <f t="shared" si="92"/>
        <v>189</v>
      </c>
      <c r="M289" s="11">
        <f t="shared" si="81"/>
        <v>1.0224166619999999</v>
      </c>
      <c r="N289" s="11">
        <f t="shared" ca="1" si="82"/>
        <v>1.039734867</v>
      </c>
      <c r="O289" s="17">
        <f t="shared" si="93"/>
        <v>0</v>
      </c>
      <c r="P289" s="13">
        <f t="shared" ca="1" si="83"/>
        <v>993371.67499999003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44294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44207</v>
      </c>
      <c r="B290" s="72">
        <f t="shared" ca="1" si="96"/>
        <v>25993371.67499999</v>
      </c>
      <c r="C290" s="6">
        <f t="shared" si="87"/>
        <v>25000000</v>
      </c>
      <c r="D290" s="12">
        <f ca="1">IF(A290&lt;$B$1,VLOOKUP(A290,[1]DI!$A$4:$B$15000,2,FALSE),0)</f>
        <v>1.9000000000000006E-2</v>
      </c>
      <c r="E290" s="13">
        <f t="shared" ca="1" si="79"/>
        <v>1.0000746899999999</v>
      </c>
      <c r="F290" s="13">
        <f ca="1">(TRUNC(PRODUCT($E$12:$E289),16))</f>
        <v>1.0169385049058199</v>
      </c>
      <c r="G290" s="13">
        <f t="shared" si="88"/>
        <v>1</v>
      </c>
      <c r="H290" s="13">
        <f t="shared" ca="1" si="80"/>
        <v>1.0169385</v>
      </c>
      <c r="I290" s="12">
        <f t="shared" si="89"/>
        <v>0.03</v>
      </c>
      <c r="J290" s="34">
        <f t="shared" si="90"/>
        <v>43929</v>
      </c>
      <c r="K290" s="2">
        <f t="shared" si="91"/>
        <v>189</v>
      </c>
      <c r="L290" s="17">
        <f t="shared" si="92"/>
        <v>189</v>
      </c>
      <c r="M290" s="11">
        <f t="shared" si="81"/>
        <v>1.0224166619999999</v>
      </c>
      <c r="N290" s="11">
        <f t="shared" ca="1" si="82"/>
        <v>1.039734867</v>
      </c>
      <c r="O290" s="17">
        <f t="shared" si="93"/>
        <v>0</v>
      </c>
      <c r="P290" s="13">
        <f t="shared" ca="1" si="83"/>
        <v>993371.67499999003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44294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44208</v>
      </c>
      <c r="B291" s="72">
        <f t="shared" ca="1" si="96"/>
        <v>25998362.600000001</v>
      </c>
      <c r="C291" s="6">
        <f t="shared" si="87"/>
        <v>25000000</v>
      </c>
      <c r="D291" s="12">
        <f ca="1">IF(A291&lt;$B$1,VLOOKUP(A291,[1]DI!$A$4:$B$15000,2,FALSE),0)</f>
        <v>1.9000000000000006E-2</v>
      </c>
      <c r="E291" s="13">
        <f t="shared" ca="1" si="79"/>
        <v>1.0000746899999999</v>
      </c>
      <c r="F291" s="13">
        <f ca="1">(TRUNC(PRODUCT($E$12:$E290),16))</f>
        <v>1.01701446004275</v>
      </c>
      <c r="G291" s="13">
        <f t="shared" si="88"/>
        <v>1</v>
      </c>
      <c r="H291" s="13">
        <f t="shared" ca="1" si="80"/>
        <v>1.01701446</v>
      </c>
      <c r="I291" s="12">
        <f t="shared" si="89"/>
        <v>0.03</v>
      </c>
      <c r="J291" s="34">
        <f t="shared" si="90"/>
        <v>43929</v>
      </c>
      <c r="K291" s="2">
        <f t="shared" si="91"/>
        <v>190</v>
      </c>
      <c r="L291" s="17">
        <f t="shared" si="92"/>
        <v>190</v>
      </c>
      <c r="M291" s="11">
        <f t="shared" si="81"/>
        <v>1.0225365959999999</v>
      </c>
      <c r="N291" s="11">
        <f t="shared" ca="1" si="82"/>
        <v>1.0399345040000001</v>
      </c>
      <c r="O291" s="17">
        <f t="shared" si="93"/>
        <v>0</v>
      </c>
      <c r="P291" s="13">
        <f t="shared" ca="1" si="83"/>
        <v>998362.6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44294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44209</v>
      </c>
      <c r="B292" s="72">
        <f t="shared" ca="1" si="96"/>
        <v>26003354.324999999</v>
      </c>
      <c r="C292" s="6">
        <f t="shared" si="87"/>
        <v>25000000</v>
      </c>
      <c r="D292" s="12">
        <f ca="1">IF(A292&lt;$B$1,VLOOKUP(A292,[1]DI!$A$4:$B$15000,2,FALSE),0)</f>
        <v>1.9000000000000006E-2</v>
      </c>
      <c r="E292" s="13">
        <f t="shared" ca="1" si="79"/>
        <v>1.0000746899999999</v>
      </c>
      <c r="F292" s="13">
        <f ca="1">(TRUNC(PRODUCT($E$12:$E291),16))</f>
        <v>1.01709042085277</v>
      </c>
      <c r="G292" s="13">
        <f t="shared" si="88"/>
        <v>1</v>
      </c>
      <c r="H292" s="13">
        <f t="shared" ca="1" si="80"/>
        <v>1.0170904199999999</v>
      </c>
      <c r="I292" s="12">
        <f t="shared" si="89"/>
        <v>0.03</v>
      </c>
      <c r="J292" s="34">
        <f t="shared" si="90"/>
        <v>43929</v>
      </c>
      <c r="K292" s="2">
        <f t="shared" si="91"/>
        <v>191</v>
      </c>
      <c r="L292" s="17">
        <f t="shared" si="92"/>
        <v>191</v>
      </c>
      <c r="M292" s="11">
        <f t="shared" si="81"/>
        <v>1.0226565430000001</v>
      </c>
      <c r="N292" s="11">
        <f t="shared" ca="1" si="82"/>
        <v>1.040134173</v>
      </c>
      <c r="O292" s="17">
        <f t="shared" si="93"/>
        <v>0</v>
      </c>
      <c r="P292" s="13">
        <f t="shared" ca="1" si="83"/>
        <v>1003354.325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44294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44210</v>
      </c>
      <c r="B293" s="72">
        <f t="shared" ca="1" si="96"/>
        <v>26008347.100000001</v>
      </c>
      <c r="C293" s="6">
        <f t="shared" si="87"/>
        <v>25000000</v>
      </c>
      <c r="D293" s="12">
        <f ca="1">IF(A293&lt;$B$1,VLOOKUP(A293,[1]DI!$A$4:$B$15000,2,FALSE),0)</f>
        <v>1.9000000000000006E-2</v>
      </c>
      <c r="E293" s="13">
        <f t="shared" ca="1" si="79"/>
        <v>1.0000746899999999</v>
      </c>
      <c r="F293" s="13">
        <f ca="1">(TRUNC(PRODUCT($E$12:$E292),16))</f>
        <v>1.0171663873362999</v>
      </c>
      <c r="G293" s="13">
        <f t="shared" si="88"/>
        <v>1</v>
      </c>
      <c r="H293" s="13">
        <f t="shared" ca="1" si="80"/>
        <v>1.0171663900000001</v>
      </c>
      <c r="I293" s="12">
        <f t="shared" si="89"/>
        <v>0.03</v>
      </c>
      <c r="J293" s="34">
        <f t="shared" si="90"/>
        <v>43929</v>
      </c>
      <c r="K293" s="2">
        <f t="shared" si="91"/>
        <v>192</v>
      </c>
      <c r="L293" s="17">
        <f t="shared" si="92"/>
        <v>192</v>
      </c>
      <c r="M293" s="11">
        <f t="shared" si="81"/>
        <v>1.0227765040000001</v>
      </c>
      <c r="N293" s="11">
        <f t="shared" ca="1" si="82"/>
        <v>1.040333884</v>
      </c>
      <c r="O293" s="17">
        <f t="shared" si="93"/>
        <v>0</v>
      </c>
      <c r="P293" s="13">
        <f t="shared" ca="1" si="83"/>
        <v>1008347.1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44294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44211</v>
      </c>
      <c r="B294" s="72">
        <f t="shared" ca="1" si="96"/>
        <v>26013340.725000001</v>
      </c>
      <c r="C294" s="6">
        <f t="shared" si="87"/>
        <v>25000000</v>
      </c>
      <c r="D294" s="12">
        <f ca="1">IF(A294&lt;$B$1,VLOOKUP(A294,[1]DI!$A$4:$B$15000,2,FALSE),0)</f>
        <v>1.9000000000000006E-2</v>
      </c>
      <c r="E294" s="13">
        <f t="shared" ca="1" si="79"/>
        <v>1.0000746899999999</v>
      </c>
      <c r="F294" s="13">
        <f ca="1">(TRUNC(PRODUCT($E$12:$E293),16))</f>
        <v>1.0172423594937701</v>
      </c>
      <c r="G294" s="13">
        <f t="shared" si="88"/>
        <v>1</v>
      </c>
      <c r="H294" s="13">
        <f t="shared" ca="1" si="80"/>
        <v>1.01724236</v>
      </c>
      <c r="I294" s="12">
        <f t="shared" si="89"/>
        <v>0.03</v>
      </c>
      <c r="J294" s="34">
        <f t="shared" si="90"/>
        <v>43929</v>
      </c>
      <c r="K294" s="2">
        <f t="shared" si="91"/>
        <v>193</v>
      </c>
      <c r="L294" s="17">
        <f t="shared" si="92"/>
        <v>193</v>
      </c>
      <c r="M294" s="11">
        <f t="shared" si="81"/>
        <v>1.02289648</v>
      </c>
      <c r="N294" s="11">
        <f t="shared" ca="1" si="82"/>
        <v>1.040533629</v>
      </c>
      <c r="O294" s="17">
        <f t="shared" si="93"/>
        <v>0</v>
      </c>
      <c r="P294" s="13">
        <f t="shared" ca="1" si="83"/>
        <v>1013340.725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44294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44212</v>
      </c>
      <c r="B295" s="72">
        <f t="shared" ca="1" si="96"/>
        <v>26018335.399999999</v>
      </c>
      <c r="C295" s="6">
        <f t="shared" si="87"/>
        <v>25000000</v>
      </c>
      <c r="D295" s="12">
        <f ca="1">IF(A295&lt;$B$1,VLOOKUP(A295,[1]DI!$A$4:$B$15000,2,FALSE),0)</f>
        <v>0</v>
      </c>
      <c r="E295" s="13">
        <f t="shared" ca="1" si="79"/>
        <v>1</v>
      </c>
      <c r="F295" s="13">
        <f ca="1">(TRUNC(PRODUCT($E$12:$E294),16))</f>
        <v>1.0173183373256001</v>
      </c>
      <c r="G295" s="13">
        <f t="shared" si="88"/>
        <v>1</v>
      </c>
      <c r="H295" s="13">
        <f t="shared" ca="1" si="80"/>
        <v>1.0173183400000001</v>
      </c>
      <c r="I295" s="12">
        <f t="shared" si="89"/>
        <v>0.03</v>
      </c>
      <c r="J295" s="34">
        <f t="shared" si="90"/>
        <v>43929</v>
      </c>
      <c r="K295" s="2">
        <f t="shared" si="91"/>
        <v>193</v>
      </c>
      <c r="L295" s="17">
        <f t="shared" si="92"/>
        <v>194</v>
      </c>
      <c r="M295" s="11">
        <f t="shared" si="81"/>
        <v>1.0230164690000001</v>
      </c>
      <c r="N295" s="11">
        <f t="shared" ca="1" si="82"/>
        <v>1.0407334159999999</v>
      </c>
      <c r="O295" s="17">
        <f t="shared" si="93"/>
        <v>0</v>
      </c>
      <c r="P295" s="13">
        <f t="shared" ca="1" si="83"/>
        <v>1018335.4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44294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44213</v>
      </c>
      <c r="B296" s="72">
        <f t="shared" ca="1" si="96"/>
        <v>26018335.399999999</v>
      </c>
      <c r="C296" s="6">
        <f t="shared" si="87"/>
        <v>25000000</v>
      </c>
      <c r="D296" s="12">
        <f ca="1">IF(A296&lt;$B$1,VLOOKUP(A296,[1]DI!$A$4:$B$15000,2,FALSE),0)</f>
        <v>0</v>
      </c>
      <c r="E296" s="13">
        <f t="shared" ca="1" si="79"/>
        <v>1</v>
      </c>
      <c r="F296" s="13">
        <f ca="1">(TRUNC(PRODUCT($E$12:$E295),16))</f>
        <v>1.0173183373256001</v>
      </c>
      <c r="G296" s="13">
        <f t="shared" si="88"/>
        <v>1</v>
      </c>
      <c r="H296" s="13">
        <f t="shared" ca="1" si="80"/>
        <v>1.0173183400000001</v>
      </c>
      <c r="I296" s="12">
        <f t="shared" si="89"/>
        <v>0.03</v>
      </c>
      <c r="J296" s="34">
        <f t="shared" si="90"/>
        <v>43929</v>
      </c>
      <c r="K296" s="2">
        <f t="shared" si="91"/>
        <v>193</v>
      </c>
      <c r="L296" s="17">
        <f t="shared" si="92"/>
        <v>194</v>
      </c>
      <c r="M296" s="11">
        <f t="shared" si="81"/>
        <v>1.0230164690000001</v>
      </c>
      <c r="N296" s="11">
        <f t="shared" ca="1" si="82"/>
        <v>1.0407334159999999</v>
      </c>
      <c r="O296" s="17">
        <f t="shared" si="93"/>
        <v>0</v>
      </c>
      <c r="P296" s="13">
        <f t="shared" ca="1" si="83"/>
        <v>1018335.4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44294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44214</v>
      </c>
      <c r="B297" s="72">
        <f t="shared" ca="1" si="96"/>
        <v>26018335.399999999</v>
      </c>
      <c r="C297" s="6">
        <f t="shared" si="87"/>
        <v>25000000</v>
      </c>
      <c r="D297" s="12">
        <f ca="1">IF(A297&lt;$B$1,VLOOKUP(A297,[1]DI!$A$4:$B$15000,2,FALSE),0)</f>
        <v>1.9000000000000006E-2</v>
      </c>
      <c r="E297" s="13">
        <f t="shared" ca="1" si="79"/>
        <v>1.0000746899999999</v>
      </c>
      <c r="F297" s="13">
        <f ca="1">(TRUNC(PRODUCT($E$12:$E296),16))</f>
        <v>1.0173183373256001</v>
      </c>
      <c r="G297" s="13">
        <f t="shared" si="88"/>
        <v>1</v>
      </c>
      <c r="H297" s="13">
        <f t="shared" ca="1" si="80"/>
        <v>1.0173183400000001</v>
      </c>
      <c r="I297" s="12">
        <f t="shared" si="89"/>
        <v>0.03</v>
      </c>
      <c r="J297" s="34">
        <f t="shared" si="90"/>
        <v>43929</v>
      </c>
      <c r="K297" s="2">
        <f t="shared" si="91"/>
        <v>194</v>
      </c>
      <c r="L297" s="17">
        <f t="shared" si="92"/>
        <v>194</v>
      </c>
      <c r="M297" s="11">
        <f t="shared" si="81"/>
        <v>1.0230164690000001</v>
      </c>
      <c r="N297" s="11">
        <f t="shared" ca="1" si="82"/>
        <v>1.0407334159999999</v>
      </c>
      <c r="O297" s="17">
        <f t="shared" si="93"/>
        <v>0</v>
      </c>
      <c r="P297" s="13">
        <f t="shared" ca="1" si="83"/>
        <v>1018335.4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44294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44215</v>
      </c>
      <c r="B298" s="72">
        <f t="shared" ca="1" si="96"/>
        <v>26023330.899999999</v>
      </c>
      <c r="C298" s="6">
        <f t="shared" si="87"/>
        <v>25000000</v>
      </c>
      <c r="D298" s="12">
        <f ca="1">IF(A298&lt;$B$1,VLOOKUP(A298,[1]DI!$A$4:$B$15000,2,FALSE),0)</f>
        <v>1.9000000000000006E-2</v>
      </c>
      <c r="E298" s="13">
        <f t="shared" ca="1" si="79"/>
        <v>1.0000746899999999</v>
      </c>
      <c r="F298" s="13">
        <f ca="1">(TRUNC(PRODUCT($E$12:$E297),16))</f>
        <v>1.01739432083222</v>
      </c>
      <c r="G298" s="13">
        <f t="shared" si="88"/>
        <v>1</v>
      </c>
      <c r="H298" s="13">
        <f t="shared" ca="1" si="80"/>
        <v>1.01739432</v>
      </c>
      <c r="I298" s="12">
        <f t="shared" si="89"/>
        <v>0.03</v>
      </c>
      <c r="J298" s="34">
        <f t="shared" si="90"/>
        <v>43929</v>
      </c>
      <c r="K298" s="2">
        <f t="shared" si="91"/>
        <v>195</v>
      </c>
      <c r="L298" s="17">
        <f t="shared" si="92"/>
        <v>195</v>
      </c>
      <c r="M298" s="11">
        <f t="shared" si="81"/>
        <v>1.0231364730000001</v>
      </c>
      <c r="N298" s="11">
        <f t="shared" ca="1" si="82"/>
        <v>1.0409332360000001</v>
      </c>
      <c r="O298" s="17">
        <f t="shared" si="93"/>
        <v>0</v>
      </c>
      <c r="P298" s="13">
        <f t="shared" ca="1" si="83"/>
        <v>1023330.9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44294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44216</v>
      </c>
      <c r="B299" s="72">
        <f t="shared" ca="1" si="96"/>
        <v>26028327.475000001</v>
      </c>
      <c r="C299" s="6">
        <f t="shared" si="87"/>
        <v>25000000</v>
      </c>
      <c r="D299" s="12">
        <f ca="1">IF(A299&lt;$B$1,VLOOKUP(A299,[1]DI!$A$4:$B$15000,2,FALSE),0)</f>
        <v>1.9000000000000006E-2</v>
      </c>
      <c r="E299" s="13">
        <f t="shared" ca="1" si="79"/>
        <v>1.0000746899999999</v>
      </c>
      <c r="F299" s="13">
        <f ca="1">(TRUNC(PRODUCT($E$12:$E298),16))</f>
        <v>1.0174703100140401</v>
      </c>
      <c r="G299" s="13">
        <f t="shared" si="88"/>
        <v>1</v>
      </c>
      <c r="H299" s="13">
        <f t="shared" ca="1" si="80"/>
        <v>1.01747031</v>
      </c>
      <c r="I299" s="12">
        <f t="shared" si="89"/>
        <v>0.03</v>
      </c>
      <c r="J299" s="34">
        <f t="shared" si="90"/>
        <v>43929</v>
      </c>
      <c r="K299" s="2">
        <f t="shared" si="91"/>
        <v>196</v>
      </c>
      <c r="L299" s="17">
        <f t="shared" si="92"/>
        <v>196</v>
      </c>
      <c r="M299" s="11">
        <f t="shared" si="81"/>
        <v>1.0232564909999999</v>
      </c>
      <c r="N299" s="11">
        <f t="shared" ca="1" si="82"/>
        <v>1.0411330990000001</v>
      </c>
      <c r="O299" s="17">
        <f t="shared" si="93"/>
        <v>0</v>
      </c>
      <c r="P299" s="13">
        <f t="shared" ca="1" si="83"/>
        <v>1028327.475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44294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44217</v>
      </c>
      <c r="B300" s="72">
        <f t="shared" ca="1" si="96"/>
        <v>26033324.824999999</v>
      </c>
      <c r="C300" s="6">
        <f t="shared" si="87"/>
        <v>25000000</v>
      </c>
      <c r="D300" s="12">
        <f ca="1">IF(A300&lt;$B$1,VLOOKUP(A300,[1]DI!$A$4:$B$15000,2,FALSE),0)</f>
        <v>1.9000000000000006E-2</v>
      </c>
      <c r="E300" s="13">
        <f t="shared" ca="1" si="79"/>
        <v>1.0000746899999999</v>
      </c>
      <c r="F300" s="13">
        <f ca="1">(TRUNC(PRODUCT($E$12:$E299),16))</f>
        <v>1.0175463048715001</v>
      </c>
      <c r="G300" s="13">
        <f t="shared" si="88"/>
        <v>1</v>
      </c>
      <c r="H300" s="13">
        <f t="shared" ca="1" si="80"/>
        <v>1.0175463</v>
      </c>
      <c r="I300" s="12">
        <f t="shared" si="89"/>
        <v>0.03</v>
      </c>
      <c r="J300" s="34">
        <f t="shared" si="90"/>
        <v>43929</v>
      </c>
      <c r="K300" s="2">
        <f t="shared" si="91"/>
        <v>197</v>
      </c>
      <c r="L300" s="17">
        <f t="shared" si="92"/>
        <v>197</v>
      </c>
      <c r="M300" s="11">
        <f t="shared" si="81"/>
        <v>1.023376522</v>
      </c>
      <c r="N300" s="11">
        <f t="shared" ca="1" si="82"/>
        <v>1.0413329929999999</v>
      </c>
      <c r="O300" s="17">
        <f t="shared" si="93"/>
        <v>0</v>
      </c>
      <c r="P300" s="13">
        <f t="shared" ca="1" si="83"/>
        <v>1033324.825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44294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44218</v>
      </c>
      <c r="B301" s="72">
        <f t="shared" ca="1" si="96"/>
        <v>26038323.550000001</v>
      </c>
      <c r="C301" s="6">
        <f t="shared" si="87"/>
        <v>25000000</v>
      </c>
      <c r="D301" s="12">
        <f ca="1">IF(A301&lt;$B$1,VLOOKUP(A301,[1]DI!$A$4:$B$15000,2,FALSE),0)</f>
        <v>1.9000000000000006E-2</v>
      </c>
      <c r="E301" s="13">
        <f t="shared" ca="1" si="79"/>
        <v>1.0000746899999999</v>
      </c>
      <c r="F301" s="13">
        <f ca="1">(TRUNC(PRODUCT($E$12:$E300),16))</f>
        <v>1.01762230540501</v>
      </c>
      <c r="G301" s="13">
        <f t="shared" si="88"/>
        <v>1</v>
      </c>
      <c r="H301" s="13">
        <f t="shared" ca="1" si="80"/>
        <v>1.0176223099999999</v>
      </c>
      <c r="I301" s="12">
        <f t="shared" si="89"/>
        <v>0.03</v>
      </c>
      <c r="J301" s="34">
        <f t="shared" si="90"/>
        <v>43929</v>
      </c>
      <c r="K301" s="2">
        <f t="shared" si="91"/>
        <v>198</v>
      </c>
      <c r="L301" s="17">
        <f t="shared" si="92"/>
        <v>198</v>
      </c>
      <c r="M301" s="11">
        <f t="shared" si="81"/>
        <v>1.0234965680000001</v>
      </c>
      <c r="N301" s="11">
        <f t="shared" ca="1" si="82"/>
        <v>1.0415329419999999</v>
      </c>
      <c r="O301" s="17">
        <f t="shared" si="93"/>
        <v>0</v>
      </c>
      <c r="P301" s="13">
        <f t="shared" ca="1" si="83"/>
        <v>1038323.55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44294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44219</v>
      </c>
      <c r="B302" s="72">
        <f t="shared" ca="1" si="96"/>
        <v>26043322.800000001</v>
      </c>
      <c r="C302" s="6">
        <f t="shared" si="87"/>
        <v>25000000</v>
      </c>
      <c r="D302" s="12">
        <f ca="1">IF(A302&lt;$B$1,VLOOKUP(A302,[1]DI!$A$4:$B$15000,2,FALSE),0)</f>
        <v>0</v>
      </c>
      <c r="E302" s="13">
        <f t="shared" ca="1" si="79"/>
        <v>1</v>
      </c>
      <c r="F302" s="13">
        <f ca="1">(TRUNC(PRODUCT($E$12:$E301),16))</f>
        <v>1.017698311615</v>
      </c>
      <c r="G302" s="13">
        <f t="shared" si="88"/>
        <v>1</v>
      </c>
      <c r="H302" s="13">
        <f t="shared" ca="1" si="80"/>
        <v>1.0176983100000001</v>
      </c>
      <c r="I302" s="12">
        <f t="shared" si="89"/>
        <v>0.03</v>
      </c>
      <c r="J302" s="34">
        <f t="shared" si="90"/>
        <v>43929</v>
      </c>
      <c r="K302" s="2">
        <f t="shared" si="91"/>
        <v>198</v>
      </c>
      <c r="L302" s="17">
        <f t="shared" si="92"/>
        <v>199</v>
      </c>
      <c r="M302" s="11">
        <f t="shared" si="81"/>
        <v>1.0236166280000001</v>
      </c>
      <c r="N302" s="11">
        <f t="shared" ca="1" si="82"/>
        <v>1.0417329120000001</v>
      </c>
      <c r="O302" s="17">
        <f t="shared" si="93"/>
        <v>0</v>
      </c>
      <c r="P302" s="13">
        <f t="shared" ca="1" si="83"/>
        <v>1043322.8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44294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44220</v>
      </c>
      <c r="B303" s="72">
        <f t="shared" ca="1" si="96"/>
        <v>26043322.800000001</v>
      </c>
      <c r="C303" s="6">
        <f t="shared" si="87"/>
        <v>25000000</v>
      </c>
      <c r="D303" s="12">
        <f ca="1">IF(A303&lt;$B$1,VLOOKUP(A303,[1]DI!$A$4:$B$15000,2,FALSE),0)</f>
        <v>0</v>
      </c>
      <c r="E303" s="13">
        <f t="shared" ca="1" si="79"/>
        <v>1</v>
      </c>
      <c r="F303" s="13">
        <f ca="1">(TRUNC(PRODUCT($E$12:$E302),16))</f>
        <v>1.017698311615</v>
      </c>
      <c r="G303" s="13">
        <f t="shared" si="88"/>
        <v>1</v>
      </c>
      <c r="H303" s="13">
        <f t="shared" ca="1" si="80"/>
        <v>1.0176983100000001</v>
      </c>
      <c r="I303" s="12">
        <f t="shared" si="89"/>
        <v>0.03</v>
      </c>
      <c r="J303" s="34">
        <f t="shared" si="90"/>
        <v>43929</v>
      </c>
      <c r="K303" s="2">
        <f t="shared" si="91"/>
        <v>198</v>
      </c>
      <c r="L303" s="17">
        <f t="shared" si="92"/>
        <v>199</v>
      </c>
      <c r="M303" s="11">
        <f t="shared" si="81"/>
        <v>1.0236166280000001</v>
      </c>
      <c r="N303" s="11">
        <f t="shared" ca="1" si="82"/>
        <v>1.0417329120000001</v>
      </c>
      <c r="O303" s="17">
        <f t="shared" si="93"/>
        <v>0</v>
      </c>
      <c r="P303" s="13">
        <f t="shared" ca="1" si="83"/>
        <v>1043322.8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44294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44221</v>
      </c>
      <c r="B304" s="72">
        <f t="shared" ca="1" si="96"/>
        <v>26043322.800000001</v>
      </c>
      <c r="C304" s="6">
        <f t="shared" si="87"/>
        <v>25000000</v>
      </c>
      <c r="D304" s="12">
        <f ca="1">IF(A304&lt;$B$1,VLOOKUP(A304,[1]DI!$A$4:$B$15000,2,FALSE),0)</f>
        <v>1.9000000000000006E-2</v>
      </c>
      <c r="E304" s="13">
        <f t="shared" ca="1" si="79"/>
        <v>1.0000746899999999</v>
      </c>
      <c r="F304" s="13">
        <f ca="1">(TRUNC(PRODUCT($E$12:$E303),16))</f>
        <v>1.017698311615</v>
      </c>
      <c r="G304" s="13">
        <f t="shared" si="88"/>
        <v>1</v>
      </c>
      <c r="H304" s="13">
        <f t="shared" ca="1" si="80"/>
        <v>1.0176983100000001</v>
      </c>
      <c r="I304" s="12">
        <f t="shared" si="89"/>
        <v>0.03</v>
      </c>
      <c r="J304" s="34">
        <f t="shared" si="90"/>
        <v>43929</v>
      </c>
      <c r="K304" s="2">
        <f t="shared" si="91"/>
        <v>199</v>
      </c>
      <c r="L304" s="17">
        <f t="shared" si="92"/>
        <v>199</v>
      </c>
      <c r="M304" s="11">
        <f t="shared" si="81"/>
        <v>1.0236166280000001</v>
      </c>
      <c r="N304" s="11">
        <f t="shared" ca="1" si="82"/>
        <v>1.0417329120000001</v>
      </c>
      <c r="O304" s="17">
        <f t="shared" si="93"/>
        <v>0</v>
      </c>
      <c r="P304" s="13">
        <f t="shared" ca="1" si="83"/>
        <v>1043322.8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44294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44222</v>
      </c>
      <c r="B305" s="72">
        <f t="shared" ca="1" si="96"/>
        <v>26048323.149999999</v>
      </c>
      <c r="C305" s="6">
        <f t="shared" si="87"/>
        <v>25000000</v>
      </c>
      <c r="D305" s="12">
        <f ca="1">IF(A305&lt;$B$1,VLOOKUP(A305,[1]DI!$A$4:$B$15000,2,FALSE),0)</f>
        <v>1.9000000000000006E-2</v>
      </c>
      <c r="E305" s="13">
        <f t="shared" ca="1" si="79"/>
        <v>1.0000746899999999</v>
      </c>
      <c r="F305" s="13">
        <f ca="1">(TRUNC(PRODUCT($E$12:$E304),16))</f>
        <v>1.0177743235018899</v>
      </c>
      <c r="G305" s="13">
        <f t="shared" si="88"/>
        <v>1</v>
      </c>
      <c r="H305" s="13">
        <f t="shared" ca="1" si="80"/>
        <v>1.01777432</v>
      </c>
      <c r="I305" s="12">
        <f t="shared" si="89"/>
        <v>0.03</v>
      </c>
      <c r="J305" s="34">
        <f t="shared" si="90"/>
        <v>43929</v>
      </c>
      <c r="K305" s="2">
        <f t="shared" si="91"/>
        <v>200</v>
      </c>
      <c r="L305" s="17">
        <f t="shared" si="92"/>
        <v>200</v>
      </c>
      <c r="M305" s="11">
        <f t="shared" si="81"/>
        <v>1.0237367020000001</v>
      </c>
      <c r="N305" s="11">
        <f t="shared" ca="1" si="82"/>
        <v>1.0419329260000001</v>
      </c>
      <c r="O305" s="17">
        <f t="shared" si="93"/>
        <v>0</v>
      </c>
      <c r="P305" s="13">
        <f t="shared" ca="1" si="83"/>
        <v>1048323.15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44294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44223</v>
      </c>
      <c r="B306" s="72">
        <f t="shared" ca="1" si="96"/>
        <v>26053324.550000001</v>
      </c>
      <c r="C306" s="6">
        <f t="shared" si="87"/>
        <v>25000000</v>
      </c>
      <c r="D306" s="12">
        <f ca="1">IF(A306&lt;$B$1,VLOOKUP(A306,[1]DI!$A$4:$B$15000,2,FALSE),0)</f>
        <v>1.9000000000000006E-2</v>
      </c>
      <c r="E306" s="13">
        <f t="shared" ca="1" si="79"/>
        <v>1.0000746899999999</v>
      </c>
      <c r="F306" s="13">
        <f ca="1">(TRUNC(PRODUCT($E$12:$E305),16))</f>
        <v>1.0178503410661099</v>
      </c>
      <c r="G306" s="13">
        <f t="shared" si="88"/>
        <v>1</v>
      </c>
      <c r="H306" s="13">
        <f t="shared" ca="1" si="80"/>
        <v>1.0178503400000001</v>
      </c>
      <c r="I306" s="12">
        <f t="shared" si="89"/>
        <v>0.03</v>
      </c>
      <c r="J306" s="34">
        <f t="shared" si="90"/>
        <v>43929</v>
      </c>
      <c r="K306" s="2">
        <f t="shared" si="91"/>
        <v>201</v>
      </c>
      <c r="L306" s="17">
        <f t="shared" si="92"/>
        <v>201</v>
      </c>
      <c r="M306" s="11">
        <f t="shared" si="81"/>
        <v>1.02385679</v>
      </c>
      <c r="N306" s="11">
        <f t="shared" ca="1" si="82"/>
        <v>1.042132982</v>
      </c>
      <c r="O306" s="17">
        <f t="shared" si="93"/>
        <v>0</v>
      </c>
      <c r="P306" s="13">
        <f t="shared" ca="1" si="83"/>
        <v>1053324.55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44294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44224</v>
      </c>
      <c r="B307" s="72">
        <f t="shared" ca="1" si="96"/>
        <v>26058326.774999999</v>
      </c>
      <c r="C307" s="6">
        <f t="shared" si="87"/>
        <v>25000000</v>
      </c>
      <c r="D307" s="12">
        <f ca="1">IF(A307&lt;$B$1,VLOOKUP(A307,[1]DI!$A$4:$B$15000,2,FALSE),0)</f>
        <v>1.9000000000000006E-2</v>
      </c>
      <c r="E307" s="13">
        <f t="shared" ca="1" si="79"/>
        <v>1.0000746899999999</v>
      </c>
      <c r="F307" s="13">
        <f ca="1">(TRUNC(PRODUCT($E$12:$E306),16))</f>
        <v>1.01792636430809</v>
      </c>
      <c r="G307" s="13">
        <f t="shared" si="88"/>
        <v>1</v>
      </c>
      <c r="H307" s="13">
        <f t="shared" ca="1" si="80"/>
        <v>1.0179263599999999</v>
      </c>
      <c r="I307" s="12">
        <f t="shared" si="89"/>
        <v>0.03</v>
      </c>
      <c r="J307" s="34">
        <f t="shared" si="90"/>
        <v>43929</v>
      </c>
      <c r="K307" s="2">
        <f t="shared" si="91"/>
        <v>202</v>
      </c>
      <c r="L307" s="17">
        <f t="shared" si="92"/>
        <v>202</v>
      </c>
      <c r="M307" s="11">
        <f t="shared" si="81"/>
        <v>1.0239768929999999</v>
      </c>
      <c r="N307" s="11">
        <f t="shared" ca="1" si="82"/>
        <v>1.0423330710000001</v>
      </c>
      <c r="O307" s="17">
        <f t="shared" si="93"/>
        <v>0</v>
      </c>
      <c r="P307" s="13">
        <f t="shared" ca="1" si="83"/>
        <v>1058326.7749999999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44294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44225</v>
      </c>
      <c r="B308" s="72">
        <f t="shared" ca="1" si="96"/>
        <v>26063330.074999999</v>
      </c>
      <c r="C308" s="6">
        <f t="shared" si="87"/>
        <v>25000000</v>
      </c>
      <c r="D308" s="12">
        <f ca="1">IF(A308&lt;$B$1,VLOOKUP(A308,[1]DI!$A$4:$B$15000,2,FALSE),0)</f>
        <v>1.9000000000000006E-2</v>
      </c>
      <c r="E308" s="13">
        <f t="shared" ca="1" si="79"/>
        <v>1.0000746899999999</v>
      </c>
      <c r="F308" s="13">
        <f ca="1">(TRUNC(PRODUCT($E$12:$E307),16))</f>
        <v>1.01800239322824</v>
      </c>
      <c r="G308" s="13">
        <f t="shared" si="88"/>
        <v>1</v>
      </c>
      <c r="H308" s="13">
        <f t="shared" ca="1" si="80"/>
        <v>1.0180023899999999</v>
      </c>
      <c r="I308" s="12">
        <f t="shared" si="89"/>
        <v>0.03</v>
      </c>
      <c r="J308" s="34">
        <f t="shared" si="90"/>
        <v>43929</v>
      </c>
      <c r="K308" s="2">
        <f t="shared" si="91"/>
        <v>203</v>
      </c>
      <c r="L308" s="17">
        <f t="shared" si="92"/>
        <v>203</v>
      </c>
      <c r="M308" s="11">
        <f t="shared" si="81"/>
        <v>1.0240970089999999</v>
      </c>
      <c r="N308" s="11">
        <f t="shared" ca="1" si="82"/>
        <v>1.0425332030000001</v>
      </c>
      <c r="O308" s="17">
        <f t="shared" si="93"/>
        <v>0</v>
      </c>
      <c r="P308" s="13">
        <f t="shared" ca="1" si="83"/>
        <v>1063330.075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44294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44226</v>
      </c>
      <c r="B309" s="72">
        <f t="shared" ca="1" si="96"/>
        <v>26068334.425000001</v>
      </c>
      <c r="C309" s="6">
        <f t="shared" si="87"/>
        <v>25000000</v>
      </c>
      <c r="D309" s="12">
        <f ca="1">IF(A309&lt;$B$1,VLOOKUP(A309,[1]DI!$A$4:$B$15000,2,FALSE),0)</f>
        <v>0</v>
      </c>
      <c r="E309" s="13">
        <f t="shared" ca="1" si="79"/>
        <v>1</v>
      </c>
      <c r="F309" s="13">
        <f ca="1">(TRUNC(PRODUCT($E$12:$E308),16))</f>
        <v>1.0180784278269901</v>
      </c>
      <c r="G309" s="13">
        <f t="shared" si="88"/>
        <v>1</v>
      </c>
      <c r="H309" s="13">
        <f t="shared" ca="1" si="80"/>
        <v>1.0180784300000001</v>
      </c>
      <c r="I309" s="12">
        <f t="shared" si="89"/>
        <v>0.03</v>
      </c>
      <c r="J309" s="34">
        <f t="shared" si="90"/>
        <v>43929</v>
      </c>
      <c r="K309" s="2">
        <f t="shared" si="91"/>
        <v>203</v>
      </c>
      <c r="L309" s="17">
        <f t="shared" si="92"/>
        <v>204</v>
      </c>
      <c r="M309" s="11">
        <f t="shared" si="81"/>
        <v>1.0242171390000001</v>
      </c>
      <c r="N309" s="11">
        <f t="shared" ca="1" si="82"/>
        <v>1.042733377</v>
      </c>
      <c r="O309" s="17">
        <f t="shared" si="93"/>
        <v>0</v>
      </c>
      <c r="P309" s="13">
        <f t="shared" ca="1" si="83"/>
        <v>1068334.425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44294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44227</v>
      </c>
      <c r="B310" s="72">
        <f t="shared" ca="1" si="96"/>
        <v>26068334.425000001</v>
      </c>
      <c r="C310" s="6">
        <f t="shared" si="87"/>
        <v>25000000</v>
      </c>
      <c r="D310" s="12">
        <f ca="1">IF(A310&lt;$B$1,VLOOKUP(A310,[1]DI!$A$4:$B$15000,2,FALSE),0)</f>
        <v>0</v>
      </c>
      <c r="E310" s="13">
        <f t="shared" ca="1" si="79"/>
        <v>1</v>
      </c>
      <c r="F310" s="13">
        <f ca="1">(TRUNC(PRODUCT($E$12:$E309),16))</f>
        <v>1.0180784278269901</v>
      </c>
      <c r="G310" s="13">
        <f t="shared" si="88"/>
        <v>1</v>
      </c>
      <c r="H310" s="13">
        <f t="shared" ca="1" si="80"/>
        <v>1.0180784300000001</v>
      </c>
      <c r="I310" s="12">
        <f t="shared" si="89"/>
        <v>0.03</v>
      </c>
      <c r="J310" s="34">
        <f t="shared" si="90"/>
        <v>43929</v>
      </c>
      <c r="K310" s="2">
        <f t="shared" si="91"/>
        <v>203</v>
      </c>
      <c r="L310" s="17">
        <f t="shared" si="92"/>
        <v>204</v>
      </c>
      <c r="M310" s="11">
        <f t="shared" si="81"/>
        <v>1.0242171390000001</v>
      </c>
      <c r="N310" s="11">
        <f t="shared" ca="1" si="82"/>
        <v>1.042733377</v>
      </c>
      <c r="O310" s="17">
        <f t="shared" si="93"/>
        <v>0</v>
      </c>
      <c r="P310" s="13">
        <f t="shared" ca="1" si="83"/>
        <v>1068334.425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44294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44228</v>
      </c>
      <c r="B311" s="72">
        <f t="shared" ca="1" si="96"/>
        <v>26068334.425000001</v>
      </c>
      <c r="C311" s="6">
        <f t="shared" si="87"/>
        <v>25000000</v>
      </c>
      <c r="D311" s="12">
        <f ca="1">IF(A311&lt;$B$1,VLOOKUP(A311,[1]DI!$A$4:$B$15000,2,FALSE),0)</f>
        <v>1.9000000000000006E-2</v>
      </c>
      <c r="E311" s="13">
        <f t="shared" ca="1" si="79"/>
        <v>1.0000746899999999</v>
      </c>
      <c r="F311" s="13">
        <f ca="1">(TRUNC(PRODUCT($E$12:$E310),16))</f>
        <v>1.0180784278269901</v>
      </c>
      <c r="G311" s="13">
        <f t="shared" si="88"/>
        <v>1</v>
      </c>
      <c r="H311" s="13">
        <f t="shared" ca="1" si="80"/>
        <v>1.0180784300000001</v>
      </c>
      <c r="I311" s="12">
        <f t="shared" si="89"/>
        <v>0.03</v>
      </c>
      <c r="J311" s="34">
        <f t="shared" si="90"/>
        <v>43929</v>
      </c>
      <c r="K311" s="2">
        <f t="shared" si="91"/>
        <v>204</v>
      </c>
      <c r="L311" s="17">
        <f t="shared" si="92"/>
        <v>204</v>
      </c>
      <c r="M311" s="11">
        <f t="shared" si="81"/>
        <v>1.0242171390000001</v>
      </c>
      <c r="N311" s="11">
        <f t="shared" ca="1" si="82"/>
        <v>1.042733377</v>
      </c>
      <c r="O311" s="17">
        <f t="shared" si="93"/>
        <v>0</v>
      </c>
      <c r="P311" s="13">
        <f t="shared" ca="1" si="83"/>
        <v>1068334.425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44294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44229</v>
      </c>
      <c r="B312" s="72">
        <f t="shared" ca="1" si="96"/>
        <v>26073339.600000001</v>
      </c>
      <c r="C312" s="6">
        <f t="shared" si="87"/>
        <v>25000000</v>
      </c>
      <c r="D312" s="12">
        <f ca="1">IF(A312&lt;$B$1,VLOOKUP(A312,[1]DI!$A$4:$B$15000,2,FALSE),0)</f>
        <v>1.9000000000000006E-2</v>
      </c>
      <c r="E312" s="13">
        <f t="shared" ca="1" si="79"/>
        <v>1.0000746899999999</v>
      </c>
      <c r="F312" s="13">
        <f ca="1">(TRUNC(PRODUCT($E$12:$E311),16))</f>
        <v>1.0181544681047601</v>
      </c>
      <c r="G312" s="13">
        <f t="shared" si="88"/>
        <v>1</v>
      </c>
      <c r="H312" s="13">
        <f t="shared" ca="1" si="80"/>
        <v>1.01815447</v>
      </c>
      <c r="I312" s="12">
        <f t="shared" si="89"/>
        <v>0.03</v>
      </c>
      <c r="J312" s="34">
        <f t="shared" si="90"/>
        <v>43929</v>
      </c>
      <c r="K312" s="2">
        <f t="shared" si="91"/>
        <v>205</v>
      </c>
      <c r="L312" s="17">
        <f t="shared" si="92"/>
        <v>205</v>
      </c>
      <c r="M312" s="11">
        <f t="shared" si="81"/>
        <v>1.024337284</v>
      </c>
      <c r="N312" s="11">
        <f t="shared" ca="1" si="82"/>
        <v>1.042933584</v>
      </c>
      <c r="O312" s="17">
        <f t="shared" si="93"/>
        <v>0</v>
      </c>
      <c r="P312" s="13">
        <f t="shared" ca="1" si="83"/>
        <v>1073339.6000000001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44294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44230</v>
      </c>
      <c r="B313" s="72">
        <f t="shared" ca="1" si="96"/>
        <v>26078345.600000001</v>
      </c>
      <c r="C313" s="6">
        <f t="shared" si="87"/>
        <v>25000000</v>
      </c>
      <c r="D313" s="12">
        <f ca="1">IF(A313&lt;$B$1,VLOOKUP(A313,[1]DI!$A$4:$B$15000,2,FALSE),0)</f>
        <v>1.9000000000000006E-2</v>
      </c>
      <c r="E313" s="13">
        <f t="shared" ca="1" si="79"/>
        <v>1.0000746899999999</v>
      </c>
      <c r="F313" s="13">
        <f ca="1">(TRUNC(PRODUCT($E$12:$E312),16))</f>
        <v>1.0182305140619901</v>
      </c>
      <c r="G313" s="13">
        <f t="shared" si="88"/>
        <v>1</v>
      </c>
      <c r="H313" s="13">
        <f t="shared" ca="1" si="80"/>
        <v>1.01823051</v>
      </c>
      <c r="I313" s="12">
        <f t="shared" si="89"/>
        <v>0.03</v>
      </c>
      <c r="J313" s="34">
        <f t="shared" si="90"/>
        <v>43929</v>
      </c>
      <c r="K313" s="2">
        <f t="shared" si="91"/>
        <v>206</v>
      </c>
      <c r="L313" s="17">
        <f t="shared" si="92"/>
        <v>206</v>
      </c>
      <c r="M313" s="11">
        <f t="shared" si="81"/>
        <v>1.0244574420000001</v>
      </c>
      <c r="N313" s="11">
        <f t="shared" ca="1" si="82"/>
        <v>1.0431338240000001</v>
      </c>
      <c r="O313" s="17">
        <f t="shared" si="93"/>
        <v>0</v>
      </c>
      <c r="P313" s="13">
        <f t="shared" ca="1" si="83"/>
        <v>1078345.6000000001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44294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44231</v>
      </c>
      <c r="B314" s="72">
        <f t="shared" ca="1" si="96"/>
        <v>26083352.925000001</v>
      </c>
      <c r="C314" s="6">
        <f t="shared" si="87"/>
        <v>25000000</v>
      </c>
      <c r="D314" s="12">
        <f ca="1">IF(A314&lt;$B$1,VLOOKUP(A314,[1]DI!$A$4:$B$15000,2,FALSE),0)</f>
        <v>1.9000000000000006E-2</v>
      </c>
      <c r="E314" s="13">
        <f t="shared" ca="1" si="79"/>
        <v>1.0000746899999999</v>
      </c>
      <c r="F314" s="13">
        <f ca="1">(TRUNC(PRODUCT($E$12:$E313),16))</f>
        <v>1.01830656569908</v>
      </c>
      <c r="G314" s="13">
        <f t="shared" si="88"/>
        <v>1</v>
      </c>
      <c r="H314" s="13">
        <f t="shared" ca="1" si="80"/>
        <v>1.01830657</v>
      </c>
      <c r="I314" s="12">
        <f t="shared" si="89"/>
        <v>0.03</v>
      </c>
      <c r="J314" s="34">
        <f t="shared" si="90"/>
        <v>43929</v>
      </c>
      <c r="K314" s="2">
        <f t="shared" si="91"/>
        <v>207</v>
      </c>
      <c r="L314" s="17">
        <f t="shared" si="92"/>
        <v>207</v>
      </c>
      <c r="M314" s="11">
        <f t="shared" si="81"/>
        <v>1.0245776150000001</v>
      </c>
      <c r="N314" s="11">
        <f t="shared" ca="1" si="82"/>
        <v>1.0433341169999999</v>
      </c>
      <c r="O314" s="17">
        <f t="shared" si="93"/>
        <v>0</v>
      </c>
      <c r="P314" s="13">
        <f t="shared" ca="1" si="83"/>
        <v>1083352.925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44294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44232</v>
      </c>
      <c r="B315" s="72">
        <f t="shared" ca="1" si="96"/>
        <v>26088360.800000001</v>
      </c>
      <c r="C315" s="6">
        <f t="shared" si="87"/>
        <v>25000000</v>
      </c>
      <c r="D315" s="12">
        <f ca="1">IF(A315&lt;$B$1,VLOOKUP(A315,[1]DI!$A$4:$B$15000,2,FALSE),0)</f>
        <v>1.9000000000000006E-2</v>
      </c>
      <c r="E315" s="13">
        <f t="shared" ca="1" si="79"/>
        <v>1.0000746899999999</v>
      </c>
      <c r="F315" s="13">
        <f ca="1">(TRUNC(PRODUCT($E$12:$E314),16))</f>
        <v>1.0183826230164701</v>
      </c>
      <c r="G315" s="13">
        <f t="shared" si="88"/>
        <v>1</v>
      </c>
      <c r="H315" s="13">
        <f t="shared" ca="1" si="80"/>
        <v>1.0183826199999999</v>
      </c>
      <c r="I315" s="12">
        <f t="shared" si="89"/>
        <v>0.03</v>
      </c>
      <c r="J315" s="34">
        <f t="shared" si="90"/>
        <v>43929</v>
      </c>
      <c r="K315" s="2">
        <f t="shared" si="91"/>
        <v>208</v>
      </c>
      <c r="L315" s="17">
        <f t="shared" si="92"/>
        <v>208</v>
      </c>
      <c r="M315" s="11">
        <f t="shared" si="81"/>
        <v>1.0246978019999999</v>
      </c>
      <c r="N315" s="11">
        <f t="shared" ca="1" si="82"/>
        <v>1.043534432</v>
      </c>
      <c r="O315" s="17">
        <f t="shared" si="93"/>
        <v>0</v>
      </c>
      <c r="P315" s="13">
        <f t="shared" ca="1" si="83"/>
        <v>1088360.8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44294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44233</v>
      </c>
      <c r="B316" s="72">
        <f t="shared" ca="1" si="96"/>
        <v>26093370.024999999</v>
      </c>
      <c r="C316" s="6">
        <f t="shared" si="87"/>
        <v>25000000</v>
      </c>
      <c r="D316" s="12">
        <f ca="1">IF(A316&lt;$B$1,VLOOKUP(A316,[1]DI!$A$4:$B$15000,2,FALSE),0)</f>
        <v>0</v>
      </c>
      <c r="E316" s="13">
        <f t="shared" ca="1" si="79"/>
        <v>1</v>
      </c>
      <c r="F316" s="13">
        <f ca="1">(TRUNC(PRODUCT($E$12:$E315),16))</f>
        <v>1.0184586860145901</v>
      </c>
      <c r="G316" s="13">
        <f t="shared" si="88"/>
        <v>1</v>
      </c>
      <c r="H316" s="13">
        <f t="shared" ca="1" si="80"/>
        <v>1.0184586900000001</v>
      </c>
      <c r="I316" s="12">
        <f t="shared" si="89"/>
        <v>0.03</v>
      </c>
      <c r="J316" s="34">
        <f t="shared" si="90"/>
        <v>43929</v>
      </c>
      <c r="K316" s="2">
        <f t="shared" si="91"/>
        <v>208</v>
      </c>
      <c r="L316" s="17">
        <f t="shared" si="92"/>
        <v>209</v>
      </c>
      <c r="M316" s="11">
        <f t="shared" si="81"/>
        <v>1.024818003</v>
      </c>
      <c r="N316" s="11">
        <f t="shared" ca="1" si="82"/>
        <v>1.043734801</v>
      </c>
      <c r="O316" s="17">
        <f t="shared" si="93"/>
        <v>0</v>
      </c>
      <c r="P316" s="13">
        <f t="shared" ca="1" si="83"/>
        <v>1093370.0249999999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44294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44234</v>
      </c>
      <c r="B317" s="72">
        <f t="shared" ca="1" si="96"/>
        <v>26093370.024999999</v>
      </c>
      <c r="C317" s="6">
        <f t="shared" si="87"/>
        <v>25000000</v>
      </c>
      <c r="D317" s="12">
        <f ca="1">IF(A317&lt;$B$1,VLOOKUP(A317,[1]DI!$A$4:$B$15000,2,FALSE),0)</f>
        <v>0</v>
      </c>
      <c r="E317" s="13">
        <f t="shared" ca="1" si="79"/>
        <v>1</v>
      </c>
      <c r="F317" s="13">
        <f ca="1">(TRUNC(PRODUCT($E$12:$E316),16))</f>
        <v>1.0184586860145901</v>
      </c>
      <c r="G317" s="13">
        <f t="shared" si="88"/>
        <v>1</v>
      </c>
      <c r="H317" s="13">
        <f t="shared" ca="1" si="80"/>
        <v>1.0184586900000001</v>
      </c>
      <c r="I317" s="12">
        <f t="shared" si="89"/>
        <v>0.03</v>
      </c>
      <c r="J317" s="34">
        <f t="shared" si="90"/>
        <v>43929</v>
      </c>
      <c r="K317" s="2">
        <f t="shared" si="91"/>
        <v>208</v>
      </c>
      <c r="L317" s="17">
        <f t="shared" si="92"/>
        <v>209</v>
      </c>
      <c r="M317" s="11">
        <f t="shared" si="81"/>
        <v>1.024818003</v>
      </c>
      <c r="N317" s="11">
        <f t="shared" ca="1" si="82"/>
        <v>1.043734801</v>
      </c>
      <c r="O317" s="17">
        <f t="shared" si="93"/>
        <v>0</v>
      </c>
      <c r="P317" s="13">
        <f t="shared" ca="1" si="83"/>
        <v>1093370.0249999999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44294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44235</v>
      </c>
      <c r="B318" s="72">
        <f t="shared" ca="1" si="96"/>
        <v>26093370.024999999</v>
      </c>
      <c r="C318" s="6">
        <f t="shared" si="87"/>
        <v>25000000</v>
      </c>
      <c r="D318" s="12">
        <f ca="1">IF(A318&lt;$B$1,VLOOKUP(A318,[1]DI!$A$4:$B$15000,2,FALSE),0)</f>
        <v>1.9000000000000006E-2</v>
      </c>
      <c r="E318" s="13">
        <f t="shared" ca="1" si="79"/>
        <v>1.0000746899999999</v>
      </c>
      <c r="F318" s="13">
        <f ca="1">(TRUNC(PRODUCT($E$12:$E317),16))</f>
        <v>1.0184586860145901</v>
      </c>
      <c r="G318" s="13">
        <f t="shared" si="88"/>
        <v>1</v>
      </c>
      <c r="H318" s="13">
        <f t="shared" ca="1" si="80"/>
        <v>1.0184586900000001</v>
      </c>
      <c r="I318" s="12">
        <f t="shared" si="89"/>
        <v>0.03</v>
      </c>
      <c r="J318" s="34">
        <f t="shared" si="90"/>
        <v>43929</v>
      </c>
      <c r="K318" s="2">
        <f t="shared" si="91"/>
        <v>209</v>
      </c>
      <c r="L318" s="17">
        <f t="shared" si="92"/>
        <v>209</v>
      </c>
      <c r="M318" s="11">
        <f t="shared" si="81"/>
        <v>1.024818003</v>
      </c>
      <c r="N318" s="11">
        <f t="shared" ca="1" si="82"/>
        <v>1.043734801</v>
      </c>
      <c r="O318" s="17">
        <f t="shared" si="93"/>
        <v>0</v>
      </c>
      <c r="P318" s="13">
        <f t="shared" ca="1" si="83"/>
        <v>1093370.0249999999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44294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44236</v>
      </c>
      <c r="B319" s="72">
        <f t="shared" ca="1" si="96"/>
        <v>26098379.800000001</v>
      </c>
      <c r="C319" s="6">
        <f t="shared" si="87"/>
        <v>25000000</v>
      </c>
      <c r="D319" s="12">
        <f ca="1">IF(A319&lt;$B$1,VLOOKUP(A319,[1]DI!$A$4:$B$15000,2,FALSE),0)</f>
        <v>1.9000000000000006E-2</v>
      </c>
      <c r="E319" s="13">
        <f t="shared" ca="1" si="79"/>
        <v>1.0000746899999999</v>
      </c>
      <c r="F319" s="13">
        <f ca="1">(TRUNC(PRODUCT($E$12:$E318),16))</f>
        <v>1.0185347546938399</v>
      </c>
      <c r="G319" s="13">
        <f t="shared" si="88"/>
        <v>1</v>
      </c>
      <c r="H319" s="13">
        <f t="shared" ca="1" si="80"/>
        <v>1.0185347499999999</v>
      </c>
      <c r="I319" s="12">
        <f t="shared" si="89"/>
        <v>0.03</v>
      </c>
      <c r="J319" s="34">
        <f t="shared" si="90"/>
        <v>43929</v>
      </c>
      <c r="K319" s="2">
        <f t="shared" si="91"/>
        <v>210</v>
      </c>
      <c r="L319" s="17">
        <f t="shared" si="92"/>
        <v>210</v>
      </c>
      <c r="M319" s="11">
        <f t="shared" si="81"/>
        <v>1.024938218</v>
      </c>
      <c r="N319" s="11">
        <f t="shared" ca="1" si="82"/>
        <v>1.043935192</v>
      </c>
      <c r="O319" s="17">
        <f t="shared" si="93"/>
        <v>0</v>
      </c>
      <c r="P319" s="13">
        <f t="shared" ca="1" si="83"/>
        <v>1098379.8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44294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44237</v>
      </c>
      <c r="B320" s="72">
        <f t="shared" ca="1" si="96"/>
        <v>26103390.875</v>
      </c>
      <c r="C320" s="6">
        <f t="shared" si="87"/>
        <v>25000000</v>
      </c>
      <c r="D320" s="12">
        <f ca="1">IF(A320&lt;$B$1,VLOOKUP(A320,[1]DI!$A$4:$B$15000,2,FALSE),0)</f>
        <v>1.9000000000000006E-2</v>
      </c>
      <c r="E320" s="13">
        <f t="shared" ca="1" si="79"/>
        <v>1.0000746899999999</v>
      </c>
      <c r="F320" s="13">
        <f ca="1">(TRUNC(PRODUCT($E$12:$E319),16))</f>
        <v>1.01861082905467</v>
      </c>
      <c r="G320" s="13">
        <f t="shared" si="88"/>
        <v>1</v>
      </c>
      <c r="H320" s="13">
        <f t="shared" ca="1" si="80"/>
        <v>1.0186108300000001</v>
      </c>
      <c r="I320" s="12">
        <f t="shared" si="89"/>
        <v>0.03</v>
      </c>
      <c r="J320" s="34">
        <f t="shared" si="90"/>
        <v>43929</v>
      </c>
      <c r="K320" s="2">
        <f t="shared" si="91"/>
        <v>211</v>
      </c>
      <c r="L320" s="17">
        <f t="shared" si="92"/>
        <v>211</v>
      </c>
      <c r="M320" s="11">
        <f t="shared" si="81"/>
        <v>1.0250584469999999</v>
      </c>
      <c r="N320" s="11">
        <f t="shared" ca="1" si="82"/>
        <v>1.044135635</v>
      </c>
      <c r="O320" s="17">
        <f t="shared" si="93"/>
        <v>0</v>
      </c>
      <c r="P320" s="13">
        <f t="shared" ca="1" si="83"/>
        <v>1103390.875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44294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44238</v>
      </c>
      <c r="B321" s="72">
        <f t="shared" ca="1" si="96"/>
        <v>26108402.800000001</v>
      </c>
      <c r="C321" s="6">
        <f t="shared" si="87"/>
        <v>25000000</v>
      </c>
      <c r="D321" s="12">
        <f ca="1">IF(A321&lt;$B$1,VLOOKUP(A321,[1]DI!$A$4:$B$15000,2,FALSE),0)</f>
        <v>1.9000000000000006E-2</v>
      </c>
      <c r="E321" s="13">
        <f t="shared" ca="1" si="79"/>
        <v>1.0000746899999999</v>
      </c>
      <c r="F321" s="13">
        <f ca="1">(TRUNC(PRODUCT($E$12:$E320),16))</f>
        <v>1.0186869090974899</v>
      </c>
      <c r="G321" s="13">
        <f t="shared" si="88"/>
        <v>1</v>
      </c>
      <c r="H321" s="13">
        <f t="shared" ca="1" si="80"/>
        <v>1.01868691</v>
      </c>
      <c r="I321" s="12">
        <f t="shared" si="89"/>
        <v>0.03</v>
      </c>
      <c r="J321" s="34">
        <f t="shared" si="90"/>
        <v>43929</v>
      </c>
      <c r="K321" s="2">
        <f t="shared" si="91"/>
        <v>212</v>
      </c>
      <c r="L321" s="17">
        <f t="shared" si="92"/>
        <v>212</v>
      </c>
      <c r="M321" s="11">
        <f t="shared" si="81"/>
        <v>1.0251786899999999</v>
      </c>
      <c r="N321" s="11">
        <f t="shared" ca="1" si="82"/>
        <v>1.0443361120000001</v>
      </c>
      <c r="O321" s="17">
        <f t="shared" si="93"/>
        <v>0</v>
      </c>
      <c r="P321" s="13">
        <f t="shared" ca="1" si="83"/>
        <v>1108402.8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44294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44239</v>
      </c>
      <c r="B322" s="72">
        <f t="shared" ca="1" si="96"/>
        <v>26113415.524999999</v>
      </c>
      <c r="C322" s="6">
        <f t="shared" si="87"/>
        <v>25000000</v>
      </c>
      <c r="D322" s="12">
        <f ca="1">IF(A322&lt;$B$1,VLOOKUP(A322,[1]DI!$A$4:$B$15000,2,FALSE),0)</f>
        <v>1.9000000000000006E-2</v>
      </c>
      <c r="E322" s="13">
        <f t="shared" ca="1" si="79"/>
        <v>1.0000746899999999</v>
      </c>
      <c r="F322" s="13">
        <f ca="1">(TRUNC(PRODUCT($E$12:$E321),16))</f>
        <v>1.0187629948227399</v>
      </c>
      <c r="G322" s="13">
        <f t="shared" si="88"/>
        <v>1</v>
      </c>
      <c r="H322" s="13">
        <f t="shared" ca="1" si="80"/>
        <v>1.0187629899999999</v>
      </c>
      <c r="I322" s="12">
        <f t="shared" si="89"/>
        <v>0.03</v>
      </c>
      <c r="J322" s="34">
        <f t="shared" si="90"/>
        <v>43929</v>
      </c>
      <c r="K322" s="2">
        <f t="shared" si="91"/>
        <v>213</v>
      </c>
      <c r="L322" s="17">
        <f t="shared" si="92"/>
        <v>213</v>
      </c>
      <c r="M322" s="11">
        <f t="shared" si="81"/>
        <v>1.025298947</v>
      </c>
      <c r="N322" s="11">
        <f t="shared" ca="1" si="82"/>
        <v>1.044536621</v>
      </c>
      <c r="O322" s="17">
        <f t="shared" si="93"/>
        <v>0</v>
      </c>
      <c r="P322" s="13">
        <f t="shared" ca="1" si="83"/>
        <v>1113415.5249999999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44294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44240</v>
      </c>
      <c r="B323" s="72">
        <f t="shared" ca="1" si="96"/>
        <v>26118429.574999999</v>
      </c>
      <c r="C323" s="6">
        <f t="shared" si="87"/>
        <v>25000000</v>
      </c>
      <c r="D323" s="12">
        <f ca="1">IF(A323&lt;$B$1,VLOOKUP(A323,[1]DI!$A$4:$B$15000,2,FALSE),0)</f>
        <v>0</v>
      </c>
      <c r="E323" s="13">
        <f t="shared" ca="1" si="79"/>
        <v>1</v>
      </c>
      <c r="F323" s="13">
        <f ca="1">(TRUNC(PRODUCT($E$12:$E322),16))</f>
        <v>1.0188390862308201</v>
      </c>
      <c r="G323" s="13">
        <f t="shared" si="88"/>
        <v>1</v>
      </c>
      <c r="H323" s="13">
        <f t="shared" ca="1" si="80"/>
        <v>1.0188390899999999</v>
      </c>
      <c r="I323" s="12">
        <f t="shared" si="89"/>
        <v>0.03</v>
      </c>
      <c r="J323" s="34">
        <f t="shared" si="90"/>
        <v>43929</v>
      </c>
      <c r="K323" s="2">
        <f t="shared" si="91"/>
        <v>213</v>
      </c>
      <c r="L323" s="17">
        <f t="shared" si="92"/>
        <v>214</v>
      </c>
      <c r="M323" s="11">
        <f t="shared" si="81"/>
        <v>1.0254192179999999</v>
      </c>
      <c r="N323" s="11">
        <f t="shared" ca="1" si="82"/>
        <v>1.0447371830000001</v>
      </c>
      <c r="O323" s="17">
        <f t="shared" si="93"/>
        <v>0</v>
      </c>
      <c r="P323" s="13">
        <f t="shared" ca="1" si="83"/>
        <v>1118429.575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44294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44241</v>
      </c>
      <c r="B324" s="72">
        <f t="shared" ca="1" si="96"/>
        <v>26118429.574999999</v>
      </c>
      <c r="C324" s="6">
        <f t="shared" si="87"/>
        <v>25000000</v>
      </c>
      <c r="D324" s="12">
        <f ca="1">IF(A324&lt;$B$1,VLOOKUP(A324,[1]DI!$A$4:$B$15000,2,FALSE),0)</f>
        <v>0</v>
      </c>
      <c r="E324" s="13">
        <f t="shared" ca="1" si="79"/>
        <v>1</v>
      </c>
      <c r="F324" s="13">
        <f ca="1">(TRUNC(PRODUCT($E$12:$E323),16))</f>
        <v>1.0188390862308201</v>
      </c>
      <c r="G324" s="13">
        <f t="shared" si="88"/>
        <v>1</v>
      </c>
      <c r="H324" s="13">
        <f t="shared" ca="1" si="80"/>
        <v>1.0188390899999999</v>
      </c>
      <c r="I324" s="12">
        <f t="shared" si="89"/>
        <v>0.03</v>
      </c>
      <c r="J324" s="34">
        <f t="shared" si="90"/>
        <v>43929</v>
      </c>
      <c r="K324" s="2">
        <f t="shared" si="91"/>
        <v>213</v>
      </c>
      <c r="L324" s="17">
        <f t="shared" si="92"/>
        <v>214</v>
      </c>
      <c r="M324" s="11">
        <f t="shared" si="81"/>
        <v>1.0254192179999999</v>
      </c>
      <c r="N324" s="11">
        <f t="shared" ca="1" si="82"/>
        <v>1.0447371830000001</v>
      </c>
      <c r="O324" s="17">
        <f t="shared" si="93"/>
        <v>0</v>
      </c>
      <c r="P324" s="13">
        <f t="shared" ca="1" si="83"/>
        <v>1118429.575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44294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44242</v>
      </c>
      <c r="B325" s="72">
        <f t="shared" ca="1" si="96"/>
        <v>26118429.574999999</v>
      </c>
      <c r="C325" s="6">
        <f t="shared" si="87"/>
        <v>25000000</v>
      </c>
      <c r="D325" s="12">
        <f ca="1">IF(A325&lt;$B$1,VLOOKUP(A325,[1]DI!$A$4:$B$15000,2,FALSE),0)</f>
        <v>0</v>
      </c>
      <c r="E325" s="13">
        <f t="shared" ca="1" si="79"/>
        <v>1</v>
      </c>
      <c r="F325" s="13">
        <f ca="1">(TRUNC(PRODUCT($E$12:$E324),16))</f>
        <v>1.0188390862308201</v>
      </c>
      <c r="G325" s="13">
        <f t="shared" si="88"/>
        <v>1</v>
      </c>
      <c r="H325" s="13">
        <f t="shared" ca="1" si="80"/>
        <v>1.0188390899999999</v>
      </c>
      <c r="I325" s="12">
        <f t="shared" si="89"/>
        <v>0.03</v>
      </c>
      <c r="J325" s="34">
        <f t="shared" si="90"/>
        <v>43929</v>
      </c>
      <c r="K325" s="2">
        <f t="shared" si="91"/>
        <v>213</v>
      </c>
      <c r="L325" s="17">
        <f t="shared" si="92"/>
        <v>214</v>
      </c>
      <c r="M325" s="11">
        <f t="shared" si="81"/>
        <v>1.0254192179999999</v>
      </c>
      <c r="N325" s="11">
        <f t="shared" ca="1" si="82"/>
        <v>1.0447371830000001</v>
      </c>
      <c r="O325" s="17">
        <f t="shared" si="93"/>
        <v>0</v>
      </c>
      <c r="P325" s="13">
        <f t="shared" ca="1" si="83"/>
        <v>1118429.575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44294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44243</v>
      </c>
      <c r="B326" s="72">
        <f t="shared" ca="1" si="96"/>
        <v>26118429.574999999</v>
      </c>
      <c r="C326" s="6">
        <f t="shared" si="87"/>
        <v>25000000</v>
      </c>
      <c r="D326" s="12">
        <f ca="1">IF(A326&lt;$B$1,VLOOKUP(A326,[1]DI!$A$4:$B$15000,2,FALSE),0)</f>
        <v>0</v>
      </c>
      <c r="E326" s="13">
        <f t="shared" ca="1" si="79"/>
        <v>1</v>
      </c>
      <c r="F326" s="13">
        <f ca="1">(TRUNC(PRODUCT($E$12:$E325),16))</f>
        <v>1.0188390862308201</v>
      </c>
      <c r="G326" s="13">
        <f t="shared" si="88"/>
        <v>1</v>
      </c>
      <c r="H326" s="13">
        <f t="shared" ca="1" si="80"/>
        <v>1.0188390899999999</v>
      </c>
      <c r="I326" s="12">
        <f t="shared" si="89"/>
        <v>0.03</v>
      </c>
      <c r="J326" s="34">
        <f t="shared" si="90"/>
        <v>43929</v>
      </c>
      <c r="K326" s="2">
        <f t="shared" si="91"/>
        <v>213</v>
      </c>
      <c r="L326" s="17">
        <f t="shared" si="92"/>
        <v>214</v>
      </c>
      <c r="M326" s="11">
        <f t="shared" si="81"/>
        <v>1.0254192179999999</v>
      </c>
      <c r="N326" s="11">
        <f t="shared" ca="1" si="82"/>
        <v>1.0447371830000001</v>
      </c>
      <c r="O326" s="17">
        <f t="shared" si="93"/>
        <v>0</v>
      </c>
      <c r="P326" s="13">
        <f t="shared" ca="1" si="83"/>
        <v>1118429.575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44294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44244</v>
      </c>
      <c r="B327" s="72">
        <f t="shared" ca="1" si="96"/>
        <v>26118429.574999999</v>
      </c>
      <c r="C327" s="6">
        <f t="shared" si="87"/>
        <v>25000000</v>
      </c>
      <c r="D327" s="12">
        <f ca="1">IF(A327&lt;$B$1,VLOOKUP(A327,[1]DI!$A$4:$B$15000,2,FALSE),0)</f>
        <v>1.9000000000000006E-2</v>
      </c>
      <c r="E327" s="13">
        <f t="shared" ca="1" si="79"/>
        <v>1.0000746899999999</v>
      </c>
      <c r="F327" s="13">
        <f ca="1">(TRUNC(PRODUCT($E$12:$E326),16))</f>
        <v>1.0188390862308201</v>
      </c>
      <c r="G327" s="13">
        <f t="shared" si="88"/>
        <v>1</v>
      </c>
      <c r="H327" s="13">
        <f t="shared" ca="1" si="80"/>
        <v>1.0188390899999999</v>
      </c>
      <c r="I327" s="12">
        <f t="shared" si="89"/>
        <v>0.03</v>
      </c>
      <c r="J327" s="34">
        <f t="shared" si="90"/>
        <v>43929</v>
      </c>
      <c r="K327" s="2">
        <f t="shared" si="91"/>
        <v>214</v>
      </c>
      <c r="L327" s="17">
        <f t="shared" si="92"/>
        <v>214</v>
      </c>
      <c r="M327" s="11">
        <f t="shared" si="81"/>
        <v>1.0254192179999999</v>
      </c>
      <c r="N327" s="11">
        <f t="shared" ca="1" si="82"/>
        <v>1.0447371830000001</v>
      </c>
      <c r="O327" s="17">
        <f t="shared" si="93"/>
        <v>0</v>
      </c>
      <c r="P327" s="13">
        <f t="shared" ca="1" si="83"/>
        <v>1118429.575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44294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44245</v>
      </c>
      <c r="B328" s="72">
        <f t="shared" ca="1" si="96"/>
        <v>26123444.199999999</v>
      </c>
      <c r="C328" s="6">
        <f t="shared" si="87"/>
        <v>25000000</v>
      </c>
      <c r="D328" s="12">
        <f ca="1">IF(A328&lt;$B$1,VLOOKUP(A328,[1]DI!$A$4:$B$15000,2,FALSE),0)</f>
        <v>1.9000000000000006E-2</v>
      </c>
      <c r="E328" s="13">
        <f t="shared" ca="1" si="79"/>
        <v>1.0000746899999999</v>
      </c>
      <c r="F328" s="13">
        <f ca="1">(TRUNC(PRODUCT($E$12:$E327),16))</f>
        <v>1.0189151833221699</v>
      </c>
      <c r="G328" s="13">
        <f t="shared" si="88"/>
        <v>1</v>
      </c>
      <c r="H328" s="13">
        <f t="shared" ca="1" si="80"/>
        <v>1.01891518</v>
      </c>
      <c r="I328" s="12">
        <f t="shared" si="89"/>
        <v>0.03</v>
      </c>
      <c r="J328" s="34">
        <f t="shared" si="90"/>
        <v>43929</v>
      </c>
      <c r="K328" s="2">
        <f t="shared" si="91"/>
        <v>215</v>
      </c>
      <c r="L328" s="17">
        <f t="shared" si="92"/>
        <v>215</v>
      </c>
      <c r="M328" s="11">
        <f t="shared" si="81"/>
        <v>1.0255395039999999</v>
      </c>
      <c r="N328" s="11">
        <f t="shared" ca="1" si="82"/>
        <v>1.044937768</v>
      </c>
      <c r="O328" s="17">
        <f t="shared" si="93"/>
        <v>0</v>
      </c>
      <c r="P328" s="13">
        <f t="shared" ca="1" si="83"/>
        <v>1123444.2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44294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44246</v>
      </c>
      <c r="B329" s="72">
        <f t="shared" ca="1" si="96"/>
        <v>26128460.149999999</v>
      </c>
      <c r="C329" s="6">
        <f t="shared" si="87"/>
        <v>25000000</v>
      </c>
      <c r="D329" s="12">
        <f ca="1">IF(A329&lt;$B$1,VLOOKUP(A329,[1]DI!$A$4:$B$15000,2,FALSE),0)</f>
        <v>1.9000000000000006E-2</v>
      </c>
      <c r="E329" s="13">
        <f t="shared" ca="1" si="79"/>
        <v>1.0000746899999999</v>
      </c>
      <c r="F329" s="13">
        <f ca="1">(TRUNC(PRODUCT($E$12:$E328),16))</f>
        <v>1.0189912860972099</v>
      </c>
      <c r="G329" s="13">
        <f t="shared" si="88"/>
        <v>1</v>
      </c>
      <c r="H329" s="13">
        <f t="shared" ca="1" si="80"/>
        <v>1.01899129</v>
      </c>
      <c r="I329" s="12">
        <f t="shared" si="89"/>
        <v>0.03</v>
      </c>
      <c r="J329" s="34">
        <f t="shared" si="90"/>
        <v>43929</v>
      </c>
      <c r="K329" s="2">
        <f t="shared" si="91"/>
        <v>216</v>
      </c>
      <c r="L329" s="17">
        <f t="shared" si="92"/>
        <v>216</v>
      </c>
      <c r="M329" s="11">
        <f t="shared" si="81"/>
        <v>1.0256598029999999</v>
      </c>
      <c r="N329" s="11">
        <f t="shared" ca="1" si="82"/>
        <v>1.045138406</v>
      </c>
      <c r="O329" s="17">
        <f t="shared" si="93"/>
        <v>0</v>
      </c>
      <c r="P329" s="13">
        <f t="shared" ca="1" si="83"/>
        <v>1128460.1499999999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44294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44247</v>
      </c>
      <c r="B330" s="72">
        <f t="shared" ca="1" si="96"/>
        <v>26133476.675000001</v>
      </c>
      <c r="C330" s="6">
        <f t="shared" si="87"/>
        <v>25000000</v>
      </c>
      <c r="D330" s="12">
        <f ca="1">IF(A330&lt;$B$1,VLOOKUP(A330,[1]DI!$A$4:$B$15000,2,FALSE),0)</f>
        <v>0</v>
      </c>
      <c r="E330" s="13">
        <f t="shared" ca="1" si="79"/>
        <v>1</v>
      </c>
      <c r="F330" s="13">
        <f ca="1">(TRUNC(PRODUCT($E$12:$E329),16))</f>
        <v>1.01906739455637</v>
      </c>
      <c r="G330" s="13">
        <f t="shared" si="88"/>
        <v>1</v>
      </c>
      <c r="H330" s="13">
        <f t="shared" ca="1" si="80"/>
        <v>1.01906739</v>
      </c>
      <c r="I330" s="12">
        <f t="shared" si="89"/>
        <v>0.03</v>
      </c>
      <c r="J330" s="34">
        <f t="shared" si="90"/>
        <v>43929</v>
      </c>
      <c r="K330" s="2">
        <f t="shared" si="91"/>
        <v>216</v>
      </c>
      <c r="L330" s="17">
        <f t="shared" si="92"/>
        <v>217</v>
      </c>
      <c r="M330" s="11">
        <f t="shared" si="81"/>
        <v>1.025780117</v>
      </c>
      <c r="N330" s="11">
        <f t="shared" ca="1" si="82"/>
        <v>1.045339067</v>
      </c>
      <c r="O330" s="17">
        <f t="shared" si="93"/>
        <v>0</v>
      </c>
      <c r="P330" s="13">
        <f t="shared" ca="1" si="83"/>
        <v>1133476.675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44294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44248</v>
      </c>
      <c r="B331" s="72">
        <f t="shared" ca="1" si="96"/>
        <v>26133476.675000001</v>
      </c>
      <c r="C331" s="6">
        <f t="shared" si="87"/>
        <v>25000000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1.01906739455637</v>
      </c>
      <c r="G331" s="13">
        <f t="shared" si="88"/>
        <v>1</v>
      </c>
      <c r="H331" s="13">
        <f t="shared" ca="1" si="80"/>
        <v>1.01906739</v>
      </c>
      <c r="I331" s="12">
        <f t="shared" si="89"/>
        <v>0.03</v>
      </c>
      <c r="J331" s="34">
        <f t="shared" si="90"/>
        <v>43929</v>
      </c>
      <c r="K331" s="2">
        <f t="shared" si="91"/>
        <v>216</v>
      </c>
      <c r="L331" s="17">
        <f t="shared" si="92"/>
        <v>217</v>
      </c>
      <c r="M331" s="11">
        <f t="shared" si="81"/>
        <v>1.025780117</v>
      </c>
      <c r="N331" s="11">
        <f t="shared" ca="1" si="82"/>
        <v>1.045339067</v>
      </c>
      <c r="O331" s="17">
        <f t="shared" si="93"/>
        <v>0</v>
      </c>
      <c r="P331" s="13">
        <f t="shared" ca="1" si="83"/>
        <v>1133476.675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44294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44249</v>
      </c>
      <c r="B332" s="72">
        <f t="shared" ca="1" si="96"/>
        <v>26133476.675000001</v>
      </c>
      <c r="C332" s="6">
        <f t="shared" si="87"/>
        <v>25000000</v>
      </c>
      <c r="D332" s="12">
        <f ca="1">IF(A332&lt;$B$1,VLOOKUP(A332,[1]DI!$A$4:$B$15000,2,FALSE),0)</f>
        <v>1.9000000000000006E-2</v>
      </c>
      <c r="E332" s="13">
        <f t="shared" ref="E332:E372" ca="1" si="97">ROUND(((1+D332)^(1/252)),8)</f>
        <v>1.0000746899999999</v>
      </c>
      <c r="F332" s="13">
        <f ca="1">(TRUNC(PRODUCT($E$12:$E331),16))</f>
        <v>1.01906739455637</v>
      </c>
      <c r="G332" s="13">
        <f t="shared" si="88"/>
        <v>1</v>
      </c>
      <c r="H332" s="13">
        <f t="shared" ref="H332:H372" ca="1" si="98">ROUND(F332/G332,8)</f>
        <v>1.01906739</v>
      </c>
      <c r="I332" s="12">
        <f t="shared" si="89"/>
        <v>0.03</v>
      </c>
      <c r="J332" s="34">
        <f t="shared" si="90"/>
        <v>43929</v>
      </c>
      <c r="K332" s="2">
        <f t="shared" si="91"/>
        <v>217</v>
      </c>
      <c r="L332" s="17">
        <f t="shared" si="92"/>
        <v>217</v>
      </c>
      <c r="M332" s="11">
        <f t="shared" ref="M332:M372" si="99">ROUND((I332+1)^(L332/252),9)</f>
        <v>1.025780117</v>
      </c>
      <c r="N332" s="11">
        <f t="shared" ref="N332:N372" ca="1" si="100">ROUND(H332*M332,9)</f>
        <v>1.045339067</v>
      </c>
      <c r="O332" s="17">
        <f t="shared" si="93"/>
        <v>0</v>
      </c>
      <c r="P332" s="13">
        <f t="shared" ref="P332:P372" ca="1" si="101">TRUNC(((N332-1)*C332),8)</f>
        <v>1133476.675</v>
      </c>
      <c r="Q332" s="20">
        <f t="shared" ref="Q332:Q377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44294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78" si="104">(A332+1)</f>
        <v>44250</v>
      </c>
      <c r="B333" s="72">
        <f t="shared" ca="1" si="96"/>
        <v>26138494.5</v>
      </c>
      <c r="C333" s="6">
        <f t="shared" ref="C333:C372" si="105">(C332-R332)</f>
        <v>25000000</v>
      </c>
      <c r="D333" s="12">
        <f ca="1">IF(A333&lt;$B$1,VLOOKUP(A333,[1]DI!$A$4:$B$15000,2,FALSE),0)</f>
        <v>1.9000000000000006E-2</v>
      </c>
      <c r="E333" s="13">
        <f t="shared" ca="1" si="97"/>
        <v>1.0000746899999999</v>
      </c>
      <c r="F333" s="13">
        <f ca="1">(TRUNC(PRODUCT($E$12:$E332),16))</f>
        <v>1.01914350870007</v>
      </c>
      <c r="G333" s="13">
        <f t="shared" ref="G333:G372" si="106">IF(O332&gt;0,F332,G332)</f>
        <v>1</v>
      </c>
      <c r="H333" s="13">
        <f t="shared" ca="1" si="98"/>
        <v>1.0191435099999999</v>
      </c>
      <c r="I333" s="12">
        <f t="shared" ref="I333:I377" si="107">I332</f>
        <v>0.03</v>
      </c>
      <c r="J333" s="34">
        <f t="shared" ref="J333:J372" si="108">IF(O332&gt;0,VLOOKUP(O332,W$12:AG$150,2),J332)</f>
        <v>43929</v>
      </c>
      <c r="K333" s="2">
        <f t="shared" ref="K333:K372" si="109">IF(A333&gt;J333,IF(NETWORKDAYS(J333,A333,$W$21:$W$544)-1=0,1,NETWORKDAYS(J333,A333,$W$21:$W$544)-1),0)</f>
        <v>218</v>
      </c>
      <c r="L333" s="17">
        <f t="shared" ref="L333:L372" si="110">IF(AND(K333=1,K332=1),1,IF(K333&gt;0,IF(K333=K332,K333+1,K333),0))</f>
        <v>218</v>
      </c>
      <c r="M333" s="11">
        <f t="shared" si="99"/>
        <v>1.025900445</v>
      </c>
      <c r="N333" s="11">
        <f t="shared" ca="1" si="100"/>
        <v>1.0455397799999999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1138494.5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44294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44251</v>
      </c>
      <c r="B334" s="72">
        <f t="shared" ref="B334:B372" ca="1" si="114">IF(A334&lt;=TODAY(),C334+P334,IF(AND(A334&gt;TODAY(),A334&lt;=$B$1),IF(VLOOKUP(TODAY(),$A$10:$D$5000,4,FALSE)=0,"n.d",C334+P334),"n.d"))</f>
        <v>26143513.175000001</v>
      </c>
      <c r="C334" s="6">
        <f t="shared" si="105"/>
        <v>25000000</v>
      </c>
      <c r="D334" s="12">
        <f ca="1">IF(A334&lt;$B$1,VLOOKUP(A334,[1]DI!$A$4:$B$15000,2,FALSE),0)</f>
        <v>1.9000000000000006E-2</v>
      </c>
      <c r="E334" s="13">
        <f t="shared" ca="1" si="97"/>
        <v>1.0000746899999999</v>
      </c>
      <c r="F334" s="13">
        <f ca="1">(TRUNC(PRODUCT($E$12:$E333),16))</f>
        <v>1.01921962852873</v>
      </c>
      <c r="G334" s="13">
        <f t="shared" si="106"/>
        <v>1</v>
      </c>
      <c r="H334" s="13">
        <f t="shared" ca="1" si="98"/>
        <v>1.01921963</v>
      </c>
      <c r="I334" s="12">
        <f t="shared" si="107"/>
        <v>0.03</v>
      </c>
      <c r="J334" s="34">
        <f t="shared" si="108"/>
        <v>43929</v>
      </c>
      <c r="K334" s="2">
        <f t="shared" si="109"/>
        <v>219</v>
      </c>
      <c r="L334" s="17">
        <f t="shared" si="110"/>
        <v>219</v>
      </c>
      <c r="M334" s="11">
        <f t="shared" si="99"/>
        <v>1.026020787</v>
      </c>
      <c r="N334" s="11">
        <f t="shared" ca="1" si="100"/>
        <v>1.045740527</v>
      </c>
      <c r="O334" s="17">
        <f t="shared" si="111"/>
        <v>0</v>
      </c>
      <c r="P334" s="13">
        <f t="shared" ca="1" si="101"/>
        <v>1143513.175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44294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44252</v>
      </c>
      <c r="B335" s="72">
        <f t="shared" ca="1" si="114"/>
        <v>26148532.649999999</v>
      </c>
      <c r="C335" s="6">
        <f t="shared" si="105"/>
        <v>25000000</v>
      </c>
      <c r="D335" s="12">
        <f ca="1">IF(A335&lt;$B$1,VLOOKUP(A335,[1]DI!$A$4:$B$15000,2,FALSE),0)</f>
        <v>1.9000000000000006E-2</v>
      </c>
      <c r="E335" s="13">
        <f t="shared" ca="1" si="97"/>
        <v>1.0000746899999999</v>
      </c>
      <c r="F335" s="13">
        <f ca="1">(TRUNC(PRODUCT($E$12:$E334),16))</f>
        <v>1.01929575404279</v>
      </c>
      <c r="G335" s="13">
        <f t="shared" si="106"/>
        <v>1</v>
      </c>
      <c r="H335" s="13">
        <f t="shared" ca="1" si="98"/>
        <v>1.0192957499999999</v>
      </c>
      <c r="I335" s="12">
        <f t="shared" si="107"/>
        <v>0.03</v>
      </c>
      <c r="J335" s="34">
        <f t="shared" si="108"/>
        <v>43929</v>
      </c>
      <c r="K335" s="2">
        <f t="shared" si="109"/>
        <v>220</v>
      </c>
      <c r="L335" s="17">
        <f t="shared" si="110"/>
        <v>220</v>
      </c>
      <c r="M335" s="11">
        <f t="shared" si="99"/>
        <v>1.026141143</v>
      </c>
      <c r="N335" s="11">
        <f t="shared" ca="1" si="100"/>
        <v>1.045941306</v>
      </c>
      <c r="O335" s="17">
        <f t="shared" si="111"/>
        <v>0</v>
      </c>
      <c r="P335" s="13">
        <f t="shared" ca="1" si="101"/>
        <v>1148532.6499999999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44294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44253</v>
      </c>
      <c r="B336" s="72">
        <f t="shared" ca="1" si="114"/>
        <v>26153553.449999999</v>
      </c>
      <c r="C336" s="6">
        <f t="shared" si="105"/>
        <v>25000000</v>
      </c>
      <c r="D336" s="12">
        <f ca="1">IF(A336&lt;$B$1,VLOOKUP(A336,[1]DI!$A$4:$B$15000,2,FALSE),0)</f>
        <v>1.9000000000000006E-2</v>
      </c>
      <c r="E336" s="13">
        <f t="shared" ca="1" si="97"/>
        <v>1.0000746899999999</v>
      </c>
      <c r="F336" s="13">
        <f ca="1">(TRUNC(PRODUCT($E$12:$E335),16))</f>
        <v>1.0193718852426601</v>
      </c>
      <c r="G336" s="13">
        <f t="shared" si="106"/>
        <v>1</v>
      </c>
      <c r="H336" s="13">
        <f t="shared" ca="1" si="98"/>
        <v>1.0193718899999999</v>
      </c>
      <c r="I336" s="12">
        <f t="shared" si="107"/>
        <v>0.03</v>
      </c>
      <c r="J336" s="34">
        <f t="shared" si="108"/>
        <v>43929</v>
      </c>
      <c r="K336" s="2">
        <f t="shared" si="109"/>
        <v>221</v>
      </c>
      <c r="L336" s="17">
        <f t="shared" si="110"/>
        <v>221</v>
      </c>
      <c r="M336" s="11">
        <f t="shared" si="99"/>
        <v>1.0262615129999999</v>
      </c>
      <c r="N336" s="11">
        <f t="shared" ca="1" si="100"/>
        <v>1.046142138</v>
      </c>
      <c r="O336" s="17">
        <f t="shared" si="111"/>
        <v>0</v>
      </c>
      <c r="P336" s="13">
        <f t="shared" ca="1" si="101"/>
        <v>1153553.45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44294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44254</v>
      </c>
      <c r="B337" s="72">
        <f t="shared" ca="1" si="114"/>
        <v>26158574.824999999</v>
      </c>
      <c r="C337" s="6">
        <f t="shared" si="105"/>
        <v>25000000</v>
      </c>
      <c r="D337" s="12">
        <f ca="1">IF(A337&lt;$B$1,VLOOKUP(A337,[1]DI!$A$4:$B$15000,2,FALSE),0)</f>
        <v>0</v>
      </c>
      <c r="E337" s="13">
        <f t="shared" ca="1" si="97"/>
        <v>1</v>
      </c>
      <c r="F337" s="13">
        <f ca="1">(TRUNC(PRODUCT($E$12:$E336),16))</f>
        <v>1.0194480221287701</v>
      </c>
      <c r="G337" s="13">
        <f t="shared" si="106"/>
        <v>1</v>
      </c>
      <c r="H337" s="13">
        <f t="shared" ca="1" si="98"/>
        <v>1.01944802</v>
      </c>
      <c r="I337" s="12">
        <f t="shared" si="107"/>
        <v>0.03</v>
      </c>
      <c r="J337" s="34">
        <f t="shared" si="108"/>
        <v>43929</v>
      </c>
      <c r="K337" s="2">
        <f t="shared" si="109"/>
        <v>221</v>
      </c>
      <c r="L337" s="17">
        <f t="shared" si="110"/>
        <v>222</v>
      </c>
      <c r="M337" s="11">
        <f t="shared" si="99"/>
        <v>1.026381897</v>
      </c>
      <c r="N337" s="11">
        <f t="shared" ca="1" si="100"/>
        <v>1.0463429930000001</v>
      </c>
      <c r="O337" s="17">
        <f t="shared" si="111"/>
        <v>0</v>
      </c>
      <c r="P337" s="13">
        <f t="shared" ca="1" si="101"/>
        <v>1158574.825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44294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44255</v>
      </c>
      <c r="B338" s="72">
        <f t="shared" ca="1" si="114"/>
        <v>26158574.824999999</v>
      </c>
      <c r="C338" s="6">
        <f t="shared" si="105"/>
        <v>25000000</v>
      </c>
      <c r="D338" s="12">
        <f ca="1">IF(A338&lt;$B$1,VLOOKUP(A338,[1]DI!$A$4:$B$15000,2,FALSE),0)</f>
        <v>0</v>
      </c>
      <c r="E338" s="13">
        <f t="shared" ca="1" si="97"/>
        <v>1</v>
      </c>
      <c r="F338" s="13">
        <f ca="1">(TRUNC(PRODUCT($E$12:$E337),16))</f>
        <v>1.0194480221287701</v>
      </c>
      <c r="G338" s="13">
        <f t="shared" si="106"/>
        <v>1</v>
      </c>
      <c r="H338" s="13">
        <f t="shared" ca="1" si="98"/>
        <v>1.01944802</v>
      </c>
      <c r="I338" s="12">
        <f t="shared" si="107"/>
        <v>0.03</v>
      </c>
      <c r="J338" s="34">
        <f t="shared" si="108"/>
        <v>43929</v>
      </c>
      <c r="K338" s="2">
        <f t="shared" si="109"/>
        <v>221</v>
      </c>
      <c r="L338" s="17">
        <f t="shared" si="110"/>
        <v>222</v>
      </c>
      <c r="M338" s="11">
        <f t="shared" si="99"/>
        <v>1.026381897</v>
      </c>
      <c r="N338" s="11">
        <f t="shared" ca="1" si="100"/>
        <v>1.0463429930000001</v>
      </c>
      <c r="O338" s="17">
        <f t="shared" si="111"/>
        <v>0</v>
      </c>
      <c r="P338" s="13">
        <f t="shared" ca="1" si="101"/>
        <v>1158574.825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44294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44256</v>
      </c>
      <c r="B339" s="72">
        <f t="shared" ca="1" si="114"/>
        <v>26158574.824999999</v>
      </c>
      <c r="C339" s="6">
        <f t="shared" si="105"/>
        <v>25000000</v>
      </c>
      <c r="D339" s="12">
        <f ca="1">IF(A339&lt;$B$1,VLOOKUP(A339,[1]DI!$A$4:$B$15000,2,FALSE),0)</f>
        <v>1.9000000000000006E-2</v>
      </c>
      <c r="E339" s="13">
        <f t="shared" ca="1" si="97"/>
        <v>1.0000746899999999</v>
      </c>
      <c r="F339" s="13">
        <f ca="1">(TRUNC(PRODUCT($E$12:$E338),16))</f>
        <v>1.0194480221287701</v>
      </c>
      <c r="G339" s="13">
        <f t="shared" si="106"/>
        <v>1</v>
      </c>
      <c r="H339" s="13">
        <f t="shared" ca="1" si="98"/>
        <v>1.01944802</v>
      </c>
      <c r="I339" s="12">
        <f t="shared" si="107"/>
        <v>0.03</v>
      </c>
      <c r="J339" s="34">
        <f t="shared" si="108"/>
        <v>43929</v>
      </c>
      <c r="K339" s="2">
        <f t="shared" si="109"/>
        <v>222</v>
      </c>
      <c r="L339" s="17">
        <f t="shared" si="110"/>
        <v>222</v>
      </c>
      <c r="M339" s="11">
        <f t="shared" si="99"/>
        <v>1.026381897</v>
      </c>
      <c r="N339" s="11">
        <f t="shared" ca="1" si="100"/>
        <v>1.0463429930000001</v>
      </c>
      <c r="O339" s="17">
        <f t="shared" si="111"/>
        <v>0</v>
      </c>
      <c r="P339" s="13">
        <f t="shared" ca="1" si="101"/>
        <v>1158574.825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44294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44257</v>
      </c>
      <c r="B340" s="72">
        <f t="shared" ca="1" si="114"/>
        <v>26163597.274999999</v>
      </c>
      <c r="C340" s="6">
        <f t="shared" si="105"/>
        <v>25000000</v>
      </c>
      <c r="D340" s="12">
        <f ca="1">IF(A340&lt;$B$1,VLOOKUP(A340,[1]DI!$A$4:$B$15000,2,FALSE),0)</f>
        <v>1.9000000000000006E-2</v>
      </c>
      <c r="E340" s="13">
        <f t="shared" ca="1" si="97"/>
        <v>1.0000746899999999</v>
      </c>
      <c r="F340" s="13">
        <f ca="1">(TRUNC(PRODUCT($E$12:$E339),16))</f>
        <v>1.0195241647015401</v>
      </c>
      <c r="G340" s="13">
        <f t="shared" si="106"/>
        <v>1</v>
      </c>
      <c r="H340" s="13">
        <f t="shared" ca="1" si="98"/>
        <v>1.01952416</v>
      </c>
      <c r="I340" s="12">
        <f t="shared" si="107"/>
        <v>0.03</v>
      </c>
      <c r="J340" s="34">
        <f t="shared" si="108"/>
        <v>43929</v>
      </c>
      <c r="K340" s="2">
        <f t="shared" si="109"/>
        <v>223</v>
      </c>
      <c r="L340" s="17">
        <f t="shared" si="110"/>
        <v>223</v>
      </c>
      <c r="M340" s="11">
        <f t="shared" si="99"/>
        <v>1.0265022960000001</v>
      </c>
      <c r="N340" s="11">
        <f t="shared" ca="1" si="100"/>
        <v>1.046543891</v>
      </c>
      <c r="O340" s="17">
        <f t="shared" si="111"/>
        <v>0</v>
      </c>
      <c r="P340" s="13">
        <f t="shared" ca="1" si="101"/>
        <v>1163597.2749999999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44294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44258</v>
      </c>
      <c r="B341" s="72">
        <f t="shared" ca="1" si="114"/>
        <v>26168620.774999999</v>
      </c>
      <c r="C341" s="6">
        <f t="shared" si="105"/>
        <v>25000000</v>
      </c>
      <c r="D341" s="12">
        <f ca="1">IF(A341&lt;$B$1,VLOOKUP(A341,[1]DI!$A$4:$B$15000,2,FALSE),0)</f>
        <v>1.9000000000000006E-2</v>
      </c>
      <c r="E341" s="13">
        <f t="shared" ca="1" si="97"/>
        <v>1.0000746899999999</v>
      </c>
      <c r="F341" s="13">
        <f ca="1">(TRUNC(PRODUCT($E$12:$E340),16))</f>
        <v>1.0196003129614</v>
      </c>
      <c r="G341" s="13">
        <f t="shared" si="106"/>
        <v>1</v>
      </c>
      <c r="H341" s="13">
        <f t="shared" ca="1" si="98"/>
        <v>1.01960031</v>
      </c>
      <c r="I341" s="12">
        <f t="shared" si="107"/>
        <v>0.03</v>
      </c>
      <c r="J341" s="34">
        <f t="shared" si="108"/>
        <v>43929</v>
      </c>
      <c r="K341" s="2">
        <f t="shared" si="109"/>
        <v>224</v>
      </c>
      <c r="L341" s="17">
        <f t="shared" si="110"/>
        <v>224</v>
      </c>
      <c r="M341" s="11">
        <f t="shared" si="99"/>
        <v>1.0266227080000001</v>
      </c>
      <c r="N341" s="11">
        <f t="shared" ca="1" si="100"/>
        <v>1.046744831</v>
      </c>
      <c r="O341" s="17">
        <f t="shared" si="111"/>
        <v>0</v>
      </c>
      <c r="P341" s="13">
        <f t="shared" ca="1" si="101"/>
        <v>1168620.7749999999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44294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44259</v>
      </c>
      <c r="B342" s="72">
        <f t="shared" ca="1" si="114"/>
        <v>26173645.375</v>
      </c>
      <c r="C342" s="6">
        <f t="shared" si="105"/>
        <v>25000000</v>
      </c>
      <c r="D342" s="12">
        <f ca="1">IF(A342&lt;$B$1,VLOOKUP(A342,[1]DI!$A$4:$B$15000,2,FALSE),0)</f>
        <v>1.9000000000000006E-2</v>
      </c>
      <c r="E342" s="13">
        <f t="shared" ca="1" si="97"/>
        <v>1.0000746899999999</v>
      </c>
      <c r="F342" s="13">
        <f ca="1">(TRUNC(PRODUCT($E$12:$E341),16))</f>
        <v>1.0196764669087801</v>
      </c>
      <c r="G342" s="13">
        <f t="shared" si="106"/>
        <v>1</v>
      </c>
      <c r="H342" s="13">
        <f t="shared" ca="1" si="98"/>
        <v>1.0196764700000001</v>
      </c>
      <c r="I342" s="12">
        <f t="shared" si="107"/>
        <v>0.03</v>
      </c>
      <c r="J342" s="34">
        <f t="shared" si="108"/>
        <v>43929</v>
      </c>
      <c r="K342" s="2">
        <f t="shared" si="109"/>
        <v>225</v>
      </c>
      <c r="L342" s="17">
        <f t="shared" si="110"/>
        <v>225</v>
      </c>
      <c r="M342" s="11">
        <f t="shared" si="99"/>
        <v>1.026743135</v>
      </c>
      <c r="N342" s="11">
        <f t="shared" ca="1" si="100"/>
        <v>1.0469458149999999</v>
      </c>
      <c r="O342" s="17">
        <f t="shared" si="111"/>
        <v>0</v>
      </c>
      <c r="P342" s="13">
        <f t="shared" ca="1" si="101"/>
        <v>1173645.375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44294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44260</v>
      </c>
      <c r="B343" s="72">
        <f t="shared" ca="1" si="114"/>
        <v>26178670.800000001</v>
      </c>
      <c r="C343" s="6">
        <f t="shared" si="105"/>
        <v>25000000</v>
      </c>
      <c r="D343" s="12">
        <f ca="1">IF(A343&lt;$B$1,VLOOKUP(A343,[1]DI!$A$4:$B$15000,2,FALSE),0)</f>
        <v>1.9000000000000006E-2</v>
      </c>
      <c r="E343" s="13">
        <f t="shared" ca="1" si="97"/>
        <v>1.0000746899999999</v>
      </c>
      <c r="F343" s="13">
        <f ca="1">(TRUNC(PRODUCT($E$12:$E342),16))</f>
        <v>1.0197526265440899</v>
      </c>
      <c r="G343" s="13">
        <f t="shared" si="106"/>
        <v>1</v>
      </c>
      <c r="H343" s="13">
        <f t="shared" ca="1" si="98"/>
        <v>1.0197526299999999</v>
      </c>
      <c r="I343" s="12">
        <f t="shared" si="107"/>
        <v>0.03</v>
      </c>
      <c r="J343" s="34">
        <f t="shared" si="108"/>
        <v>43929</v>
      </c>
      <c r="K343" s="2">
        <f t="shared" si="109"/>
        <v>226</v>
      </c>
      <c r="L343" s="17">
        <f t="shared" si="110"/>
        <v>226</v>
      </c>
      <c r="M343" s="11">
        <f t="shared" si="99"/>
        <v>1.026863576</v>
      </c>
      <c r="N343" s="11">
        <f t="shared" ca="1" si="100"/>
        <v>1.0471468319999999</v>
      </c>
      <c r="O343" s="17">
        <f t="shared" si="111"/>
        <v>0</v>
      </c>
      <c r="P343" s="13">
        <f t="shared" ca="1" si="101"/>
        <v>1178670.8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44294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44261</v>
      </c>
      <c r="B344" s="72">
        <f t="shared" ca="1" si="114"/>
        <v>26183697.050000001</v>
      </c>
      <c r="C344" s="6">
        <f t="shared" si="105"/>
        <v>25000000</v>
      </c>
      <c r="D344" s="12">
        <f ca="1">IF(A344&lt;$B$1,VLOOKUP(A344,[1]DI!$A$4:$B$15000,2,FALSE),0)</f>
        <v>0</v>
      </c>
      <c r="E344" s="13">
        <f t="shared" ca="1" si="97"/>
        <v>1</v>
      </c>
      <c r="F344" s="13">
        <f ca="1">(TRUNC(PRODUCT($E$12:$E343),16))</f>
        <v>1.01982879186777</v>
      </c>
      <c r="G344" s="13">
        <f t="shared" si="106"/>
        <v>1</v>
      </c>
      <c r="H344" s="13">
        <f t="shared" ca="1" si="98"/>
        <v>1.01982879</v>
      </c>
      <c r="I344" s="12">
        <f t="shared" si="107"/>
        <v>0.03</v>
      </c>
      <c r="J344" s="34">
        <f t="shared" si="108"/>
        <v>43929</v>
      </c>
      <c r="K344" s="2">
        <f t="shared" si="109"/>
        <v>226</v>
      </c>
      <c r="L344" s="17">
        <f t="shared" si="110"/>
        <v>227</v>
      </c>
      <c r="M344" s="11">
        <f t="shared" si="99"/>
        <v>1.026984031</v>
      </c>
      <c r="N344" s="11">
        <f t="shared" ca="1" si="100"/>
        <v>1.047347882</v>
      </c>
      <c r="O344" s="17">
        <f t="shared" si="111"/>
        <v>0</v>
      </c>
      <c r="P344" s="13">
        <f t="shared" ca="1" si="101"/>
        <v>1183697.05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44294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44262</v>
      </c>
      <c r="B345" s="72">
        <f t="shared" ca="1" si="114"/>
        <v>26183697.050000001</v>
      </c>
      <c r="C345" s="6">
        <f t="shared" si="105"/>
        <v>25000000</v>
      </c>
      <c r="D345" s="12">
        <f ca="1">IF(A345&lt;$B$1,VLOOKUP(A345,[1]DI!$A$4:$B$15000,2,FALSE),0)</f>
        <v>0</v>
      </c>
      <c r="E345" s="13">
        <f t="shared" ca="1" si="97"/>
        <v>1</v>
      </c>
      <c r="F345" s="13">
        <f ca="1">(TRUNC(PRODUCT($E$12:$E344),16))</f>
        <v>1.01982879186777</v>
      </c>
      <c r="G345" s="13">
        <f t="shared" si="106"/>
        <v>1</v>
      </c>
      <c r="H345" s="13">
        <f t="shared" ca="1" si="98"/>
        <v>1.01982879</v>
      </c>
      <c r="I345" s="12">
        <f t="shared" si="107"/>
        <v>0.03</v>
      </c>
      <c r="J345" s="34">
        <f t="shared" si="108"/>
        <v>43929</v>
      </c>
      <c r="K345" s="2">
        <f t="shared" si="109"/>
        <v>226</v>
      </c>
      <c r="L345" s="17">
        <f t="shared" si="110"/>
        <v>227</v>
      </c>
      <c r="M345" s="11">
        <f t="shared" si="99"/>
        <v>1.026984031</v>
      </c>
      <c r="N345" s="11">
        <f t="shared" ca="1" si="100"/>
        <v>1.047347882</v>
      </c>
      <c r="O345" s="17">
        <f t="shared" si="111"/>
        <v>0</v>
      </c>
      <c r="P345" s="13">
        <f t="shared" ca="1" si="101"/>
        <v>1183697.05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44294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44263</v>
      </c>
      <c r="B346" s="72">
        <f t="shared" ca="1" si="114"/>
        <v>26183697.050000001</v>
      </c>
      <c r="C346" s="6">
        <f t="shared" si="105"/>
        <v>25000000</v>
      </c>
      <c r="D346" s="12">
        <f ca="1">IF(A346&lt;$B$1,VLOOKUP(A346,[1]DI!$A$4:$B$15000,2,FALSE),0)</f>
        <v>1.9000000000000006E-2</v>
      </c>
      <c r="E346" s="13">
        <f t="shared" ca="1" si="97"/>
        <v>1.0000746899999999</v>
      </c>
      <c r="F346" s="13">
        <f ca="1">(TRUNC(PRODUCT($E$12:$E345),16))</f>
        <v>1.01982879186777</v>
      </c>
      <c r="G346" s="13">
        <f t="shared" si="106"/>
        <v>1</v>
      </c>
      <c r="H346" s="13">
        <f t="shared" ca="1" si="98"/>
        <v>1.01982879</v>
      </c>
      <c r="I346" s="12">
        <f t="shared" si="107"/>
        <v>0.03</v>
      </c>
      <c r="J346" s="34">
        <f t="shared" si="108"/>
        <v>43929</v>
      </c>
      <c r="K346" s="2">
        <f t="shared" si="109"/>
        <v>227</v>
      </c>
      <c r="L346" s="17">
        <f t="shared" si="110"/>
        <v>227</v>
      </c>
      <c r="M346" s="11">
        <f t="shared" si="99"/>
        <v>1.026984031</v>
      </c>
      <c r="N346" s="11">
        <f t="shared" ca="1" si="100"/>
        <v>1.047347882</v>
      </c>
      <c r="O346" s="17">
        <f t="shared" si="111"/>
        <v>0</v>
      </c>
      <c r="P346" s="13">
        <f t="shared" ca="1" si="101"/>
        <v>1183697.05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44294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44264</v>
      </c>
      <c r="B347" s="72">
        <f t="shared" ca="1" si="114"/>
        <v>26188724.350000001</v>
      </c>
      <c r="C347" s="6">
        <f t="shared" si="105"/>
        <v>25000000</v>
      </c>
      <c r="D347" s="12">
        <f ca="1">IF(A347&lt;$B$1,VLOOKUP(A347,[1]DI!$A$4:$B$15000,2,FALSE),0)</f>
        <v>1.9000000000000006E-2</v>
      </c>
      <c r="E347" s="13">
        <f t="shared" ca="1" si="97"/>
        <v>1.0000746899999999</v>
      </c>
      <c r="F347" s="13">
        <f ca="1">(TRUNC(PRODUCT($E$12:$E346),16))</f>
        <v>1.0199049628802299</v>
      </c>
      <c r="G347" s="13">
        <f t="shared" si="106"/>
        <v>1</v>
      </c>
      <c r="H347" s="13">
        <f t="shared" ca="1" si="98"/>
        <v>1.0199049600000001</v>
      </c>
      <c r="I347" s="12">
        <f t="shared" si="107"/>
        <v>0.03</v>
      </c>
      <c r="J347" s="34">
        <f t="shared" si="108"/>
        <v>43929</v>
      </c>
      <c r="K347" s="2">
        <f t="shared" si="109"/>
        <v>228</v>
      </c>
      <c r="L347" s="17">
        <f t="shared" si="110"/>
        <v>228</v>
      </c>
      <c r="M347" s="11">
        <f t="shared" si="99"/>
        <v>1.0271045000000001</v>
      </c>
      <c r="N347" s="11">
        <f t="shared" ca="1" si="100"/>
        <v>1.0475489739999999</v>
      </c>
      <c r="O347" s="17">
        <f t="shared" si="111"/>
        <v>0</v>
      </c>
      <c r="P347" s="13">
        <f t="shared" ca="1" si="101"/>
        <v>1188724.3500000001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44294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44265</v>
      </c>
      <c r="B348" s="72">
        <f t="shared" ca="1" si="114"/>
        <v>26193752.725000001</v>
      </c>
      <c r="C348" s="6">
        <f t="shared" si="105"/>
        <v>25000000</v>
      </c>
      <c r="D348" s="12">
        <f ca="1">IF(A348&lt;$B$1,VLOOKUP(A348,[1]DI!$A$4:$B$15000,2,FALSE),0)</f>
        <v>1.9000000000000006E-2</v>
      </c>
      <c r="E348" s="13">
        <f t="shared" ca="1" si="97"/>
        <v>1.0000746899999999</v>
      </c>
      <c r="F348" s="13">
        <f ca="1">(TRUNC(PRODUCT($E$12:$E347),16))</f>
        <v>1.0199811395819101</v>
      </c>
      <c r="G348" s="13">
        <f t="shared" si="106"/>
        <v>1</v>
      </c>
      <c r="H348" s="13">
        <f t="shared" ca="1" si="98"/>
        <v>1.0199811400000001</v>
      </c>
      <c r="I348" s="12">
        <f t="shared" si="107"/>
        <v>0.03</v>
      </c>
      <c r="J348" s="34">
        <f t="shared" si="108"/>
        <v>43929</v>
      </c>
      <c r="K348" s="2">
        <f t="shared" si="109"/>
        <v>229</v>
      </c>
      <c r="L348" s="17">
        <f t="shared" si="110"/>
        <v>229</v>
      </c>
      <c r="M348" s="11">
        <f t="shared" si="99"/>
        <v>1.027224983</v>
      </c>
      <c r="N348" s="11">
        <f t="shared" ca="1" si="100"/>
        <v>1.0477501090000001</v>
      </c>
      <c r="O348" s="17">
        <f t="shared" si="111"/>
        <v>0</v>
      </c>
      <c r="P348" s="13">
        <f t="shared" ca="1" si="101"/>
        <v>1193752.7250000001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44294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44266</v>
      </c>
      <c r="B349" s="72">
        <f t="shared" ca="1" si="114"/>
        <v>26198781.925000001</v>
      </c>
      <c r="C349" s="6">
        <f t="shared" si="105"/>
        <v>25000000</v>
      </c>
      <c r="D349" s="12">
        <f ca="1">IF(A349&lt;$B$1,VLOOKUP(A349,[1]DI!$A$4:$B$15000,2,FALSE),0)</f>
        <v>1.9000000000000006E-2</v>
      </c>
      <c r="E349" s="13">
        <f t="shared" ca="1" si="97"/>
        <v>1.0000746899999999</v>
      </c>
      <c r="F349" s="13">
        <f ca="1">(TRUNC(PRODUCT($E$12:$E348),16))</f>
        <v>1.0200573219732201</v>
      </c>
      <c r="G349" s="13">
        <f t="shared" si="106"/>
        <v>1</v>
      </c>
      <c r="H349" s="13">
        <f t="shared" ca="1" si="98"/>
        <v>1.02005732</v>
      </c>
      <c r="I349" s="12">
        <f t="shared" si="107"/>
        <v>0.03</v>
      </c>
      <c r="J349" s="34">
        <f t="shared" si="108"/>
        <v>43929</v>
      </c>
      <c r="K349" s="2">
        <f t="shared" si="109"/>
        <v>230</v>
      </c>
      <c r="L349" s="17">
        <f t="shared" si="110"/>
        <v>230</v>
      </c>
      <c r="M349" s="11">
        <f t="shared" si="99"/>
        <v>1.0273454799999999</v>
      </c>
      <c r="N349" s="11">
        <f t="shared" ca="1" si="100"/>
        <v>1.0479512769999999</v>
      </c>
      <c r="O349" s="17">
        <f t="shared" si="111"/>
        <v>0</v>
      </c>
      <c r="P349" s="13">
        <f t="shared" ca="1" si="101"/>
        <v>1198781.925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44294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44267</v>
      </c>
      <c r="B350" s="72">
        <f t="shared" ca="1" si="114"/>
        <v>26203812.225000001</v>
      </c>
      <c r="C350" s="6">
        <f t="shared" si="105"/>
        <v>25000000</v>
      </c>
      <c r="D350" s="12">
        <f ca="1">IF(A350&lt;$B$1,VLOOKUP(A350,[1]DI!$A$4:$B$15000,2,FALSE),0)</f>
        <v>1.9000000000000006E-2</v>
      </c>
      <c r="E350" s="13">
        <f t="shared" ca="1" si="97"/>
        <v>1.0000746899999999</v>
      </c>
      <c r="F350" s="13">
        <f ca="1">(TRUNC(PRODUCT($E$12:$E349),16))</f>
        <v>1.0201335100546001</v>
      </c>
      <c r="G350" s="13">
        <f t="shared" si="106"/>
        <v>1</v>
      </c>
      <c r="H350" s="13">
        <f t="shared" ca="1" si="98"/>
        <v>1.02013351</v>
      </c>
      <c r="I350" s="12">
        <f t="shared" si="107"/>
        <v>0.03</v>
      </c>
      <c r="J350" s="34">
        <f t="shared" si="108"/>
        <v>43929</v>
      </c>
      <c r="K350" s="2">
        <f t="shared" si="109"/>
        <v>231</v>
      </c>
      <c r="L350" s="17">
        <f t="shared" si="110"/>
        <v>231</v>
      </c>
      <c r="M350" s="11">
        <f t="shared" si="99"/>
        <v>1.027465992</v>
      </c>
      <c r="N350" s="11">
        <f t="shared" ca="1" si="100"/>
        <v>1.048152489</v>
      </c>
      <c r="O350" s="17">
        <f t="shared" si="111"/>
        <v>0</v>
      </c>
      <c r="P350" s="13">
        <f t="shared" ca="1" si="101"/>
        <v>1203812.2250000001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44294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44268</v>
      </c>
      <c r="B351" s="72">
        <f t="shared" ca="1" si="114"/>
        <v>26208843.300000001</v>
      </c>
      <c r="C351" s="6">
        <f t="shared" si="105"/>
        <v>25000000</v>
      </c>
      <c r="D351" s="12">
        <f ca="1">IF(A351&lt;$B$1,VLOOKUP(A351,[1]DI!$A$4:$B$15000,2,FALSE),0)</f>
        <v>0</v>
      </c>
      <c r="E351" s="13">
        <f t="shared" ca="1" si="97"/>
        <v>1</v>
      </c>
      <c r="F351" s="13">
        <f ca="1">(TRUNC(PRODUCT($E$12:$E350),16))</f>
        <v>1.0202097038264699</v>
      </c>
      <c r="G351" s="13">
        <f t="shared" si="106"/>
        <v>1</v>
      </c>
      <c r="H351" s="13">
        <f t="shared" ca="1" si="98"/>
        <v>1.0202097000000001</v>
      </c>
      <c r="I351" s="12">
        <f t="shared" si="107"/>
        <v>0.03</v>
      </c>
      <c r="J351" s="34">
        <f t="shared" si="108"/>
        <v>43929</v>
      </c>
      <c r="K351" s="2">
        <f t="shared" si="109"/>
        <v>231</v>
      </c>
      <c r="L351" s="17">
        <f t="shared" si="110"/>
        <v>232</v>
      </c>
      <c r="M351" s="11">
        <f t="shared" si="99"/>
        <v>1.027586517</v>
      </c>
      <c r="N351" s="11">
        <f t="shared" ca="1" si="100"/>
        <v>1.048353732</v>
      </c>
      <c r="O351" s="17">
        <f t="shared" si="111"/>
        <v>0</v>
      </c>
      <c r="P351" s="13">
        <f t="shared" ca="1" si="101"/>
        <v>1208843.3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44294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44269</v>
      </c>
      <c r="B352" s="72">
        <f t="shared" ca="1" si="114"/>
        <v>26208843.300000001</v>
      </c>
      <c r="C352" s="6">
        <f t="shared" si="105"/>
        <v>25000000</v>
      </c>
      <c r="D352" s="12">
        <f ca="1">IF(A352&lt;$B$1,VLOOKUP(A352,[1]DI!$A$4:$B$15000,2,FALSE),0)</f>
        <v>0</v>
      </c>
      <c r="E352" s="13">
        <f t="shared" ca="1" si="97"/>
        <v>1</v>
      </c>
      <c r="F352" s="13">
        <f ca="1">(TRUNC(PRODUCT($E$12:$E351),16))</f>
        <v>1.0202097038264699</v>
      </c>
      <c r="G352" s="13">
        <f t="shared" si="106"/>
        <v>1</v>
      </c>
      <c r="H352" s="13">
        <f t="shared" ca="1" si="98"/>
        <v>1.0202097000000001</v>
      </c>
      <c r="I352" s="12">
        <f t="shared" si="107"/>
        <v>0.03</v>
      </c>
      <c r="J352" s="34">
        <f t="shared" si="108"/>
        <v>43929</v>
      </c>
      <c r="K352" s="2">
        <f t="shared" si="109"/>
        <v>231</v>
      </c>
      <c r="L352" s="17">
        <f t="shared" si="110"/>
        <v>232</v>
      </c>
      <c r="M352" s="11">
        <f t="shared" si="99"/>
        <v>1.027586517</v>
      </c>
      <c r="N352" s="11">
        <f t="shared" ca="1" si="100"/>
        <v>1.048353732</v>
      </c>
      <c r="O352" s="17">
        <f t="shared" si="111"/>
        <v>0</v>
      </c>
      <c r="P352" s="13">
        <f t="shared" ca="1" si="101"/>
        <v>1208843.3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44294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44270</v>
      </c>
      <c r="B353" s="72">
        <f t="shared" ca="1" si="114"/>
        <v>26208843.300000001</v>
      </c>
      <c r="C353" s="6">
        <f t="shared" si="105"/>
        <v>25000000</v>
      </c>
      <c r="D353" s="12">
        <f ca="1">IF(A353&lt;$B$1,VLOOKUP(A353,[1]DI!$A$4:$B$15000,2,FALSE),0)</f>
        <v>1.9000000000000006E-2</v>
      </c>
      <c r="E353" s="13">
        <f t="shared" ca="1" si="97"/>
        <v>1.0000746899999999</v>
      </c>
      <c r="F353" s="13">
        <f ca="1">(TRUNC(PRODUCT($E$12:$E352),16))</f>
        <v>1.0202097038264699</v>
      </c>
      <c r="G353" s="13">
        <f t="shared" si="106"/>
        <v>1</v>
      </c>
      <c r="H353" s="13">
        <f t="shared" ca="1" si="98"/>
        <v>1.0202097000000001</v>
      </c>
      <c r="I353" s="12">
        <f t="shared" si="107"/>
        <v>0.03</v>
      </c>
      <c r="J353" s="34">
        <f t="shared" si="108"/>
        <v>43929</v>
      </c>
      <c r="K353" s="2">
        <f t="shared" si="109"/>
        <v>232</v>
      </c>
      <c r="L353" s="17">
        <f t="shared" si="110"/>
        <v>232</v>
      </c>
      <c r="M353" s="11">
        <f t="shared" si="99"/>
        <v>1.027586517</v>
      </c>
      <c r="N353" s="11">
        <f t="shared" ca="1" si="100"/>
        <v>1.048353732</v>
      </c>
      <c r="O353" s="17">
        <f t="shared" si="111"/>
        <v>0</v>
      </c>
      <c r="P353" s="13">
        <f t="shared" ca="1" si="101"/>
        <v>1208843.3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44294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44271</v>
      </c>
      <c r="B354" s="72">
        <f t="shared" ca="1" si="114"/>
        <v>26213875.5</v>
      </c>
      <c r="C354" s="6">
        <f t="shared" si="105"/>
        <v>25000000</v>
      </c>
      <c r="D354" s="12">
        <f ca="1">IF(A354&lt;$B$1,VLOOKUP(A354,[1]DI!$A$4:$B$15000,2,FALSE),0)</f>
        <v>1.9000000000000006E-2</v>
      </c>
      <c r="E354" s="13">
        <f t="shared" ca="1" si="97"/>
        <v>1.0000746899999999</v>
      </c>
      <c r="F354" s="13">
        <f ca="1">(TRUNC(PRODUCT($E$12:$E353),16))</f>
        <v>1.02028590328925</v>
      </c>
      <c r="G354" s="13">
        <f t="shared" si="106"/>
        <v>1</v>
      </c>
      <c r="H354" s="13">
        <f t="shared" ca="1" si="98"/>
        <v>1.0202859</v>
      </c>
      <c r="I354" s="12">
        <f t="shared" si="107"/>
        <v>0.03</v>
      </c>
      <c r="J354" s="34">
        <f t="shared" si="108"/>
        <v>43929</v>
      </c>
      <c r="K354" s="2">
        <f t="shared" si="109"/>
        <v>233</v>
      </c>
      <c r="L354" s="17">
        <f t="shared" si="110"/>
        <v>233</v>
      </c>
      <c r="M354" s="11">
        <f t="shared" si="99"/>
        <v>1.027707057</v>
      </c>
      <c r="N354" s="11">
        <f t="shared" ca="1" si="100"/>
        <v>1.04855502</v>
      </c>
      <c r="O354" s="17">
        <f t="shared" si="111"/>
        <v>0</v>
      </c>
      <c r="P354" s="13">
        <f t="shared" ca="1" si="101"/>
        <v>1213875.5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44294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44272</v>
      </c>
      <c r="B355" s="72">
        <f t="shared" ca="1" si="114"/>
        <v>26218908.75</v>
      </c>
      <c r="C355" s="6">
        <f t="shared" si="105"/>
        <v>25000000</v>
      </c>
      <c r="D355" s="12">
        <f ca="1">IF(A355&lt;$B$1,VLOOKUP(A355,[1]DI!$A$4:$B$15000,2,FALSE),0)</f>
        <v>1.9000000000000006E-2</v>
      </c>
      <c r="E355" s="13">
        <f t="shared" ca="1" si="97"/>
        <v>1.0000746899999999</v>
      </c>
      <c r="F355" s="13">
        <f ca="1">(TRUNC(PRODUCT($E$12:$E354),16))</f>
        <v>1.0203621084433601</v>
      </c>
      <c r="G355" s="13">
        <f t="shared" si="106"/>
        <v>1</v>
      </c>
      <c r="H355" s="13">
        <f t="shared" ca="1" si="98"/>
        <v>1.02036211</v>
      </c>
      <c r="I355" s="12">
        <f t="shared" si="107"/>
        <v>0.03</v>
      </c>
      <c r="J355" s="34">
        <f t="shared" si="108"/>
        <v>43929</v>
      </c>
      <c r="K355" s="2">
        <f t="shared" si="109"/>
        <v>234</v>
      </c>
      <c r="L355" s="17">
        <f t="shared" si="110"/>
        <v>234</v>
      </c>
      <c r="M355" s="11">
        <f t="shared" si="99"/>
        <v>1.027827611</v>
      </c>
      <c r="N355" s="11">
        <f t="shared" ca="1" si="100"/>
        <v>1.0487563499999999</v>
      </c>
      <c r="O355" s="17">
        <f t="shared" si="111"/>
        <v>0</v>
      </c>
      <c r="P355" s="13">
        <f t="shared" ca="1" si="101"/>
        <v>1218908.75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44294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44273</v>
      </c>
      <c r="B356" s="72">
        <f t="shared" ca="1" si="114"/>
        <v>26223942.824999999</v>
      </c>
      <c r="C356" s="6">
        <f t="shared" si="105"/>
        <v>25000000</v>
      </c>
      <c r="D356" s="12">
        <f ca="1">IF(A356&lt;$B$1,VLOOKUP(A356,[1]DI!$A$4:$B$15000,2,FALSE),0)</f>
        <v>2.6499999999999999E-2</v>
      </c>
      <c r="E356" s="13">
        <f t="shared" ca="1" si="97"/>
        <v>1.00010379</v>
      </c>
      <c r="F356" s="13">
        <f ca="1">(TRUNC(PRODUCT($E$12:$E355),16))</f>
        <v>1.0204383192892399</v>
      </c>
      <c r="G356" s="13">
        <f t="shared" si="106"/>
        <v>1</v>
      </c>
      <c r="H356" s="13">
        <f t="shared" ca="1" si="98"/>
        <v>1.02043832</v>
      </c>
      <c r="I356" s="12">
        <f t="shared" si="107"/>
        <v>0.03</v>
      </c>
      <c r="J356" s="34">
        <f t="shared" si="108"/>
        <v>43929</v>
      </c>
      <c r="K356" s="2">
        <f t="shared" si="109"/>
        <v>235</v>
      </c>
      <c r="L356" s="17">
        <f t="shared" si="110"/>
        <v>235</v>
      </c>
      <c r="M356" s="11">
        <f t="shared" si="99"/>
        <v>1.027948179</v>
      </c>
      <c r="N356" s="11">
        <f t="shared" ca="1" si="100"/>
        <v>1.0489577130000001</v>
      </c>
      <c r="O356" s="17">
        <f t="shared" si="111"/>
        <v>0</v>
      </c>
      <c r="P356" s="13">
        <f t="shared" ca="1" si="101"/>
        <v>1223942.825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44294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44274</v>
      </c>
      <c r="B357" s="72">
        <f t="shared" ca="1" si="114"/>
        <v>26229741.050000001</v>
      </c>
      <c r="C357" s="6">
        <f t="shared" si="105"/>
        <v>25000000</v>
      </c>
      <c r="D357" s="12">
        <f ca="1">IF(A357&lt;$B$1,VLOOKUP(A357,[1]DI!$A$4:$B$15000,2,FALSE),0)</f>
        <v>2.6499999999999999E-2</v>
      </c>
      <c r="E357" s="13">
        <f t="shared" ca="1" si="97"/>
        <v>1.00010379</v>
      </c>
      <c r="F357" s="13">
        <f ca="1">(TRUNC(PRODUCT($E$12:$E356),16))</f>
        <v>1.0205442305824</v>
      </c>
      <c r="G357" s="13">
        <f t="shared" si="106"/>
        <v>1</v>
      </c>
      <c r="H357" s="13">
        <f t="shared" ca="1" si="98"/>
        <v>1.0205442300000001</v>
      </c>
      <c r="I357" s="12">
        <f t="shared" si="107"/>
        <v>0.03</v>
      </c>
      <c r="J357" s="34">
        <f t="shared" si="108"/>
        <v>43929</v>
      </c>
      <c r="K357" s="2">
        <f t="shared" si="109"/>
        <v>236</v>
      </c>
      <c r="L357" s="17">
        <f t="shared" si="110"/>
        <v>236</v>
      </c>
      <c r="M357" s="11">
        <f t="shared" si="99"/>
        <v>1.0280687610000001</v>
      </c>
      <c r="N357" s="11">
        <f t="shared" ca="1" si="100"/>
        <v>1.049189642</v>
      </c>
      <c r="O357" s="17">
        <f t="shared" si="111"/>
        <v>0</v>
      </c>
      <c r="P357" s="13">
        <f t="shared" ca="1" si="101"/>
        <v>1229741.05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44294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44275</v>
      </c>
      <c r="B358" s="72">
        <f t="shared" ca="1" si="114"/>
        <v>26235540.524999999</v>
      </c>
      <c r="C358" s="6">
        <f t="shared" si="105"/>
        <v>25000000</v>
      </c>
      <c r="D358" s="12">
        <f ca="1">IF(A358&lt;$B$1,VLOOKUP(A358,[1]DI!$A$4:$B$15000,2,FALSE),0)</f>
        <v>0</v>
      </c>
      <c r="E358" s="13">
        <f t="shared" ca="1" si="97"/>
        <v>1</v>
      </c>
      <c r="F358" s="13">
        <f ca="1">(TRUNC(PRODUCT($E$12:$E357),16))</f>
        <v>1.02065015286809</v>
      </c>
      <c r="G358" s="13">
        <f t="shared" si="106"/>
        <v>1</v>
      </c>
      <c r="H358" s="13">
        <f t="shared" ca="1" si="98"/>
        <v>1.02065015</v>
      </c>
      <c r="I358" s="12">
        <f t="shared" si="107"/>
        <v>0.03</v>
      </c>
      <c r="J358" s="34">
        <f t="shared" si="108"/>
        <v>43929</v>
      </c>
      <c r="K358" s="2">
        <f t="shared" si="109"/>
        <v>236</v>
      </c>
      <c r="L358" s="17">
        <f t="shared" si="110"/>
        <v>237</v>
      </c>
      <c r="M358" s="11">
        <f t="shared" si="99"/>
        <v>1.028189357</v>
      </c>
      <c r="N358" s="11">
        <f t="shared" ca="1" si="100"/>
        <v>1.049421621</v>
      </c>
      <c r="O358" s="17">
        <f t="shared" si="111"/>
        <v>0</v>
      </c>
      <c r="P358" s="13">
        <f t="shared" ca="1" si="101"/>
        <v>1235540.5249999999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44294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44276</v>
      </c>
      <c r="B359" s="72">
        <f t="shared" ca="1" si="114"/>
        <v>26235540.524999999</v>
      </c>
      <c r="C359" s="6">
        <f t="shared" si="105"/>
        <v>25000000</v>
      </c>
      <c r="D359" s="12">
        <f ca="1">IF(A359&lt;$B$1,VLOOKUP(A359,[1]DI!$A$4:$B$15000,2,FALSE),0)</f>
        <v>0</v>
      </c>
      <c r="E359" s="13">
        <f t="shared" ca="1" si="97"/>
        <v>1</v>
      </c>
      <c r="F359" s="13">
        <f ca="1">(TRUNC(PRODUCT($E$12:$E358),16))</f>
        <v>1.02065015286809</v>
      </c>
      <c r="G359" s="13">
        <f t="shared" si="106"/>
        <v>1</v>
      </c>
      <c r="H359" s="13">
        <f t="shared" ca="1" si="98"/>
        <v>1.02065015</v>
      </c>
      <c r="I359" s="12">
        <f t="shared" si="107"/>
        <v>0.03</v>
      </c>
      <c r="J359" s="34">
        <f t="shared" si="108"/>
        <v>43929</v>
      </c>
      <c r="K359" s="2">
        <f t="shared" si="109"/>
        <v>236</v>
      </c>
      <c r="L359" s="17">
        <f t="shared" si="110"/>
        <v>237</v>
      </c>
      <c r="M359" s="11">
        <f t="shared" si="99"/>
        <v>1.028189357</v>
      </c>
      <c r="N359" s="11">
        <f t="shared" ca="1" si="100"/>
        <v>1.049421621</v>
      </c>
      <c r="O359" s="17">
        <f t="shared" si="111"/>
        <v>0</v>
      </c>
      <c r="P359" s="13">
        <f t="shared" ca="1" si="101"/>
        <v>1235540.5249999999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44294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44277</v>
      </c>
      <c r="B360" s="72">
        <f t="shared" ca="1" si="114"/>
        <v>26235540.524999999</v>
      </c>
      <c r="C360" s="6">
        <f t="shared" si="105"/>
        <v>25000000</v>
      </c>
      <c r="D360" s="12">
        <f ca="1">IF(A360&lt;$B$1,VLOOKUP(A360,[1]DI!$A$4:$B$15000,2,FALSE),0)</f>
        <v>2.6499999999999999E-2</v>
      </c>
      <c r="E360" s="13">
        <f t="shared" ca="1" si="97"/>
        <v>1.00010379</v>
      </c>
      <c r="F360" s="13">
        <f ca="1">(TRUNC(PRODUCT($E$12:$E359),16))</f>
        <v>1.02065015286809</v>
      </c>
      <c r="G360" s="13">
        <f t="shared" si="106"/>
        <v>1</v>
      </c>
      <c r="H360" s="13">
        <f t="shared" ca="1" si="98"/>
        <v>1.02065015</v>
      </c>
      <c r="I360" s="12">
        <f t="shared" si="107"/>
        <v>0.03</v>
      </c>
      <c r="J360" s="34">
        <f t="shared" si="108"/>
        <v>43929</v>
      </c>
      <c r="K360" s="2">
        <f t="shared" si="109"/>
        <v>237</v>
      </c>
      <c r="L360" s="17">
        <f t="shared" si="110"/>
        <v>237</v>
      </c>
      <c r="M360" s="11">
        <f t="shared" si="99"/>
        <v>1.028189357</v>
      </c>
      <c r="N360" s="11">
        <f t="shared" ca="1" si="100"/>
        <v>1.049421621</v>
      </c>
      <c r="O360" s="17">
        <f t="shared" si="111"/>
        <v>0</v>
      </c>
      <c r="P360" s="13">
        <f t="shared" ca="1" si="101"/>
        <v>1235540.5249999999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44294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44278</v>
      </c>
      <c r="B361" s="72">
        <f t="shared" ca="1" si="114"/>
        <v>26241341.550000001</v>
      </c>
      <c r="C361" s="6">
        <f t="shared" si="105"/>
        <v>25000000</v>
      </c>
      <c r="D361" s="12">
        <f ca="1">IF(A361&lt;$B$1,VLOOKUP(A361,[1]DI!$A$4:$B$15000,2,FALSE),0)</f>
        <v>2.6499999999999999E-2</v>
      </c>
      <c r="E361" s="13">
        <f t="shared" ca="1" si="97"/>
        <v>1.00010379</v>
      </c>
      <c r="F361" s="13">
        <f ca="1">(TRUNC(PRODUCT($E$12:$E360),16))</f>
        <v>1.0207560861474601</v>
      </c>
      <c r="G361" s="13">
        <f t="shared" si="106"/>
        <v>1</v>
      </c>
      <c r="H361" s="13">
        <f t="shared" ca="1" si="98"/>
        <v>1.0207560899999999</v>
      </c>
      <c r="I361" s="12">
        <f t="shared" si="107"/>
        <v>0.03</v>
      </c>
      <c r="J361" s="34">
        <f t="shared" si="108"/>
        <v>43929</v>
      </c>
      <c r="K361" s="2">
        <f t="shared" si="109"/>
        <v>238</v>
      </c>
      <c r="L361" s="17">
        <f t="shared" si="110"/>
        <v>238</v>
      </c>
      <c r="M361" s="11">
        <f t="shared" si="99"/>
        <v>1.0283099680000001</v>
      </c>
      <c r="N361" s="11">
        <f t="shared" ca="1" si="100"/>
        <v>1.0496536620000001</v>
      </c>
      <c r="O361" s="17">
        <f t="shared" si="111"/>
        <v>0</v>
      </c>
      <c r="P361" s="13">
        <f t="shared" ca="1" si="101"/>
        <v>1241341.55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44294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44279</v>
      </c>
      <c r="B362" s="72">
        <f t="shared" ca="1" si="114"/>
        <v>26247143.550000001</v>
      </c>
      <c r="C362" s="6">
        <f t="shared" si="105"/>
        <v>25000000</v>
      </c>
      <c r="D362" s="12">
        <f ca="1">IF(A362&lt;$B$1,VLOOKUP(A362,[1]DI!$A$4:$B$15000,2,FALSE),0)</f>
        <v>2.6499999999999999E-2</v>
      </c>
      <c r="E362" s="13">
        <f t="shared" ca="1" si="97"/>
        <v>1.00010379</v>
      </c>
      <c r="F362" s="13">
        <f ca="1">(TRUNC(PRODUCT($E$12:$E361),16))</f>
        <v>1.02086203042164</v>
      </c>
      <c r="G362" s="13">
        <f t="shared" si="106"/>
        <v>1</v>
      </c>
      <c r="H362" s="13">
        <f t="shared" ca="1" si="98"/>
        <v>1.02086203</v>
      </c>
      <c r="I362" s="12">
        <f t="shared" si="107"/>
        <v>0.03</v>
      </c>
      <c r="J362" s="34">
        <f t="shared" si="108"/>
        <v>43929</v>
      </c>
      <c r="K362" s="2">
        <f t="shared" si="109"/>
        <v>239</v>
      </c>
      <c r="L362" s="17">
        <f t="shared" si="110"/>
        <v>239</v>
      </c>
      <c r="M362" s="11">
        <f t="shared" si="99"/>
        <v>1.0284305920000001</v>
      </c>
      <c r="N362" s="11">
        <f t="shared" ca="1" si="100"/>
        <v>1.0498857420000001</v>
      </c>
      <c r="O362" s="17">
        <f t="shared" si="111"/>
        <v>0</v>
      </c>
      <c r="P362" s="13">
        <f t="shared" ca="1" si="101"/>
        <v>1247143.55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44294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44280</v>
      </c>
      <c r="B363" s="72">
        <f t="shared" ca="1" si="114"/>
        <v>26252947.074999999</v>
      </c>
      <c r="C363" s="6">
        <f t="shared" si="105"/>
        <v>25000000</v>
      </c>
      <c r="D363" s="12">
        <f ca="1">IF(A363&lt;$B$1,VLOOKUP(A363,[1]DI!$A$4:$B$15000,2,FALSE),0)</f>
        <v>2.6499999999999999E-2</v>
      </c>
      <c r="E363" s="13">
        <f t="shared" ca="1" si="97"/>
        <v>1.00010379</v>
      </c>
      <c r="F363" s="13">
        <f ca="1">(TRUNC(PRODUCT($E$12:$E362),16))</f>
        <v>1.0209679856917799</v>
      </c>
      <c r="G363" s="13">
        <f t="shared" si="106"/>
        <v>1</v>
      </c>
      <c r="H363" s="13">
        <f t="shared" ca="1" si="98"/>
        <v>1.0209679899999999</v>
      </c>
      <c r="I363" s="12">
        <f t="shared" si="107"/>
        <v>0.03</v>
      </c>
      <c r="J363" s="34">
        <f t="shared" si="108"/>
        <v>43929</v>
      </c>
      <c r="K363" s="2">
        <f t="shared" si="109"/>
        <v>240</v>
      </c>
      <c r="L363" s="17">
        <f t="shared" si="110"/>
        <v>240</v>
      </c>
      <c r="M363" s="11">
        <f t="shared" si="99"/>
        <v>1.028551231</v>
      </c>
      <c r="N363" s="11">
        <f t="shared" ca="1" si="100"/>
        <v>1.050117883</v>
      </c>
      <c r="O363" s="17">
        <f t="shared" si="111"/>
        <v>0</v>
      </c>
      <c r="P363" s="13">
        <f t="shared" ca="1" si="101"/>
        <v>1252947.075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44294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44281</v>
      </c>
      <c r="B364" s="72">
        <f t="shared" ca="1" si="114"/>
        <v>26258751.600000001</v>
      </c>
      <c r="C364" s="6">
        <f t="shared" si="105"/>
        <v>25000000</v>
      </c>
      <c r="D364" s="12">
        <f ca="1">IF(A364&lt;$B$1,VLOOKUP(A364,[1]DI!$A$4:$B$15000,2,FALSE),0)</f>
        <v>2.6499999999999999E-2</v>
      </c>
      <c r="E364" s="13">
        <f t="shared" ca="1" si="97"/>
        <v>1.00010379</v>
      </c>
      <c r="F364" s="13">
        <f ca="1">(TRUNC(PRODUCT($E$12:$E363),16))</f>
        <v>1.02107395195901</v>
      </c>
      <c r="G364" s="13">
        <f t="shared" si="106"/>
        <v>1</v>
      </c>
      <c r="H364" s="13">
        <f t="shared" ca="1" si="98"/>
        <v>1.0210739499999999</v>
      </c>
      <c r="I364" s="12">
        <f t="shared" si="107"/>
        <v>0.03</v>
      </c>
      <c r="J364" s="34">
        <f t="shared" si="108"/>
        <v>43929</v>
      </c>
      <c r="K364" s="2">
        <f t="shared" si="109"/>
        <v>241</v>
      </c>
      <c r="L364" s="17">
        <f t="shared" si="110"/>
        <v>241</v>
      </c>
      <c r="M364" s="11">
        <f t="shared" si="99"/>
        <v>1.028671884</v>
      </c>
      <c r="N364" s="11">
        <f t="shared" ca="1" si="100"/>
        <v>1.0503500640000001</v>
      </c>
      <c r="O364" s="17">
        <f t="shared" si="111"/>
        <v>0</v>
      </c>
      <c r="P364" s="13">
        <f t="shared" ca="1" si="101"/>
        <v>1258751.6000000001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44294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44282</v>
      </c>
      <c r="B365" s="72">
        <f t="shared" ca="1" si="114"/>
        <v>26264557.625</v>
      </c>
      <c r="C365" s="6">
        <f t="shared" si="105"/>
        <v>25000000</v>
      </c>
      <c r="D365" s="12">
        <f ca="1">IF(A365&lt;$B$1,VLOOKUP(A365,[1]DI!$A$4:$B$15000,2,FALSE),0)</f>
        <v>0</v>
      </c>
      <c r="E365" s="13">
        <f t="shared" ca="1" si="97"/>
        <v>1</v>
      </c>
      <c r="F365" s="13">
        <f ca="1">(TRUNC(PRODUCT($E$12:$E364),16))</f>
        <v>1.0211799292244901</v>
      </c>
      <c r="G365" s="13">
        <f t="shared" si="106"/>
        <v>1</v>
      </c>
      <c r="H365" s="13">
        <f t="shared" ca="1" si="98"/>
        <v>1.02117993</v>
      </c>
      <c r="I365" s="12">
        <f t="shared" si="107"/>
        <v>0.03</v>
      </c>
      <c r="J365" s="34">
        <f t="shared" si="108"/>
        <v>43929</v>
      </c>
      <c r="K365" s="2">
        <f t="shared" si="109"/>
        <v>241</v>
      </c>
      <c r="L365" s="17">
        <f t="shared" si="110"/>
        <v>242</v>
      </c>
      <c r="M365" s="11">
        <f t="shared" si="99"/>
        <v>1.028792551</v>
      </c>
      <c r="N365" s="11">
        <f t="shared" ca="1" si="100"/>
        <v>1.050582305</v>
      </c>
      <c r="O365" s="17">
        <f t="shared" si="111"/>
        <v>0</v>
      </c>
      <c r="P365" s="13">
        <f t="shared" ca="1" si="101"/>
        <v>1264557.625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44294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44283</v>
      </c>
      <c r="B366" s="72">
        <f t="shared" ca="1" si="114"/>
        <v>26264557.625</v>
      </c>
      <c r="C366" s="6">
        <f t="shared" si="105"/>
        <v>25000000</v>
      </c>
      <c r="D366" s="12">
        <f ca="1">IF(A366&lt;$B$1,VLOOKUP(A366,[1]DI!$A$4:$B$15000,2,FALSE),0)</f>
        <v>0</v>
      </c>
      <c r="E366" s="13">
        <f t="shared" ca="1" si="97"/>
        <v>1</v>
      </c>
      <c r="F366" s="13">
        <f ca="1">(TRUNC(PRODUCT($E$12:$E365),16))</f>
        <v>1.0211799292244901</v>
      </c>
      <c r="G366" s="13">
        <f t="shared" si="106"/>
        <v>1</v>
      </c>
      <c r="H366" s="13">
        <f t="shared" ca="1" si="98"/>
        <v>1.02117993</v>
      </c>
      <c r="I366" s="12">
        <f t="shared" si="107"/>
        <v>0.03</v>
      </c>
      <c r="J366" s="34">
        <f t="shared" si="108"/>
        <v>43929</v>
      </c>
      <c r="K366" s="2">
        <f t="shared" si="109"/>
        <v>241</v>
      </c>
      <c r="L366" s="17">
        <f t="shared" si="110"/>
        <v>242</v>
      </c>
      <c r="M366" s="11">
        <f t="shared" si="99"/>
        <v>1.028792551</v>
      </c>
      <c r="N366" s="11">
        <f t="shared" ca="1" si="100"/>
        <v>1.050582305</v>
      </c>
      <c r="O366" s="17">
        <f t="shared" si="111"/>
        <v>0</v>
      </c>
      <c r="P366" s="13">
        <f t="shared" ca="1" si="101"/>
        <v>1264557.625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44294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44284</v>
      </c>
      <c r="B367" s="72">
        <f t="shared" ca="1" si="114"/>
        <v>26264557.625</v>
      </c>
      <c r="C367" s="6">
        <f t="shared" si="105"/>
        <v>25000000</v>
      </c>
      <c r="D367" s="12">
        <f ca="1">IF(A367&lt;$B$1,VLOOKUP(A367,[1]DI!$A$4:$B$15000,2,FALSE),0)</f>
        <v>2.6499999999999999E-2</v>
      </c>
      <c r="E367" s="13">
        <f t="shared" ca="1" si="97"/>
        <v>1.00010379</v>
      </c>
      <c r="F367" s="13">
        <f ca="1">(TRUNC(PRODUCT($E$12:$E366),16))</f>
        <v>1.0211799292244901</v>
      </c>
      <c r="G367" s="13">
        <f t="shared" si="106"/>
        <v>1</v>
      </c>
      <c r="H367" s="13">
        <f t="shared" ca="1" si="98"/>
        <v>1.02117993</v>
      </c>
      <c r="I367" s="12">
        <f t="shared" si="107"/>
        <v>0.03</v>
      </c>
      <c r="J367" s="34">
        <f t="shared" si="108"/>
        <v>43929</v>
      </c>
      <c r="K367" s="2">
        <f t="shared" si="109"/>
        <v>242</v>
      </c>
      <c r="L367" s="17">
        <f t="shared" si="110"/>
        <v>242</v>
      </c>
      <c r="M367" s="11">
        <f t="shared" si="99"/>
        <v>1.028792551</v>
      </c>
      <c r="N367" s="11">
        <f t="shared" ca="1" si="100"/>
        <v>1.050582305</v>
      </c>
      <c r="O367" s="17">
        <f t="shared" si="111"/>
        <v>0</v>
      </c>
      <c r="P367" s="13">
        <f t="shared" ca="1" si="101"/>
        <v>1264557.625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44294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44285</v>
      </c>
      <c r="B368" s="72">
        <f t="shared" ca="1" si="114"/>
        <v>26270364.925000001</v>
      </c>
      <c r="C368" s="6">
        <f t="shared" si="105"/>
        <v>25000000</v>
      </c>
      <c r="D368" s="12">
        <f ca="1">IF(A368&lt;$B$1,VLOOKUP(A368,[1]DI!$A$4:$B$15000,2,FALSE),0)</f>
        <v>2.6499999999999999E-2</v>
      </c>
      <c r="E368" s="13">
        <f t="shared" ca="1" si="97"/>
        <v>1.00010379</v>
      </c>
      <c r="F368" s="13">
        <f ca="1">(TRUNC(PRODUCT($E$12:$E367),16))</f>
        <v>1.0212859174893401</v>
      </c>
      <c r="G368" s="13">
        <f t="shared" si="106"/>
        <v>1</v>
      </c>
      <c r="H368" s="13">
        <f t="shared" ca="1" si="98"/>
        <v>1.02128592</v>
      </c>
      <c r="I368" s="12">
        <f t="shared" si="107"/>
        <v>0.03</v>
      </c>
      <c r="J368" s="34">
        <f t="shared" si="108"/>
        <v>43929</v>
      </c>
      <c r="K368" s="2">
        <f t="shared" si="109"/>
        <v>243</v>
      </c>
      <c r="L368" s="17">
        <f t="shared" si="110"/>
        <v>243</v>
      </c>
      <c r="M368" s="11">
        <f t="shared" si="99"/>
        <v>1.0289132320000001</v>
      </c>
      <c r="N368" s="11">
        <f t="shared" ca="1" si="100"/>
        <v>1.050814597</v>
      </c>
      <c r="O368" s="17">
        <f t="shared" si="111"/>
        <v>0</v>
      </c>
      <c r="P368" s="13">
        <f t="shared" ca="1" si="101"/>
        <v>1270364.925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44294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44286</v>
      </c>
      <c r="B369" s="72">
        <f t="shared" ca="1" si="114"/>
        <v>26276173.449999999</v>
      </c>
      <c r="C369" s="6">
        <f t="shared" si="105"/>
        <v>25000000</v>
      </c>
      <c r="D369" s="12">
        <f ca="1">IF(A369&lt;$B$1,VLOOKUP(A369,[1]DI!$A$4:$B$15000,2,FALSE),0)</f>
        <v>2.6499999999999999E-2</v>
      </c>
      <c r="E369" s="13">
        <f t="shared" ca="1" si="97"/>
        <v>1.00010379</v>
      </c>
      <c r="F369" s="13">
        <f ca="1">(TRUNC(PRODUCT($E$12:$E368),16))</f>
        <v>1.0213919167547201</v>
      </c>
      <c r="G369" s="13">
        <f t="shared" si="106"/>
        <v>1</v>
      </c>
      <c r="H369" s="13">
        <f t="shared" ca="1" si="98"/>
        <v>1.0213919199999999</v>
      </c>
      <c r="I369" s="12">
        <f t="shared" si="107"/>
        <v>0.03</v>
      </c>
      <c r="J369" s="34">
        <f t="shared" si="108"/>
        <v>43929</v>
      </c>
      <c r="K369" s="2">
        <f t="shared" si="109"/>
        <v>244</v>
      </c>
      <c r="L369" s="17">
        <f t="shared" si="110"/>
        <v>244</v>
      </c>
      <c r="M369" s="11">
        <f t="shared" si="99"/>
        <v>1.029033927</v>
      </c>
      <c r="N369" s="11">
        <f t="shared" ca="1" si="100"/>
        <v>1.051046938</v>
      </c>
      <c r="O369" s="17">
        <f t="shared" si="111"/>
        <v>0</v>
      </c>
      <c r="P369" s="13">
        <f t="shared" ca="1" si="101"/>
        <v>1276173.45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44294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44287</v>
      </c>
      <c r="B370" s="72">
        <f t="shared" ca="1" si="114"/>
        <v>26281983.274999999</v>
      </c>
      <c r="C370" s="6">
        <f t="shared" si="105"/>
        <v>25000000</v>
      </c>
      <c r="D370" s="12">
        <f ca="1">IF(A370&lt;$B$1,VLOOKUP(A370,[1]DI!$A$4:$B$15000,2,FALSE),0)</f>
        <v>2.6499999999999999E-2</v>
      </c>
      <c r="E370" s="13">
        <f t="shared" ca="1" si="97"/>
        <v>1.00010379</v>
      </c>
      <c r="F370" s="13">
        <f ca="1">(TRUNC(PRODUCT($E$12:$E369),16))</f>
        <v>1.0214979270217599</v>
      </c>
      <c r="G370" s="13">
        <f t="shared" si="106"/>
        <v>1</v>
      </c>
      <c r="H370" s="13">
        <f t="shared" ca="1" si="98"/>
        <v>1.02149793</v>
      </c>
      <c r="I370" s="12">
        <f t="shared" si="107"/>
        <v>0.03</v>
      </c>
      <c r="J370" s="34">
        <f t="shared" si="108"/>
        <v>43929</v>
      </c>
      <c r="K370" s="2">
        <f t="shared" si="109"/>
        <v>245</v>
      </c>
      <c r="L370" s="17">
        <f t="shared" si="110"/>
        <v>245</v>
      </c>
      <c r="M370" s="11">
        <f t="shared" si="99"/>
        <v>1.029154637</v>
      </c>
      <c r="N370" s="11">
        <f t="shared" ca="1" si="100"/>
        <v>1.0512793309999999</v>
      </c>
      <c r="O370" s="17">
        <f t="shared" si="111"/>
        <v>0</v>
      </c>
      <c r="P370" s="13">
        <f t="shared" ca="1" si="101"/>
        <v>1281983.2749999999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44294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44288</v>
      </c>
      <c r="B371" s="72">
        <f t="shared" ca="1" si="114"/>
        <v>26287794.350000001</v>
      </c>
      <c r="C371" s="6">
        <f t="shared" si="105"/>
        <v>25000000</v>
      </c>
      <c r="D371" s="12">
        <f ca="1">IF(A371&lt;$B$1,VLOOKUP(A371,[1]DI!$A$4:$B$15000,2,FALSE),0)</f>
        <v>0</v>
      </c>
      <c r="E371" s="13">
        <f t="shared" ca="1" si="97"/>
        <v>1</v>
      </c>
      <c r="F371" s="13">
        <f ca="1">(TRUNC(PRODUCT($E$12:$E370),16))</f>
        <v>1.0216039482916</v>
      </c>
      <c r="G371" s="13">
        <f t="shared" si="106"/>
        <v>1</v>
      </c>
      <c r="H371" s="13">
        <f t="shared" ca="1" si="98"/>
        <v>1.02160395</v>
      </c>
      <c r="I371" s="12">
        <f t="shared" si="107"/>
        <v>0.03</v>
      </c>
      <c r="J371" s="34">
        <f t="shared" si="108"/>
        <v>43929</v>
      </c>
      <c r="K371" s="2">
        <f t="shared" si="109"/>
        <v>245</v>
      </c>
      <c r="L371" s="17">
        <f t="shared" si="110"/>
        <v>246</v>
      </c>
      <c r="M371" s="11">
        <f t="shared" si="99"/>
        <v>1.0292753610000001</v>
      </c>
      <c r="N371" s="11">
        <f t="shared" ca="1" si="100"/>
        <v>1.051511774</v>
      </c>
      <c r="O371" s="17">
        <f t="shared" si="111"/>
        <v>0</v>
      </c>
      <c r="P371" s="13">
        <f t="shared" ca="1" si="101"/>
        <v>1287794.3500000001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44294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44289</v>
      </c>
      <c r="B372" s="72">
        <f t="shared" ca="1" si="114"/>
        <v>26287794.350000001</v>
      </c>
      <c r="C372" s="6">
        <f t="shared" si="105"/>
        <v>25000000</v>
      </c>
      <c r="D372" s="12">
        <f ca="1">IF(A372&lt;$B$1,VLOOKUP(A372,[1]DI!$A$4:$B$15000,2,FALSE),0)</f>
        <v>0</v>
      </c>
      <c r="E372" s="13">
        <f t="shared" ca="1" si="97"/>
        <v>1</v>
      </c>
      <c r="F372" s="13">
        <f ca="1">(TRUNC(PRODUCT($E$12:$E371),16))</f>
        <v>1.0216039482916</v>
      </c>
      <c r="G372" s="13">
        <f t="shared" si="106"/>
        <v>1</v>
      </c>
      <c r="H372" s="13">
        <f t="shared" ca="1" si="98"/>
        <v>1.02160395</v>
      </c>
      <c r="I372" s="12">
        <f t="shared" si="107"/>
        <v>0.03</v>
      </c>
      <c r="J372" s="34">
        <f t="shared" si="108"/>
        <v>43929</v>
      </c>
      <c r="K372" s="2">
        <f t="shared" si="109"/>
        <v>245</v>
      </c>
      <c r="L372" s="17">
        <f t="shared" si="110"/>
        <v>246</v>
      </c>
      <c r="M372" s="11">
        <f t="shared" si="99"/>
        <v>1.0292753610000001</v>
      </c>
      <c r="N372" s="11">
        <f t="shared" ca="1" si="100"/>
        <v>1.051511774</v>
      </c>
      <c r="O372" s="17">
        <f t="shared" si="111"/>
        <v>0</v>
      </c>
      <c r="P372" s="13">
        <f t="shared" ca="1" si="101"/>
        <v>1287794.3500000001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44294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44290</v>
      </c>
      <c r="B373" s="72">
        <f t="shared" ref="B373:B377" ca="1" si="115">IF(A373&lt;=TODAY(),C373+P373,IF(AND(A373&gt;TODAY(),A373&lt;=$B$1),IF(VLOOKUP(TODAY(),$A$10:$D$5000,4,FALSE)=0,"n.d",C373+P373),"n.d"))</f>
        <v>26287794.350000001</v>
      </c>
      <c r="C373" s="6">
        <f t="shared" ref="C373:C377" si="116">(C372-R372)</f>
        <v>25000000</v>
      </c>
      <c r="D373" s="12">
        <f ca="1">IF(A373&lt;$B$1,VLOOKUP(A373,[1]DI!$A$4:$B$15000,2,FALSE),0)</f>
        <v>0</v>
      </c>
      <c r="E373" s="13">
        <f t="shared" ref="E373:E377" ca="1" si="117">ROUND(((1+D373)^(1/252)),8)</f>
        <v>1</v>
      </c>
      <c r="F373" s="13">
        <f ca="1">(TRUNC(PRODUCT($E$12:$E372),16))</f>
        <v>1.0216039482916</v>
      </c>
      <c r="G373" s="13">
        <f t="shared" ref="G373:G377" si="118">IF(O372&gt;0,F372,G372)</f>
        <v>1</v>
      </c>
      <c r="H373" s="13">
        <f t="shared" ref="H373:H377" ca="1" si="119">ROUND(F373/G373,8)</f>
        <v>1.02160395</v>
      </c>
      <c r="I373" s="12">
        <f t="shared" si="107"/>
        <v>0.03</v>
      </c>
      <c r="J373" s="34">
        <f t="shared" ref="J373:J377" si="120">IF(O372&gt;0,VLOOKUP(O372,W$12:AG$150,2),J372)</f>
        <v>43929</v>
      </c>
      <c r="K373" s="2">
        <f t="shared" ref="K373:K377" si="121">IF(A373&gt;J373,IF(NETWORKDAYS(J373,A373,$W$21:$W$544)-1=0,1,NETWORKDAYS(J373,A373,$W$21:$W$544)-1),0)</f>
        <v>245</v>
      </c>
      <c r="L373" s="17">
        <f t="shared" ref="L373:L377" si="122">IF(AND(K373=1,K372=1),1,IF(K373&gt;0,IF(K373=K372,K373+1,K373),0))</f>
        <v>246</v>
      </c>
      <c r="M373" s="11">
        <f t="shared" ref="M373:M377" si="123">ROUND((I373+1)^(L373/252),9)</f>
        <v>1.0292753610000001</v>
      </c>
      <c r="N373" s="11">
        <f t="shared" ref="N373:N377" ca="1" si="124">ROUND(H373*M373,9)</f>
        <v>1.051511774</v>
      </c>
      <c r="O373" s="17">
        <f t="shared" ref="O373:O377" si="125">IF(VLOOKUP(A373,X$12:AE$150,8)=VLOOKUP(A372,X$12:AE$150,8),0,VLOOKUP(A373,X$12:AE$150,8))</f>
        <v>0</v>
      </c>
      <c r="P373" s="13">
        <f t="shared" ref="P373:P377" ca="1" si="126">TRUNC(((N373-1)*C373),8)</f>
        <v>1287794.3500000001</v>
      </c>
      <c r="Q373" s="20">
        <f t="shared" si="102"/>
        <v>0</v>
      </c>
      <c r="R373" s="13">
        <f t="shared" ref="R373:R377" si="127">IF(Q373&gt;0,TRUNC(Q373*C$12,8),0)</f>
        <v>0</v>
      </c>
      <c r="S373" s="4" t="str">
        <f t="shared" ref="S373:S377" si="128">IF(O372&gt;0,VLOOKUP(O372,W$12:AG$150,10),S372)</f>
        <v>A+J=</v>
      </c>
      <c r="T373" s="34">
        <f t="shared" ref="T373:T377" si="129">IF(O372&gt;0,VLOOKUP(O372,W$12:AG$150,11),T372)</f>
        <v>44294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44291</v>
      </c>
      <c r="B374" s="72">
        <f t="shared" ca="1" si="115"/>
        <v>26287794.350000001</v>
      </c>
      <c r="C374" s="6">
        <f t="shared" si="116"/>
        <v>25000000</v>
      </c>
      <c r="D374" s="12">
        <f ca="1">IF(A374&lt;$B$1,VLOOKUP(A374,[1]DI!$A$4:$B$15000,2,FALSE),0)</f>
        <v>2.6499999999999999E-2</v>
      </c>
      <c r="E374" s="13">
        <f t="shared" ca="1" si="117"/>
        <v>1.00010379</v>
      </c>
      <c r="F374" s="13">
        <f ca="1">(TRUNC(PRODUCT($E$12:$E373),16))</f>
        <v>1.0216039482916</v>
      </c>
      <c r="G374" s="13">
        <f t="shared" si="118"/>
        <v>1</v>
      </c>
      <c r="H374" s="13">
        <f t="shared" ca="1" si="119"/>
        <v>1.02160395</v>
      </c>
      <c r="I374" s="12">
        <f t="shared" si="107"/>
        <v>0.03</v>
      </c>
      <c r="J374" s="34">
        <f t="shared" si="120"/>
        <v>43929</v>
      </c>
      <c r="K374" s="2">
        <f t="shared" si="121"/>
        <v>246</v>
      </c>
      <c r="L374" s="17">
        <f t="shared" si="122"/>
        <v>246</v>
      </c>
      <c r="M374" s="11">
        <f t="shared" si="123"/>
        <v>1.0292753610000001</v>
      </c>
      <c r="N374" s="11">
        <f t="shared" ca="1" si="124"/>
        <v>1.051511774</v>
      </c>
      <c r="O374" s="17">
        <f t="shared" si="125"/>
        <v>0</v>
      </c>
      <c r="P374" s="13">
        <f t="shared" ca="1" si="126"/>
        <v>1287794.3500000001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44294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44292</v>
      </c>
      <c r="B375" s="72">
        <f t="shared" ca="1" si="115"/>
        <v>26293606.675000001</v>
      </c>
      <c r="C375" s="6">
        <f t="shared" si="116"/>
        <v>25000000</v>
      </c>
      <c r="D375" s="12">
        <f ca="1">IF(A375&lt;$B$1,VLOOKUP(A375,[1]DI!$A$4:$B$15000,2,FALSE),0)</f>
        <v>2.6499999999999999E-2</v>
      </c>
      <c r="E375" s="13">
        <f t="shared" ca="1" si="117"/>
        <v>1.00010379</v>
      </c>
      <c r="F375" s="13">
        <f ca="1">(TRUNC(PRODUCT($E$12:$E374),16))</f>
        <v>1.0217099805654</v>
      </c>
      <c r="G375" s="13">
        <f t="shared" si="118"/>
        <v>1</v>
      </c>
      <c r="H375" s="13">
        <f t="shared" ca="1" si="119"/>
        <v>1.02170998</v>
      </c>
      <c r="I375" s="12">
        <f t="shared" si="107"/>
        <v>0.03</v>
      </c>
      <c r="J375" s="34">
        <f t="shared" si="120"/>
        <v>43929</v>
      </c>
      <c r="K375" s="2">
        <f t="shared" si="121"/>
        <v>247</v>
      </c>
      <c r="L375" s="17">
        <f t="shared" si="122"/>
        <v>247</v>
      </c>
      <c r="M375" s="11">
        <f t="shared" si="123"/>
        <v>1.0293960980000001</v>
      </c>
      <c r="N375" s="11">
        <f t="shared" ca="1" si="124"/>
        <v>1.0517442669999999</v>
      </c>
      <c r="O375" s="17">
        <f t="shared" si="125"/>
        <v>0</v>
      </c>
      <c r="P375" s="13">
        <f t="shared" ca="1" si="126"/>
        <v>1293606.675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44294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44293</v>
      </c>
      <c r="B376" s="72">
        <f t="shared" ca="1" si="115"/>
        <v>26299420.25</v>
      </c>
      <c r="C376" s="6">
        <f t="shared" si="116"/>
        <v>25000000</v>
      </c>
      <c r="D376" s="12">
        <f ca="1">IF(A376&lt;$B$1,VLOOKUP(A376,[1]DI!$A$4:$B$15000,2,FALSE),0)</f>
        <v>2.6499999999999999E-2</v>
      </c>
      <c r="E376" s="13">
        <f t="shared" ca="1" si="117"/>
        <v>1.00010379</v>
      </c>
      <c r="F376" s="13">
        <f ca="1">(TRUNC(PRODUCT($E$12:$E375),16))</f>
        <v>1.0218160238442799</v>
      </c>
      <c r="G376" s="13">
        <f t="shared" si="118"/>
        <v>1</v>
      </c>
      <c r="H376" s="13">
        <f t="shared" ca="1" si="119"/>
        <v>1.0218160199999999</v>
      </c>
      <c r="I376" s="12">
        <f t="shared" si="107"/>
        <v>0.03</v>
      </c>
      <c r="J376" s="34">
        <f t="shared" si="120"/>
        <v>43929</v>
      </c>
      <c r="K376" s="2">
        <f t="shared" si="121"/>
        <v>248</v>
      </c>
      <c r="L376" s="17">
        <f t="shared" si="122"/>
        <v>248</v>
      </c>
      <c r="M376" s="11">
        <f t="shared" si="123"/>
        <v>1.02951685</v>
      </c>
      <c r="N376" s="11">
        <f t="shared" ca="1" si="124"/>
        <v>1.05197681</v>
      </c>
      <c r="O376" s="17">
        <f t="shared" si="125"/>
        <v>0</v>
      </c>
      <c r="P376" s="13">
        <f t="shared" ca="1" si="126"/>
        <v>1299420.25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44294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44294</v>
      </c>
      <c r="B377" s="72">
        <f t="shared" ca="1" si="115"/>
        <v>26305235.375</v>
      </c>
      <c r="C377" s="6">
        <f t="shared" si="116"/>
        <v>25000000</v>
      </c>
      <c r="D377" s="12">
        <f ca="1">IF(A377&lt;$B$1,VLOOKUP(A377,[1]DI!$A$4:$B$15000,2,FALSE),0)</f>
        <v>2.6499999999999999E-2</v>
      </c>
      <c r="E377" s="13">
        <f t="shared" ca="1" si="117"/>
        <v>1.00010379</v>
      </c>
      <c r="F377" s="13">
        <f ca="1">(TRUNC(PRODUCT($E$12:$E376),16))</f>
        <v>1.0219220781293901</v>
      </c>
      <c r="G377" s="13">
        <f t="shared" si="118"/>
        <v>1</v>
      </c>
      <c r="H377" s="13">
        <f t="shared" ca="1" si="119"/>
        <v>1.02192208</v>
      </c>
      <c r="I377" s="12">
        <f t="shared" si="107"/>
        <v>0.03</v>
      </c>
      <c r="J377" s="34">
        <f t="shared" si="120"/>
        <v>43929</v>
      </c>
      <c r="K377" s="2">
        <f t="shared" si="121"/>
        <v>249</v>
      </c>
      <c r="L377" s="17">
        <f t="shared" si="122"/>
        <v>249</v>
      </c>
      <c r="M377" s="11">
        <f t="shared" si="123"/>
        <v>1.0296376169999999</v>
      </c>
      <c r="N377" s="11">
        <f t="shared" ca="1" si="124"/>
        <v>1.0522094150000001</v>
      </c>
      <c r="O377" s="17">
        <f t="shared" si="125"/>
        <v>1</v>
      </c>
      <c r="P377" s="13">
        <f t="shared" ca="1" si="126"/>
        <v>1305235.375</v>
      </c>
      <c r="Q377" s="20">
        <f t="shared" si="102"/>
        <v>1</v>
      </c>
      <c r="R377" s="13">
        <f t="shared" si="127"/>
        <v>25000000</v>
      </c>
      <c r="S377" s="4" t="str">
        <f t="shared" si="128"/>
        <v>A+J=</v>
      </c>
      <c r="T377" s="34">
        <f t="shared" si="129"/>
        <v>44294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44295</v>
      </c>
      <c r="B378" s="72"/>
      <c r="C378" s="6">
        <v>0</v>
      </c>
      <c r="D378" s="12"/>
      <c r="E378" s="13"/>
      <c r="F378" s="13"/>
      <c r="G378" s="13"/>
      <c r="H378" s="13"/>
      <c r="I378" s="12"/>
      <c r="J378" s="34"/>
      <c r="K378" s="2"/>
      <c r="L378" s="17"/>
      <c r="M378" s="11"/>
      <c r="N378" s="11"/>
      <c r="O378" s="17"/>
      <c r="P378" s="13"/>
      <c r="Q378" s="20"/>
      <c r="R378" s="13"/>
      <c r="S378" s="4"/>
      <c r="T378" s="34"/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/>
      <c r="B379" s="72"/>
      <c r="C379" s="6"/>
      <c r="D379" s="12"/>
      <c r="E379" s="13"/>
      <c r="F379" s="13"/>
      <c r="G379" s="13"/>
      <c r="H379" s="13"/>
      <c r="I379" s="12"/>
      <c r="J379" s="34"/>
      <c r="K379" s="2"/>
      <c r="L379" s="17"/>
      <c r="M379" s="11"/>
      <c r="N379" s="11"/>
      <c r="O379" s="17"/>
      <c r="P379" s="13"/>
      <c r="Q379" s="20"/>
      <c r="R379" s="13"/>
      <c r="S379" s="4"/>
      <c r="T379" s="34"/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/>
      <c r="B380" s="72"/>
      <c r="C380" s="6"/>
      <c r="D380" s="12"/>
      <c r="E380" s="13"/>
      <c r="F380" s="13"/>
      <c r="G380" s="13"/>
      <c r="H380" s="13"/>
      <c r="I380" s="12"/>
      <c r="J380" s="34"/>
      <c r="K380" s="2"/>
      <c r="L380" s="17"/>
      <c r="M380" s="11"/>
      <c r="N380" s="11"/>
      <c r="O380" s="17"/>
      <c r="P380" s="13"/>
      <c r="Q380" s="20"/>
      <c r="R380" s="13"/>
      <c r="S380" s="4"/>
      <c r="T380" s="34"/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/>
      <c r="B381" s="72"/>
      <c r="C381" s="6"/>
      <c r="D381" s="12"/>
      <c r="E381" s="13"/>
      <c r="F381" s="13"/>
      <c r="G381" s="13"/>
      <c r="H381" s="13"/>
      <c r="I381" s="12"/>
      <c r="J381" s="34"/>
      <c r="K381" s="2"/>
      <c r="L381" s="17"/>
      <c r="M381" s="11"/>
      <c r="N381" s="11"/>
      <c r="O381" s="17"/>
      <c r="P381" s="13"/>
      <c r="Q381" s="20"/>
      <c r="R381" s="13"/>
      <c r="S381" s="4"/>
      <c r="T381" s="34"/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/>
      <c r="B382" s="72"/>
      <c r="C382" s="6"/>
      <c r="D382" s="12"/>
      <c r="E382" s="13"/>
      <c r="F382" s="13"/>
      <c r="G382" s="13"/>
      <c r="H382" s="13"/>
      <c r="I382" s="12"/>
      <c r="J382" s="34"/>
      <c r="K382" s="2"/>
      <c r="L382" s="17"/>
      <c r="M382" s="11"/>
      <c r="N382" s="11"/>
      <c r="O382" s="17"/>
      <c r="P382" s="13"/>
      <c r="Q382" s="20"/>
      <c r="R382" s="13"/>
      <c r="S382" s="4"/>
      <c r="T382" s="34"/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/>
      <c r="B383" s="72"/>
      <c r="C383" s="6"/>
      <c r="D383" s="12"/>
      <c r="E383" s="13"/>
      <c r="F383" s="13"/>
      <c r="G383" s="13"/>
      <c r="H383" s="13"/>
      <c r="I383" s="12"/>
      <c r="J383" s="34"/>
      <c r="K383" s="2"/>
      <c r="L383" s="17"/>
      <c r="M383" s="11"/>
      <c r="N383" s="11"/>
      <c r="O383" s="17"/>
      <c r="P383" s="13"/>
      <c r="Q383" s="20"/>
      <c r="R383" s="13"/>
      <c r="S383" s="4"/>
      <c r="T383" s="34"/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/>
      <c r="B384" s="72"/>
      <c r="C384" s="6"/>
      <c r="D384" s="12"/>
      <c r="E384" s="13"/>
      <c r="F384" s="13"/>
      <c r="G384" s="13"/>
      <c r="H384" s="13"/>
      <c r="I384" s="12"/>
      <c r="J384" s="34"/>
      <c r="K384" s="2"/>
      <c r="L384" s="17"/>
      <c r="M384" s="11"/>
      <c r="N384" s="11"/>
      <c r="O384" s="17"/>
      <c r="P384" s="13"/>
      <c r="Q384" s="20"/>
      <c r="R384" s="13"/>
      <c r="S384" s="4"/>
      <c r="T384" s="34"/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/>
      <c r="B385" s="72"/>
      <c r="C385" s="6"/>
      <c r="D385" s="12"/>
      <c r="E385" s="13"/>
      <c r="F385" s="13"/>
      <c r="G385" s="13"/>
      <c r="H385" s="13"/>
      <c r="I385" s="12"/>
      <c r="J385" s="34"/>
      <c r="K385" s="2"/>
      <c r="L385" s="17"/>
      <c r="M385" s="11"/>
      <c r="N385" s="11"/>
      <c r="O385" s="17"/>
      <c r="P385" s="13"/>
      <c r="Q385" s="20"/>
      <c r="R385" s="13"/>
      <c r="S385" s="4"/>
      <c r="T385" s="34"/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/>
      <c r="B386" s="72"/>
      <c r="C386" s="6"/>
      <c r="D386" s="12"/>
      <c r="E386" s="13"/>
      <c r="F386" s="13"/>
      <c r="G386" s="13"/>
      <c r="H386" s="13"/>
      <c r="I386" s="12"/>
      <c r="J386" s="34"/>
      <c r="K386" s="2"/>
      <c r="L386" s="17"/>
      <c r="M386" s="11"/>
      <c r="N386" s="11"/>
      <c r="O386" s="17"/>
      <c r="P386" s="13"/>
      <c r="Q386" s="20"/>
      <c r="R386" s="13"/>
      <c r="S386" s="4"/>
      <c r="T386" s="34"/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/>
      <c r="B387" s="72"/>
      <c r="C387" s="6"/>
      <c r="D387" s="12"/>
      <c r="E387" s="13"/>
      <c r="F387" s="13"/>
      <c r="G387" s="13"/>
      <c r="H387" s="13"/>
      <c r="I387" s="12"/>
      <c r="J387" s="34"/>
      <c r="K387" s="2"/>
      <c r="L387" s="17"/>
      <c r="M387" s="11"/>
      <c r="N387" s="11"/>
      <c r="O387" s="17"/>
      <c r="P387" s="13"/>
      <c r="Q387" s="20"/>
      <c r="R387" s="13"/>
      <c r="S387" s="4"/>
      <c r="T387" s="34"/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/>
      <c r="B388" s="72"/>
      <c r="C388" s="6"/>
      <c r="D388" s="12"/>
      <c r="E388" s="13"/>
      <c r="F388" s="13"/>
      <c r="G388" s="13"/>
      <c r="H388" s="13"/>
      <c r="I388" s="12"/>
      <c r="J388" s="34"/>
      <c r="K388" s="2"/>
      <c r="L388" s="17"/>
      <c r="M388" s="11"/>
      <c r="N388" s="11"/>
      <c r="O388" s="17"/>
      <c r="P388" s="13"/>
      <c r="Q388" s="20"/>
      <c r="R388" s="13"/>
      <c r="S388" s="4"/>
      <c r="T388" s="34"/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/>
      <c r="B389" s="72"/>
      <c r="C389" s="6"/>
      <c r="D389" s="12"/>
      <c r="E389" s="13"/>
      <c r="F389" s="13"/>
      <c r="G389" s="13"/>
      <c r="H389" s="13"/>
      <c r="I389" s="12"/>
      <c r="J389" s="34"/>
      <c r="K389" s="2"/>
      <c r="L389" s="17"/>
      <c r="M389" s="11"/>
      <c r="N389" s="11"/>
      <c r="O389" s="17"/>
      <c r="P389" s="13"/>
      <c r="Q389" s="20"/>
      <c r="R389" s="13"/>
      <c r="S389" s="4"/>
      <c r="T389" s="34"/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/>
      <c r="B390" s="72"/>
      <c r="C390" s="6"/>
      <c r="D390" s="12"/>
      <c r="E390" s="13"/>
      <c r="F390" s="13"/>
      <c r="G390" s="13"/>
      <c r="H390" s="13"/>
      <c r="I390" s="12"/>
      <c r="J390" s="34"/>
      <c r="K390" s="2"/>
      <c r="L390" s="17"/>
      <c r="M390" s="11"/>
      <c r="N390" s="11"/>
      <c r="O390" s="17"/>
      <c r="P390" s="13"/>
      <c r="Q390" s="20"/>
      <c r="R390" s="13"/>
      <c r="S390" s="4"/>
      <c r="T390" s="34"/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/>
      <c r="B391" s="72"/>
      <c r="C391" s="6"/>
      <c r="D391" s="12"/>
      <c r="E391" s="13"/>
      <c r="F391" s="13"/>
      <c r="G391" s="13"/>
      <c r="H391" s="13"/>
      <c r="I391" s="12"/>
      <c r="J391" s="34"/>
      <c r="K391" s="2"/>
      <c r="L391" s="17"/>
      <c r="M391" s="11"/>
      <c r="N391" s="11"/>
      <c r="O391" s="17"/>
      <c r="P391" s="13"/>
      <c r="Q391" s="20"/>
      <c r="R391" s="13"/>
      <c r="S391" s="4"/>
      <c r="T391" s="34"/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/>
      <c r="B392" s="72"/>
      <c r="C392" s="6"/>
      <c r="D392" s="12"/>
      <c r="E392" s="13"/>
      <c r="F392" s="13"/>
      <c r="G392" s="13"/>
      <c r="H392" s="13"/>
      <c r="I392" s="12"/>
      <c r="J392" s="34"/>
      <c r="K392" s="2"/>
      <c r="L392" s="17"/>
      <c r="M392" s="11"/>
      <c r="N392" s="11"/>
      <c r="O392" s="17"/>
      <c r="P392" s="13"/>
      <c r="Q392" s="20"/>
      <c r="R392" s="13"/>
      <c r="S392" s="4"/>
      <c r="T392" s="34"/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/>
      <c r="B393" s="72"/>
      <c r="C393" s="6"/>
      <c r="D393" s="12"/>
      <c r="E393" s="13"/>
      <c r="F393" s="13"/>
      <c r="G393" s="13"/>
      <c r="H393" s="13"/>
      <c r="I393" s="12"/>
      <c r="J393" s="34"/>
      <c r="K393" s="2"/>
      <c r="L393" s="17"/>
      <c r="M393" s="11"/>
      <c r="N393" s="11"/>
      <c r="O393" s="17"/>
      <c r="P393" s="13"/>
      <c r="Q393" s="20"/>
      <c r="R393" s="13"/>
      <c r="S393" s="4"/>
      <c r="T393" s="34"/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/>
      <c r="B394" s="72"/>
      <c r="C394" s="6"/>
      <c r="D394" s="12"/>
      <c r="E394" s="13"/>
      <c r="F394" s="13"/>
      <c r="G394" s="13"/>
      <c r="H394" s="13"/>
      <c r="I394" s="12"/>
      <c r="J394" s="34"/>
      <c r="K394" s="2"/>
      <c r="L394" s="17"/>
      <c r="M394" s="11"/>
      <c r="N394" s="11"/>
      <c r="O394" s="17"/>
      <c r="P394" s="13"/>
      <c r="Q394" s="20"/>
      <c r="R394" s="13"/>
      <c r="S394" s="4"/>
      <c r="T394" s="34"/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/>
      <c r="B395" s="72"/>
      <c r="C395" s="6"/>
      <c r="D395" s="12"/>
      <c r="E395" s="13"/>
      <c r="F395" s="13"/>
      <c r="G395" s="13"/>
      <c r="H395" s="13"/>
      <c r="I395" s="12"/>
      <c r="J395" s="34"/>
      <c r="K395" s="2"/>
      <c r="L395" s="17"/>
      <c r="M395" s="11"/>
      <c r="N395" s="11"/>
      <c r="O395" s="17"/>
      <c r="P395" s="13"/>
      <c r="Q395" s="20"/>
      <c r="R395" s="13"/>
      <c r="S395" s="4"/>
      <c r="T395" s="34"/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/>
      <c r="B396" s="72"/>
      <c r="C396" s="6"/>
      <c r="D396" s="12"/>
      <c r="E396" s="13"/>
      <c r="F396" s="13"/>
      <c r="G396" s="13"/>
      <c r="H396" s="13"/>
      <c r="I396" s="12"/>
      <c r="J396" s="34"/>
      <c r="K396" s="2"/>
      <c r="L396" s="17"/>
      <c r="M396" s="11"/>
      <c r="N396" s="11"/>
      <c r="O396" s="17"/>
      <c r="P396" s="13"/>
      <c r="Q396" s="20"/>
      <c r="R396" s="13"/>
      <c r="S396" s="4"/>
      <c r="T396" s="34"/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/>
      <c r="B397" s="72"/>
      <c r="C397" s="6"/>
      <c r="D397" s="12"/>
      <c r="E397" s="13"/>
      <c r="F397" s="13"/>
      <c r="G397" s="13"/>
      <c r="H397" s="13"/>
      <c r="I397" s="12"/>
      <c r="J397" s="34"/>
      <c r="K397" s="2"/>
      <c r="L397" s="17"/>
      <c r="M397" s="11"/>
      <c r="N397" s="11"/>
      <c r="O397" s="17"/>
      <c r="P397" s="13"/>
      <c r="Q397" s="20"/>
      <c r="R397" s="13"/>
      <c r="S397" s="4"/>
      <c r="T397" s="34"/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/>
      <c r="B398" s="72"/>
      <c r="C398" s="6"/>
      <c r="D398" s="12"/>
      <c r="E398" s="13"/>
      <c r="F398" s="13"/>
      <c r="G398" s="13"/>
      <c r="H398" s="13"/>
      <c r="I398" s="12"/>
      <c r="J398" s="34"/>
      <c r="K398" s="2"/>
      <c r="L398" s="17"/>
      <c r="M398" s="11"/>
      <c r="N398" s="11"/>
      <c r="O398" s="17"/>
      <c r="P398" s="13"/>
      <c r="Q398" s="20"/>
      <c r="R398" s="13"/>
      <c r="S398" s="4"/>
      <c r="T398" s="34"/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/>
      <c r="B399" s="72"/>
      <c r="C399" s="6"/>
      <c r="D399" s="12"/>
      <c r="E399" s="13"/>
      <c r="F399" s="13"/>
      <c r="G399" s="13"/>
      <c r="H399" s="13"/>
      <c r="I399" s="12"/>
      <c r="J399" s="34"/>
      <c r="K399" s="2"/>
      <c r="L399" s="17"/>
      <c r="M399" s="11"/>
      <c r="N399" s="11"/>
      <c r="O399" s="17"/>
      <c r="P399" s="13"/>
      <c r="Q399" s="20"/>
      <c r="R399" s="13"/>
      <c r="S399" s="4"/>
      <c r="T399" s="34"/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/>
      <c r="B400" s="72"/>
      <c r="C400" s="6"/>
      <c r="D400" s="12"/>
      <c r="E400" s="13"/>
      <c r="F400" s="13"/>
      <c r="G400" s="13"/>
      <c r="H400" s="13"/>
      <c r="I400" s="12"/>
      <c r="J400" s="34"/>
      <c r="K400" s="2"/>
      <c r="L400" s="17"/>
      <c r="M400" s="11"/>
      <c r="N400" s="11"/>
      <c r="O400" s="17"/>
      <c r="P400" s="13"/>
      <c r="Q400" s="20"/>
      <c r="R400" s="13"/>
      <c r="S400" s="4"/>
      <c r="T400" s="34"/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/>
      <c r="B401" s="72"/>
      <c r="C401" s="6"/>
      <c r="D401" s="12"/>
      <c r="E401" s="13"/>
      <c r="F401" s="13"/>
      <c r="G401" s="13"/>
      <c r="H401" s="13"/>
      <c r="I401" s="12"/>
      <c r="J401" s="34"/>
      <c r="K401" s="2"/>
      <c r="L401" s="17"/>
      <c r="M401" s="11"/>
      <c r="N401" s="11"/>
      <c r="O401" s="17"/>
      <c r="P401" s="13"/>
      <c r="Q401" s="20"/>
      <c r="R401" s="13"/>
      <c r="S401" s="4"/>
      <c r="T401" s="34"/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/>
      <c r="B402" s="72"/>
      <c r="C402" s="6"/>
      <c r="D402" s="12"/>
      <c r="E402" s="13"/>
      <c r="F402" s="13"/>
      <c r="G402" s="13"/>
      <c r="H402" s="13"/>
      <c r="I402" s="12"/>
      <c r="J402" s="34"/>
      <c r="K402" s="2"/>
      <c r="L402" s="17"/>
      <c r="M402" s="11"/>
      <c r="N402" s="11"/>
      <c r="O402" s="17"/>
      <c r="P402" s="13"/>
      <c r="Q402" s="20"/>
      <c r="R402" s="13"/>
      <c r="S402" s="4"/>
      <c r="T402" s="34"/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/>
      <c r="B403" s="72"/>
      <c r="C403" s="6"/>
      <c r="D403" s="12"/>
      <c r="E403" s="13"/>
      <c r="F403" s="13"/>
      <c r="G403" s="13"/>
      <c r="H403" s="13"/>
      <c r="I403" s="12"/>
      <c r="J403" s="34"/>
      <c r="K403" s="2"/>
      <c r="L403" s="17"/>
      <c r="M403" s="11"/>
      <c r="N403" s="11"/>
      <c r="O403" s="17"/>
      <c r="P403" s="13"/>
      <c r="Q403" s="20"/>
      <c r="R403" s="13"/>
      <c r="S403" s="4"/>
      <c r="T403" s="34"/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/>
      <c r="B404" s="72"/>
      <c r="C404" s="6"/>
      <c r="D404" s="12"/>
      <c r="E404" s="13"/>
      <c r="F404" s="13"/>
      <c r="G404" s="13"/>
      <c r="H404" s="13"/>
      <c r="I404" s="12"/>
      <c r="J404" s="34"/>
      <c r="K404" s="2"/>
      <c r="L404" s="17"/>
      <c r="M404" s="11"/>
      <c r="N404" s="11"/>
      <c r="O404" s="17"/>
      <c r="P404" s="13"/>
      <c r="Q404" s="20"/>
      <c r="R404" s="13"/>
      <c r="S404" s="4"/>
      <c r="T404" s="34"/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/>
      <c r="B405" s="72"/>
      <c r="C405" s="6"/>
      <c r="D405" s="12"/>
      <c r="E405" s="13"/>
      <c r="F405" s="13"/>
      <c r="G405" s="13"/>
      <c r="H405" s="13"/>
      <c r="I405" s="12"/>
      <c r="J405" s="34"/>
      <c r="K405" s="2"/>
      <c r="L405" s="17"/>
      <c r="M405" s="11"/>
      <c r="N405" s="11"/>
      <c r="O405" s="17"/>
      <c r="P405" s="13"/>
      <c r="Q405" s="20"/>
      <c r="R405" s="13"/>
      <c r="S405" s="4"/>
      <c r="T405" s="34"/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/>
      <c r="B406" s="72"/>
      <c r="C406" s="6"/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/>
      <c r="B407" s="72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/>
      <c r="B408" s="72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/>
      <c r="B409" s="72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/>
      <c r="B410" s="72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/>
      <c r="B411" s="72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/>
      <c r="B412" s="72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/>
      <c r="B413" s="72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/>
      <c r="B414" s="72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/>
      <c r="B415" s="72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/>
      <c r="B416" s="72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/>
      <c r="B417" s="72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/>
      <c r="B418" s="72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/>
      <c r="B419" s="72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/>
      <c r="B420" s="72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/>
      <c r="B421" s="72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/>
      <c r="B422" s="72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/>
      <c r="B423" s="72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/>
      <c r="B424" s="72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/>
      <c r="B425" s="72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/>
      <c r="B426" s="72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/>
      <c r="B427" s="72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/>
      <c r="B428" s="72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/>
      <c r="B429" s="72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/>
      <c r="B430" s="72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/>
      <c r="B431" s="72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/>
      <c r="B432" s="72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/>
      <c r="B433" s="72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/>
      <c r="B434" s="72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/>
      <c r="B435" s="72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/>
      <c r="B436" s="72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/>
      <c r="B437" s="72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/>
      <c r="B438" s="72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/>
      <c r="B439" s="72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/>
      <c r="B440" s="72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/>
      <c r="B441" s="72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/>
      <c r="B442" s="72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/>
      <c r="B443" s="72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/>
      <c r="B444" s="72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/>
      <c r="B445" s="72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/>
      <c r="B446" s="72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/>
      <c r="B447" s="72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/>
      <c r="B448" s="72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/>
      <c r="B449" s="72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/>
      <c r="B450" s="72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/>
      <c r="B451" s="72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/>
      <c r="B452" s="72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/>
      <c r="B453" s="72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/>
      <c r="B454" s="72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/>
      <c r="B455" s="72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/>
      <c r="B456" s="72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/>
      <c r="B457" s="72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/>
      <c r="B458" s="72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/>
      <c r="B459" s="72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/>
      <c r="B460" s="72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/>
      <c r="B461" s="72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/>
      <c r="B462" s="72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/>
      <c r="B463" s="72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/>
      <c r="B464" s="72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/>
      <c r="B465" s="72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/>
      <c r="B466" s="72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/>
      <c r="B467" s="72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/>
      <c r="B468" s="72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/>
      <c r="B469" s="72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/>
      <c r="B470" s="72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/>
      <c r="B471" s="72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/>
      <c r="B472" s="72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/>
      <c r="B473" s="72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/>
      <c r="B474" s="72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/>
      <c r="B475" s="72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/>
      <c r="B476" s="72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/>
      <c r="B477" s="72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/>
      <c r="B478" s="72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/>
      <c r="B479" s="72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/>
      <c r="B480" s="72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/>
      <c r="B481" s="72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/>
      <c r="B482" s="72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/>
      <c r="B483" s="72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/>
      <c r="B484" s="72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/>
      <c r="B485" s="72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/>
      <c r="B486" s="72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/>
      <c r="B487" s="72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/>
      <c r="B488" s="72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/>
      <c r="B489" s="72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/>
      <c r="B490" s="72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/>
      <c r="B491" s="72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/>
      <c r="B492" s="72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/>
      <c r="B493" s="72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/>
      <c r="B494" s="72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/>
      <c r="B495" s="72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/>
      <c r="B496" s="72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/>
      <c r="B497" s="72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/>
      <c r="B498" s="72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/>
      <c r="B499" s="72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/>
      <c r="B500" s="72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/>
      <c r="B501" s="72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/>
      <c r="B502" s="72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/>
      <c r="B503" s="72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/>
      <c r="B504" s="72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/>
      <c r="B505" s="72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/>
      <c r="B506" s="72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/>
      <c r="B507" s="72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/>
      <c r="B508" s="72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/>
      <c r="B509" s="72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/>
      <c r="B510" s="72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/>
      <c r="B511" s="72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/>
      <c r="B512" s="72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/>
      <c r="B513" s="72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/>
      <c r="B514" s="72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/>
      <c r="B515" s="72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/>
      <c r="B516" s="72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/>
      <c r="B517" s="72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/>
      <c r="B518" s="72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/>
      <c r="B519" s="72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/>
      <c r="B520" s="72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/>
      <c r="B521" s="72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/>
      <c r="B522" s="72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/>
      <c r="B523" s="72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/>
      <c r="B524" s="72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/>
      <c r="B525" s="72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/>
      <c r="B526" s="72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/>
      <c r="B527" s="72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/>
      <c r="B528" s="72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/>
      <c r="B529" s="72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/>
      <c r="B530" s="72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/>
      <c r="B531" s="72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/>
      <c r="B532" s="72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/>
      <c r="B533" s="72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/>
      <c r="B534" s="72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/>
      <c r="B535" s="72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/>
      <c r="B536" s="72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/>
      <c r="B537" s="72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/>
      <c r="B538" s="72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/>
      <c r="B539" s="72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/>
      <c r="B540" s="72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/>
      <c r="B541" s="72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/>
      <c r="B542" s="72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/>
      <c r="B543" s="72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/>
      <c r="B544" s="72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/>
      <c r="B545" s="72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/>
      <c r="B546" s="72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/>
      <c r="B547" s="72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/>
      <c r="B548" s="72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/>
      <c r="B549" s="72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/>
      <c r="B550" s="72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/>
      <c r="B551" s="72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/>
      <c r="B552" s="72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/>
      <c r="B553" s="72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/>
      <c r="B554" s="72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/>
      <c r="B555" s="72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2"/>
      <c r="B556" s="72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2"/>
      <c r="B557" s="72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2"/>
      <c r="B558" s="72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/>
      <c r="B559" s="72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/>
      <c r="B560" s="72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/>
      <c r="B561" s="72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/>
      <c r="B562" s="72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/>
      <c r="B563" s="72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/>
      <c r="B564" s="72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/>
      <c r="B565" s="72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/>
      <c r="B566" s="72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/>
      <c r="B567" s="72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/>
      <c r="B568" s="72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/>
      <c r="B569" s="72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/>
      <c r="B570" s="72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/>
      <c r="B571" s="72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/>
      <c r="B572" s="72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/>
      <c r="B573" s="72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/>
      <c r="B574" s="72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/>
      <c r="B575" s="72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/>
      <c r="B576" s="72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/>
      <c r="B577" s="72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/>
      <c r="B578" s="72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/>
      <c r="B579" s="72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/>
      <c r="B580" s="72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/>
      <c r="B581" s="72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/>
      <c r="B582" s="72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/>
      <c r="B583" s="72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/>
      <c r="B584" s="72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/>
      <c r="B585" s="72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/>
      <c r="B586" s="72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/>
      <c r="B587" s="72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/>
      <c r="B588" s="72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/>
      <c r="B589" s="72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/>
      <c r="B590" s="72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/>
      <c r="B591" s="72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/>
      <c r="B592" s="72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/>
      <c r="B593" s="72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/>
      <c r="B594" s="72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/>
      <c r="B595" s="72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/>
      <c r="B596" s="72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/>
      <c r="B597" s="72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/>
      <c r="B598" s="72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/>
      <c r="B599" s="72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/>
      <c r="B600" s="72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/>
      <c r="B601" s="72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/>
      <c r="B602" s="72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/>
      <c r="B603" s="72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2"/>
      <c r="B604" s="72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2"/>
      <c r="B605" s="72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2"/>
      <c r="B606" s="72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2"/>
      <c r="B607" s="72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2"/>
      <c r="B608" s="72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2"/>
      <c r="B609" s="72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2"/>
      <c r="B610" s="72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2"/>
      <c r="B611" s="72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/>
      <c r="B612" s="72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/>
      <c r="B613" s="72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/>
      <c r="B614" s="72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/>
      <c r="B615" s="72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/>
      <c r="B616" s="72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/>
      <c r="B617" s="72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/>
      <c r="B618" s="72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/>
      <c r="B619" s="72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/>
      <c r="B620" s="72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/>
      <c r="B621" s="72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/>
      <c r="B622" s="72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/>
      <c r="B623" s="72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/>
      <c r="B624" s="72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/>
      <c r="B625" s="72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/>
      <c r="B626" s="72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/>
      <c r="B627" s="72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/>
      <c r="B628" s="72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/>
      <c r="B629" s="72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/>
      <c r="B630" s="72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/>
      <c r="B631" s="72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/>
      <c r="B632" s="72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/>
      <c r="B633" s="72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/>
      <c r="B634" s="72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/>
      <c r="B635" s="72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/>
      <c r="B636" s="72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/>
      <c r="B637" s="72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/>
      <c r="B638" s="72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/>
      <c r="B639" s="72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/>
      <c r="B640" s="72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/>
      <c r="B641" s="72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/>
      <c r="B642" s="72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/>
      <c r="B643" s="72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/>
      <c r="B644" s="72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/>
      <c r="B645" s="72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/>
      <c r="B646" s="72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/>
      <c r="B647" s="72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/>
      <c r="B648" s="72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/>
      <c r="B649" s="72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/>
      <c r="B650" s="72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/>
      <c r="B651" s="72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/>
      <c r="B652" s="72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/>
      <c r="B653" s="72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/>
      <c r="B654" s="72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/>
      <c r="B655" s="72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/>
      <c r="B656" s="72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/>
      <c r="B657" s="72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/>
      <c r="B658" s="72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/>
      <c r="B659" s="72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/>
      <c r="B660" s="72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/>
      <c r="B661" s="72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/>
      <c r="B662" s="72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/>
      <c r="B663" s="72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/>
      <c r="B664" s="72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/>
      <c r="B665" s="72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/>
      <c r="B666" s="72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/>
      <c r="B667" s="72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/>
      <c r="B668" s="72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/>
      <c r="B669" s="72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/>
      <c r="B670" s="72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/>
      <c r="B671" s="72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/>
      <c r="B672" s="72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/>
      <c r="B673" s="72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/>
      <c r="B674" s="72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/>
      <c r="B675" s="72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/>
      <c r="B676" s="72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/>
      <c r="B677" s="72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/>
      <c r="B678" s="72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/>
      <c r="B679" s="72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/>
      <c r="B680" s="72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/>
      <c r="B681" s="72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/>
      <c r="B682" s="72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/>
      <c r="B683" s="72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/>
      <c r="B684" s="72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/>
      <c r="B685" s="72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/>
      <c r="B686" s="72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/>
      <c r="B687" s="72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/>
      <c r="B688" s="72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/>
      <c r="B689" s="72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/>
      <c r="B690" s="72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/>
      <c r="B691" s="72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/>
      <c r="B692" s="72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/>
      <c r="B693" s="72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/>
      <c r="B694" s="72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/>
      <c r="B695" s="72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/>
      <c r="B696" s="72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/>
      <c r="B697" s="72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/>
      <c r="B698" s="72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/>
      <c r="B699" s="72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/>
      <c r="B700" s="72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/>
      <c r="B701" s="72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/>
      <c r="B702" s="72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/>
      <c r="B703" s="72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/>
      <c r="B704" s="72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/>
      <c r="B705" s="72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/>
      <c r="B706" s="72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/>
      <c r="B707" s="72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/>
      <c r="B708" s="72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/>
      <c r="B709" s="72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/>
      <c r="B710" s="72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/>
      <c r="B711" s="72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/>
      <c r="B712" s="72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/>
      <c r="B713" s="72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/>
      <c r="B714" s="72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/>
      <c r="B715" s="72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/>
      <c r="B716" s="72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/>
      <c r="B717" s="72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/>
      <c r="B718" s="72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/>
      <c r="B719" s="72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/>
      <c r="B720" s="72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/>
      <c r="B721" s="72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/>
      <c r="B722" s="72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/>
      <c r="B723" s="72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/>
      <c r="B724" s="72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/>
      <c r="B725" s="72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/>
      <c r="B726" s="72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/>
      <c r="B727" s="72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/>
      <c r="B728" s="72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/>
      <c r="B729" s="72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/>
      <c r="B730" s="72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/>
      <c r="B731" s="72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/>
      <c r="B732" s="72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/>
      <c r="B733" s="72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/>
      <c r="B734" s="72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/>
      <c r="B735" s="72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/>
      <c r="B736" s="72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/>
      <c r="B737" s="72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/>
      <c r="B738" s="72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/>
      <c r="B739" s="72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/>
      <c r="B740" s="72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/>
      <c r="B741" s="72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/>
      <c r="B742" s="72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/>
      <c r="B743" s="72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/>
      <c r="B744" s="72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/>
      <c r="B745" s="72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/>
      <c r="B746" s="72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/>
      <c r="B747" s="72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/>
      <c r="B748" s="72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/>
      <c r="B749" s="72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/>
      <c r="B750" s="72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/>
      <c r="B751" s="72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/>
      <c r="B752" s="72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/>
      <c r="B753" s="72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/>
      <c r="B754" s="72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/>
      <c r="B755" s="72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/>
      <c r="B756" s="72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/>
      <c r="B757" s="72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/>
      <c r="B758" s="72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/>
      <c r="B759" s="72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/>
      <c r="B760" s="72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/>
      <c r="B761" s="72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/>
      <c r="B762" s="72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/>
      <c r="B763" s="72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/>
      <c r="B764" s="72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/>
      <c r="B765" s="72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/>
      <c r="B766" s="72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/>
      <c r="B767" s="72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/>
      <c r="B768" s="72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/>
      <c r="B769" s="72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/>
      <c r="B770" s="72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/>
      <c r="B771" s="72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/>
      <c r="B772" s="72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/>
      <c r="B773" s="72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/>
      <c r="B774" s="72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/>
      <c r="B775" s="72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/>
      <c r="B776" s="72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/>
      <c r="B777" s="72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/>
      <c r="B778" s="72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/>
      <c r="B779" s="72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/>
      <c r="B780" s="72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/>
      <c r="B781" s="72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/>
      <c r="B782" s="72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/>
      <c r="B783" s="72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/>
      <c r="B784" s="72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/>
      <c r="B785" s="72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/>
      <c r="B786" s="72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/>
      <c r="B787" s="72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/>
      <c r="B788" s="72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/>
      <c r="B789" s="72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/>
      <c r="B790" s="72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/>
      <c r="B791" s="72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/>
      <c r="B792" s="72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/>
      <c r="B793" s="72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/>
      <c r="B794" s="72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/>
      <c r="B795" s="72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/>
      <c r="B796" s="72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/>
      <c r="B797" s="72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/>
      <c r="B798" s="72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/>
      <c r="B799" s="72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/>
      <c r="B800" s="72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/>
      <c r="B801" s="72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/>
      <c r="B802" s="72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/>
      <c r="B803" s="72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/>
      <c r="B804" s="72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/>
      <c r="B805" s="72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/>
      <c r="B806" s="72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/>
      <c r="B807" s="72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/>
      <c r="B808" s="72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/>
      <c r="B809" s="72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/>
      <c r="B810" s="72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/>
      <c r="B811" s="72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/>
      <c r="B812" s="72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/>
      <c r="B813" s="72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/>
      <c r="B814" s="72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/>
      <c r="B815" s="72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/>
      <c r="B816" s="72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/>
      <c r="B817" s="72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/>
      <c r="B818" s="72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/>
      <c r="B819" s="72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/>
      <c r="B820" s="72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/>
      <c r="B821" s="72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/>
      <c r="B822" s="72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/>
      <c r="B823" s="72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/>
      <c r="B824" s="72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/>
      <c r="B825" s="72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/>
      <c r="B826" s="72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/>
      <c r="B827" s="72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/>
      <c r="B828" s="72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/>
      <c r="B829" s="72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/>
      <c r="B830" s="72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/>
      <c r="B831" s="72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/>
      <c r="B832" s="72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/>
      <c r="B833" s="72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/>
      <c r="B834" s="72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/>
      <c r="B835" s="72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/>
      <c r="B836" s="72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/>
      <c r="B837" s="72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/>
      <c r="B838" s="72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/>
      <c r="B839" s="72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/>
      <c r="B840" s="72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/>
      <c r="B841" s="72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/>
      <c r="B842" s="72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/>
      <c r="B843" s="72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/>
      <c r="B844" s="72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/>
      <c r="B845" s="72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/>
      <c r="B846" s="72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/>
      <c r="B847" s="72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/>
      <c r="B848" s="72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/>
      <c r="B849" s="72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/>
      <c r="B850" s="72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/>
      <c r="B851" s="72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/>
      <c r="B852" s="72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/>
      <c r="B853" s="72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/>
      <c r="B854" s="72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/>
      <c r="B855" s="72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/>
      <c r="B856" s="72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/>
      <c r="B857" s="72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/>
      <c r="B858" s="72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/>
      <c r="B859" s="72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/>
      <c r="B860" s="72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/>
      <c r="B861" s="72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/>
      <c r="B862" s="72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/>
      <c r="B863" s="72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/>
      <c r="B864" s="72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/>
      <c r="B865" s="72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/>
      <c r="B866" s="72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/>
      <c r="B867" s="72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/>
      <c r="B868" s="72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/>
      <c r="B869" s="72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/>
      <c r="B870" s="72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/>
      <c r="B871" s="72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/>
      <c r="B872" s="72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/>
      <c r="B873" s="72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/>
      <c r="B874" s="72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/>
      <c r="B875" s="72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/>
      <c r="B876" s="72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/>
      <c r="B877" s="72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/>
      <c r="B878" s="72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/>
      <c r="B879" s="72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/>
      <c r="B880" s="72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/>
      <c r="B881" s="72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/>
      <c r="B882" s="72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/>
      <c r="B883" s="72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/>
      <c r="B884" s="72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/>
      <c r="B885" s="72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/>
      <c r="B886" s="72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/>
      <c r="B887" s="72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/>
      <c r="B888" s="72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/>
      <c r="B889" s="72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/>
      <c r="B890" s="72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/>
      <c r="B891" s="72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/>
      <c r="B892" s="72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/>
      <c r="B893" s="72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/>
      <c r="B894" s="72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/>
      <c r="B895" s="72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/>
      <c r="B896" s="72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/>
      <c r="B897" s="72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/>
      <c r="B898" s="72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/>
      <c r="B899" s="72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/>
      <c r="B900" s="72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/>
      <c r="B901" s="72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/>
      <c r="B902" s="72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/>
      <c r="B903" s="72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/>
      <c r="B904" s="72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/>
      <c r="B905" s="72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/>
      <c r="B906" s="72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/>
      <c r="B907" s="72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/>
      <c r="B908" s="72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/>
      <c r="B909" s="72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/>
      <c r="B910" s="72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/>
      <c r="B911" s="72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/>
      <c r="B912" s="72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/>
      <c r="B913" s="72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/>
      <c r="B914" s="72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/>
      <c r="B915" s="72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/>
      <c r="B916" s="72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/>
      <c r="B917" s="72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/>
      <c r="B918" s="72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/>
      <c r="B919" s="72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/>
      <c r="B920" s="72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/>
      <c r="B921" s="72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/>
      <c r="B922" s="72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/>
      <c r="B923" s="72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/>
      <c r="B924" s="72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/>
      <c r="B925" s="72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/>
      <c r="B926" s="72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/>
      <c r="B927" s="72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/>
      <c r="B928" s="72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/>
      <c r="B929" s="72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/>
      <c r="B930" s="72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/>
      <c r="B931" s="72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/>
      <c r="B932" s="72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/>
      <c r="B933" s="72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/>
      <c r="B934" s="72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/>
      <c r="B935" s="72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/>
      <c r="B936" s="72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/>
      <c r="B937" s="72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/>
      <c r="B938" s="72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/>
      <c r="B939" s="72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/>
      <c r="B940" s="72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/>
      <c r="B941" s="72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/>
      <c r="B942" s="72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/>
      <c r="B943" s="72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/>
      <c r="B944" s="72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/>
      <c r="B945" s="72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/>
      <c r="B946" s="72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/>
      <c r="B947" s="72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/>
      <c r="B948" s="72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/>
      <c r="B949" s="72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/>
      <c r="B950" s="72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/>
      <c r="B951" s="72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/>
      <c r="B952" s="72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/>
      <c r="B953" s="72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/>
      <c r="B954" s="72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/>
      <c r="B955" s="72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/>
      <c r="B956" s="72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/>
      <c r="B957" s="72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/>
      <c r="B958" s="72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/>
      <c r="B959" s="72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/>
      <c r="B960" s="72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/>
      <c r="B961" s="72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/>
      <c r="B962" s="72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/>
      <c r="B963" s="72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/>
      <c r="B964" s="72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/>
      <c r="B965" s="72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/>
      <c r="B966" s="72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/>
      <c r="B967" s="72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/>
      <c r="B968" s="72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/>
      <c r="B969" s="72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/>
      <c r="B970" s="72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/>
      <c r="B971" s="72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/>
      <c r="B972" s="72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/>
      <c r="B973" s="72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/>
      <c r="B974" s="72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/>
      <c r="B975" s="72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/>
      <c r="B976" s="72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/>
      <c r="B977" s="72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/>
      <c r="B978" s="72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/>
      <c r="B979" s="72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/>
      <c r="B980" s="72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/>
      <c r="B981" s="72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/>
      <c r="B982" s="72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/>
      <c r="B983" s="72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/>
      <c r="B984" s="72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/>
      <c r="B985" s="72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/>
      <c r="B986" s="72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/>
      <c r="B987" s="72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/>
      <c r="B988" s="72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/>
      <c r="B989" s="72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/>
      <c r="B990" s="72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/>
      <c r="B991" s="72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/>
      <c r="B992" s="72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/>
      <c r="B993" s="72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/>
      <c r="B994" s="72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/>
      <c r="B995" s="72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/>
      <c r="B996" s="72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/>
      <c r="B997" s="72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/>
      <c r="B998" s="72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/>
      <c r="B999" s="72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/>
      <c r="B1000" s="72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/>
      <c r="B1001" s="72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/>
      <c r="B1002" s="72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/>
      <c r="B1003" s="72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/>
      <c r="B1004" s="72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/>
      <c r="B1005" s="72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/>
      <c r="B1006" s="72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/>
      <c r="B1007" s="72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/>
      <c r="B1008" s="72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/>
      <c r="B1009" s="72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/>
      <c r="B1010" s="72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/>
      <c r="B1011" s="72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/>
      <c r="B1012" s="72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/>
      <c r="B1013" s="72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/>
      <c r="B1014" s="72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/>
      <c r="B1015" s="72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/>
      <c r="B1016" s="72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/>
      <c r="B1017" s="72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/>
      <c r="B1018" s="72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/>
      <c r="B1019" s="72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/>
      <c r="B1020" s="72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/>
      <c r="B1021" s="72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/>
      <c r="B1022" s="72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/>
      <c r="B1023" s="72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/>
      <c r="B1024" s="72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/>
      <c r="B1025" s="72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/>
      <c r="B1026" s="72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/>
      <c r="B1027" s="72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/>
      <c r="B1028" s="72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/>
      <c r="B1029" s="72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/>
      <c r="B1030" s="72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/>
      <c r="B1031" s="72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/>
      <c r="B1032" s="72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/>
      <c r="B1033" s="72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/>
      <c r="B1034" s="72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/>
      <c r="B1035" s="72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/>
      <c r="B1036" s="72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/>
      <c r="B1037" s="72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/>
      <c r="B1038" s="72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/>
      <c r="B1039" s="72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/>
      <c r="B1040" s="72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/>
      <c r="B1041" s="72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/>
      <c r="B1042" s="72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/>
      <c r="B1043" s="72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/>
      <c r="B1044" s="72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/>
      <c r="B1045" s="72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/>
      <c r="B1046" s="72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/>
      <c r="B1047" s="72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/>
      <c r="B1048" s="72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/>
      <c r="B1049" s="72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/>
      <c r="B1050" s="72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/>
      <c r="B1051" s="72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/>
      <c r="B1052" s="72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/>
      <c r="B1053" s="72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/>
      <c r="B1054" s="72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/>
      <c r="B1055" s="72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/>
      <c r="B1056" s="72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/>
      <c r="B1057" s="72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/>
      <c r="B1058" s="72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/>
      <c r="B1059" s="72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/>
      <c r="B1060" s="72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/>
      <c r="B1061" s="72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/>
      <c r="B1062" s="72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/>
      <c r="B1063" s="72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/>
      <c r="B1064" s="72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/>
      <c r="B1065" s="72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/>
      <c r="B1066" s="72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/>
      <c r="B1067" s="72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/>
      <c r="B1068" s="72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/>
      <c r="B1069" s="72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/>
      <c r="B1070" s="72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/>
      <c r="B1071" s="72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/>
      <c r="B1072" s="72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/>
      <c r="B1073" s="72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/>
      <c r="B1074" s="72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/>
      <c r="B1075" s="72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/>
      <c r="B1076" s="72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/>
      <c r="B1077" s="72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/>
      <c r="B1078" s="72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/>
      <c r="B1079" s="72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/>
      <c r="B1080" s="72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/>
      <c r="B1081" s="72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/>
      <c r="B1082" s="72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/>
      <c r="B1083" s="72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/>
      <c r="B1084" s="72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/>
      <c r="B1085" s="72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/>
      <c r="B1086" s="72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/>
      <c r="B1087" s="72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/>
      <c r="B1088" s="72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/>
      <c r="B1089" s="72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/>
      <c r="B1090" s="72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/>
      <c r="B1091" s="72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/>
      <c r="B1092" s="72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/>
      <c r="B1093" s="72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/>
      <c r="B1094" s="72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/>
      <c r="B1095" s="72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/>
      <c r="B1096" s="72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/>
      <c r="B1097" s="72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/>
      <c r="B1098" s="72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/>
      <c r="B1099" s="72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/>
      <c r="B1100" s="72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/>
      <c r="B1101" s="72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/>
      <c r="B1102" s="72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/>
      <c r="B1103" s="72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/>
      <c r="B1104" s="72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/>
      <c r="B1105" s="72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/>
      <c r="B1106" s="72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/>
      <c r="B1107" s="72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/>
      <c r="B1108" s="72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/>
      <c r="B1109" s="72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/>
      <c r="B1110" s="72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/>
      <c r="B1111" s="72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/>
      <c r="B1112" s="72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/>
      <c r="B1113" s="72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/>
      <c r="B1114" s="72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/>
      <c r="B1115" s="72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/>
      <c r="B1116" s="72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/>
      <c r="B1117" s="72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/>
      <c r="B1118" s="72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/>
      <c r="B1119" s="72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/>
      <c r="B1120" s="72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/>
      <c r="B1121" s="72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/>
      <c r="B1122" s="72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/>
      <c r="B1123" s="72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/>
      <c r="B1124" s="72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/>
      <c r="B1125" s="72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/>
      <c r="B1126" s="72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/>
      <c r="B1127" s="72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/>
      <c r="B1128" s="72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/>
      <c r="B1129" s="72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/>
      <c r="B1130" s="72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/>
      <c r="B1131" s="72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/>
      <c r="B1132" s="72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/>
      <c r="B1133" s="72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/>
      <c r="B1134" s="72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/>
      <c r="B1135" s="72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/>
      <c r="B1136" s="72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/>
      <c r="B1137" s="72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/>
      <c r="B1138" s="72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/>
      <c r="B1139" s="72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/>
      <c r="B1140" s="72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/>
      <c r="B1141" s="72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/>
      <c r="B1142" s="72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/>
      <c r="B1143" s="72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/>
      <c r="B1144" s="72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/>
      <c r="B1145" s="72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/>
      <c r="B1146" s="72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/>
      <c r="B1147" s="72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/>
      <c r="B1148" s="72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/>
      <c r="B1149" s="72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/>
      <c r="B1150" s="72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/>
      <c r="B1151" s="72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/>
      <c r="B1152" s="72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/>
      <c r="B1153" s="72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/>
      <c r="B1154" s="72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/>
      <c r="B1155" s="72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/>
      <c r="B1156" s="72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/>
      <c r="B1157" s="72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/>
      <c r="B1158" s="72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/>
      <c r="B1159" s="72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/>
      <c r="B1160" s="72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/>
      <c r="B1161" s="72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/>
      <c r="B1162" s="72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/>
      <c r="B1163" s="72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/>
      <c r="B1164" s="72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/>
      <c r="B1165" s="72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/>
      <c r="B1166" s="72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/>
      <c r="B1167" s="72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/>
      <c r="B1168" s="72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/>
      <c r="B1169" s="72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/>
      <c r="B1170" s="72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/>
      <c r="B1171" s="72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/>
      <c r="B1172" s="72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/>
      <c r="B1173" s="72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/>
      <c r="B1174" s="72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/>
      <c r="B1175" s="72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/>
      <c r="B1176" s="72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/>
      <c r="B1177" s="72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/>
      <c r="B1178" s="72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/>
      <c r="B1179" s="72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/>
      <c r="B1180" s="72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/>
      <c r="B1181" s="72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/>
      <c r="B1182" s="72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/>
      <c r="B1183" s="72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/>
      <c r="B1184" s="72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/>
      <c r="B1185" s="72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/>
      <c r="B1186" s="72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/>
      <c r="B1187" s="72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/>
      <c r="B1188" s="72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/>
      <c r="B1189" s="72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/>
      <c r="B1190" s="72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/>
      <c r="B1191" s="72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/>
      <c r="B1192" s="72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/>
      <c r="B1193" s="72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/>
      <c r="B1194" s="72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/>
      <c r="B1195" s="72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/>
      <c r="B1196" s="72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/>
      <c r="B1197" s="72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/>
      <c r="B1198" s="72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/>
      <c r="B1199" s="72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/>
      <c r="B1200" s="72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/>
      <c r="B1201" s="72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/>
      <c r="B1202" s="72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/>
      <c r="B1203" s="72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/>
      <c r="B1204" s="72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/>
      <c r="B1205" s="72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/>
      <c r="B1206" s="72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/>
      <c r="B1207" s="72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/>
      <c r="B1208" s="72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/>
      <c r="B1209" s="72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/>
      <c r="B1210" s="72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/>
      <c r="B1211" s="72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/>
      <c r="B1212" s="72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/>
      <c r="B1213" s="72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/>
      <c r="B1214" s="72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/>
      <c r="B1215" s="72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/>
      <c r="B1216" s="72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/>
      <c r="B1217" s="72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/>
      <c r="B1218" s="72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/>
      <c r="B1219" s="72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/>
      <c r="B1220" s="72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/>
      <c r="B1221" s="72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/>
      <c r="B1222" s="72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/>
      <c r="B1223" s="72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/>
      <c r="B1224" s="72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/>
      <c r="B1225" s="72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/>
      <c r="B1226" s="72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/>
      <c r="B1227" s="72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/>
      <c r="B1228" s="72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/>
      <c r="B1229" s="72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/>
      <c r="B1230" s="72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/>
      <c r="B1231" s="72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/>
      <c r="B1232" s="72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/>
      <c r="B1233" s="72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/>
      <c r="B1234" s="72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/>
      <c r="B1235" s="72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/>
      <c r="B1236" s="72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/>
      <c r="B1237" s="72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/>
      <c r="B1238" s="72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/>
      <c r="B1239" s="72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/>
      <c r="B1240" s="72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/>
      <c r="B1241" s="72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/>
      <c r="B1242" s="72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/>
      <c r="B1243" s="72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/>
      <c r="B1244" s="72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/>
      <c r="B1245" s="72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/>
      <c r="B1246" s="72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/>
      <c r="B1247" s="72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/>
      <c r="B1248" s="72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/>
      <c r="B1249" s="72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/>
      <c r="B1250" s="72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/>
      <c r="B1251" s="72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/>
      <c r="B1252" s="72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/>
      <c r="B1253" s="72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/>
      <c r="B1254" s="72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/>
      <c r="B1255" s="72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/>
      <c r="B1256" s="72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/>
      <c r="B1257" s="72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/>
      <c r="B1258" s="72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/>
      <c r="B1259" s="72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/>
      <c r="B1260" s="72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/>
      <c r="B1261" s="72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/>
      <c r="B1262" s="72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/>
      <c r="B1263" s="72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/>
      <c r="B1264" s="72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/>
      <c r="B1265" s="72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/>
      <c r="B1266" s="72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/>
      <c r="B1267" s="72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/>
      <c r="B1268" s="72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/>
      <c r="B1269" s="72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/>
      <c r="B1270" s="72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/>
      <c r="B1271" s="72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/>
      <c r="B1272" s="72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/>
      <c r="B1273" s="72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/>
      <c r="B1274" s="72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/>
      <c r="B1275" s="72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/>
      <c r="B1276" s="72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/>
      <c r="B1277" s="72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/>
      <c r="B1278" s="72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/>
      <c r="B1279" s="72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/>
      <c r="B1280" s="72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/>
      <c r="B1281" s="72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/>
      <c r="B1282" s="72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/>
      <c r="B1283" s="72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/>
      <c r="B1284" s="72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/>
      <c r="B1285" s="72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/>
      <c r="B1286" s="72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/>
      <c r="B1287" s="72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/>
      <c r="B1288" s="72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/>
      <c r="B1289" s="72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/>
      <c r="B1290" s="72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/>
      <c r="B1291" s="72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/>
      <c r="B1292" s="72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/>
      <c r="B1293" s="72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/>
      <c r="B1294" s="72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/>
      <c r="B1295" s="72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/>
      <c r="B1296" s="72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/>
      <c r="B1297" s="72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/>
      <c r="B1298" s="72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/>
      <c r="B1299" s="72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/>
      <c r="B1300" s="72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/>
      <c r="B1301" s="72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/>
      <c r="B1302" s="72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/>
      <c r="B1303" s="72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/>
      <c r="B1304" s="72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/>
      <c r="B1305" s="72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/>
      <c r="B1306" s="72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/>
      <c r="B1307" s="72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/>
      <c r="B1308" s="72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/>
      <c r="B1309" s="72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/>
      <c r="B1310" s="72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/>
      <c r="B1311" s="72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/>
      <c r="B1312" s="72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/>
      <c r="B1313" s="72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/>
      <c r="B1314" s="72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/>
      <c r="B1315" s="72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/>
      <c r="B1316" s="72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/>
      <c r="B1317" s="72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/>
      <c r="B1318" s="72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/>
      <c r="B1319" s="72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/>
      <c r="B1320" s="72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/>
      <c r="B1321" s="72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/>
      <c r="B1322" s="72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/>
      <c r="B1323" s="72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/>
      <c r="B1324" s="72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/>
      <c r="B1325" s="72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/>
      <c r="B1326" s="72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/>
      <c r="B1327" s="72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/>
      <c r="B1328" s="72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/>
      <c r="B1329" s="72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/>
      <c r="B1330" s="72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/>
      <c r="B1331" s="72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/>
      <c r="B1332" s="72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/>
      <c r="B1333" s="72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/>
      <c r="B1334" s="72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/>
      <c r="B1335" s="72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72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72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72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72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72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72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72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72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72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72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72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72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72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72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72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72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72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72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72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72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72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72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72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72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72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72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72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72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72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72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72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72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72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72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72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72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72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72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72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72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72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72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72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72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72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72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72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72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72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72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72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72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72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72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72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72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72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72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72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72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72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72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72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72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72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72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72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72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72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72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72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72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72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72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72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72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72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72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72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72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72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72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72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72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72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72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72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72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72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72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72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72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72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72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72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72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72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72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72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72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72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72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72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72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72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72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72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72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72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72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72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72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72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72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72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72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72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72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72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72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72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72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72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72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72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72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72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72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72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72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72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72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72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72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72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72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72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72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72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72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72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72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72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72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72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72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72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72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72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72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72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72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72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72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72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72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72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72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72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72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72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72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72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72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72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72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72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72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72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72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72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72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72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72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72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72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72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72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72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72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72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72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72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72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72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72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72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72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72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72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72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72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72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72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72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72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72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72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72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72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72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72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72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72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72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72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72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72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72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72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72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72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72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72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72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72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72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72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72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72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72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72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72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72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72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72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72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72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72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72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72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72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72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72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72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72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72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72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72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72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72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72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72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72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72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72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72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72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72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72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72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72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72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72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72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72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72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72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72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72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72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72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72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72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72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72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72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72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72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72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72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72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72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72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72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72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72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72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72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72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72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72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72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72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72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72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72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72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72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72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72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72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72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72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72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72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72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72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72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72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72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72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72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72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72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72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72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72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72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72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72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72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72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72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72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72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72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72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72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72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72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72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72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72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72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72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72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72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72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72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72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72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72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72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72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72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72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72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72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72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72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72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72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72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72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72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72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72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72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72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72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72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72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72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72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72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72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72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72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72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72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72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72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72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72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72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72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72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72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72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72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72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72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72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72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72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72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72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72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72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72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72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72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72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72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72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72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72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72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72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72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72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72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72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72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72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72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72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72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72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72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72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72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72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72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72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72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72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72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72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72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72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72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72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72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72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72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72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72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72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72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72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72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72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72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72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72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72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72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72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72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72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72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72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72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72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72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72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72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72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72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72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72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72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72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72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72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72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72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72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72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72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72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72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72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72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72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72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72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72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72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72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72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72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72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72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72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72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72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72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72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72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72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72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72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72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72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72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72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72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72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72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72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72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72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72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72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72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72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72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72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72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72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72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72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8"/>
      <c r="B1831" s="74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72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72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72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72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72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72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72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2022-07-29T15:27:00Z</dcterms:modified>
</cp:coreProperties>
</file>