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0293819-B6BD-4EAC-ADE3-DB943AB7F35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12" i="1" l="1"/>
  <c r="AA167" i="1" l="1"/>
  <c r="AC167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R12" i="1" l="1"/>
  <c r="C13" i="1" s="1"/>
  <c r="W19" i="1"/>
  <c r="AF18" i="1" s="1"/>
  <c r="AA168" i="1"/>
  <c r="AC168" i="1" s="1"/>
  <c r="G13" i="1"/>
  <c r="W16" i="1"/>
  <c r="X13" i="1"/>
  <c r="AA14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W14" i="1"/>
  <c r="A14" i="1"/>
  <c r="D14" i="1" s="1"/>
  <c r="E14" i="1" s="1"/>
  <c r="AA165" i="1"/>
  <c r="AC165" i="1" s="1"/>
  <c r="W17" i="1" s="1"/>
  <c r="W20" i="1" l="1"/>
  <c r="AF19" i="1" s="1"/>
  <c r="AA169" i="1"/>
  <c r="AC169" i="1" s="1"/>
  <c r="Y17" i="1"/>
  <c r="X14" i="1"/>
  <c r="W15" i="1"/>
  <c r="Y16" i="1" s="1"/>
  <c r="F13" i="1"/>
  <c r="H13" i="1" s="1"/>
  <c r="F15" i="1"/>
  <c r="F14" i="1"/>
  <c r="Y13" i="1"/>
  <c r="Z13" i="1" s="1"/>
  <c r="AC13" i="1" s="1"/>
  <c r="AA166" i="1"/>
  <c r="AC166" i="1" s="1"/>
  <c r="W18" i="1" s="1"/>
  <c r="Y18" i="1" s="1"/>
  <c r="AF13" i="1"/>
  <c r="Y14" i="1"/>
  <c r="AF15" i="1"/>
  <c r="A15" i="1"/>
  <c r="D15" i="1" l="1"/>
  <c r="E15" i="1" s="1"/>
  <c r="F16" i="1" s="1"/>
  <c r="AA15" i="1"/>
  <c r="X15" i="1" s="1"/>
  <c r="Y20" i="1"/>
  <c r="W21" i="1"/>
  <c r="Y21" i="1" s="1"/>
  <c r="AA170" i="1"/>
  <c r="AC170" i="1" s="1"/>
  <c r="AF17" i="1"/>
  <c r="Y19" i="1"/>
  <c r="Y15" i="1"/>
  <c r="Z15" i="1" s="1"/>
  <c r="AC15" i="1" s="1"/>
  <c r="AF14" i="1"/>
  <c r="Z14" i="1"/>
  <c r="AC14" i="1" s="1"/>
  <c r="AF16" i="1"/>
  <c r="A16" i="1"/>
  <c r="D16" i="1" s="1"/>
  <c r="E16" i="1" s="1"/>
  <c r="AA16" i="1" l="1"/>
  <c r="X16" i="1" s="1"/>
  <c r="Z16" i="1"/>
  <c r="AC16" i="1" s="1"/>
  <c r="W22" i="1"/>
  <c r="AF21" i="1" s="1"/>
  <c r="AF20" i="1"/>
  <c r="AA171" i="1"/>
  <c r="AC171" i="1" s="1"/>
  <c r="F17" i="1"/>
  <c r="A17" i="1"/>
  <c r="D17" i="1" l="1"/>
  <c r="E17" i="1" s="1"/>
  <c r="F18" i="1" s="1"/>
  <c r="AA17" i="1"/>
  <c r="X17" i="1" s="1"/>
  <c r="Z17" i="1"/>
  <c r="Y22" i="1"/>
  <c r="W23" i="1"/>
  <c r="Y23" i="1" s="1"/>
  <c r="AA172" i="1"/>
  <c r="AC172" i="1" s="1"/>
  <c r="A18" i="1"/>
  <c r="D18" i="1" s="1"/>
  <c r="E18" i="1" s="1"/>
  <c r="AC17" i="1" l="1"/>
  <c r="AA18" i="1"/>
  <c r="X18" i="1" s="1"/>
  <c r="Z18" i="1"/>
  <c r="AF22" i="1"/>
  <c r="W24" i="1"/>
  <c r="Y24" i="1" s="1"/>
  <c r="F19" i="1"/>
  <c r="A19" i="1"/>
  <c r="AC18" i="1" l="1"/>
  <c r="D19" i="1"/>
  <c r="E19" i="1" s="1"/>
  <c r="F20" i="1" s="1"/>
  <c r="AA19" i="1"/>
  <c r="X19" i="1" s="1"/>
  <c r="Z19" i="1"/>
  <c r="AF23" i="1"/>
  <c r="A20" i="1"/>
  <c r="D20" i="1" s="1"/>
  <c r="E20" i="1" s="1"/>
  <c r="AC19" i="1" l="1"/>
  <c r="AA20" i="1"/>
  <c r="X20" i="1" s="1"/>
  <c r="Z20" i="1"/>
  <c r="F21" i="1"/>
  <c r="A21" i="1"/>
  <c r="D21" i="1" l="1"/>
  <c r="E21" i="1" s="1"/>
  <c r="F22" i="1" s="1"/>
  <c r="AA21" i="1"/>
  <c r="X21" i="1" s="1"/>
  <c r="Z21" i="1"/>
  <c r="AC20" i="1"/>
  <c r="A22" i="1"/>
  <c r="D22" i="1" s="1"/>
  <c r="E22" i="1" s="1"/>
  <c r="AA22" i="1" l="1"/>
  <c r="X22" i="1" s="1"/>
  <c r="Z22" i="1"/>
  <c r="AC21" i="1"/>
  <c r="F23" i="1"/>
  <c r="A23" i="1"/>
  <c r="D23" i="1" s="1"/>
  <c r="E23" i="1" s="1"/>
  <c r="AA23" i="1" l="1"/>
  <c r="X23" i="1" s="1"/>
  <c r="Z23" i="1"/>
  <c r="AC22" i="1"/>
  <c r="F24" i="1"/>
  <c r="A24" i="1"/>
  <c r="D24" i="1" s="1"/>
  <c r="E24" i="1" s="1"/>
  <c r="AC23" i="1" l="1"/>
  <c r="AA24" i="1"/>
  <c r="X24" i="1" s="1"/>
  <c r="Z24" i="1"/>
  <c r="F25" i="1"/>
  <c r="A25" i="1"/>
  <c r="D25" i="1" s="1"/>
  <c r="E25" i="1" s="1"/>
  <c r="AC24" i="1" l="1"/>
  <c r="F26" i="1"/>
  <c r="A26" i="1"/>
  <c r="D26" i="1" s="1"/>
  <c r="E26" i="1" s="1"/>
  <c r="F27" i="1" l="1"/>
  <c r="A27" i="1"/>
  <c r="D27" i="1" s="1"/>
  <c r="E27" i="1" s="1"/>
  <c r="F28" i="1" l="1"/>
  <c r="A28" i="1"/>
  <c r="D28" i="1" s="1"/>
  <c r="E28" i="1" s="1"/>
  <c r="F29" i="1" l="1"/>
  <c r="A29" i="1"/>
  <c r="D29" i="1" s="1"/>
  <c r="E29" i="1" s="1"/>
  <c r="F30" i="1" l="1"/>
  <c r="A30" i="1"/>
  <c r="D30" i="1" s="1"/>
  <c r="E30" i="1" s="1"/>
  <c r="F31" i="1" l="1"/>
  <c r="A31" i="1"/>
  <c r="D31" i="1" s="1"/>
  <c r="E31" i="1" s="1"/>
  <c r="F32" i="1" l="1"/>
  <c r="A32" i="1"/>
  <c r="D32" i="1" s="1"/>
  <c r="E32" i="1" s="1"/>
  <c r="F33" i="1" l="1"/>
  <c r="A33" i="1"/>
  <c r="D33" i="1" s="1"/>
  <c r="E33" i="1" l="1"/>
  <c r="A34" i="1"/>
  <c r="D34" i="1" s="1"/>
  <c r="E34" i="1" s="1"/>
  <c r="F34" i="1" l="1"/>
  <c r="F35" i="1"/>
  <c r="A35" i="1"/>
  <c r="D35" i="1" s="1"/>
  <c r="E35" i="1" s="1"/>
  <c r="F36" i="1" l="1"/>
  <c r="A36" i="1"/>
  <c r="D36" i="1" s="1"/>
  <c r="E36" i="1" s="1"/>
  <c r="F37" i="1" l="1"/>
  <c r="A37" i="1"/>
  <c r="D37" i="1" s="1"/>
  <c r="E37" i="1" s="1"/>
  <c r="F38" i="1" l="1"/>
  <c r="A38" i="1"/>
  <c r="D38" i="1" s="1"/>
  <c r="E38" i="1" s="1"/>
  <c r="I13" i="1" l="1"/>
  <c r="M13" i="1" s="1"/>
  <c r="N13" i="1" s="1"/>
  <c r="P13" i="1" s="1"/>
  <c r="B13" i="1" s="1"/>
  <c r="M12" i="1"/>
  <c r="N12" i="1" s="1"/>
  <c r="P12" i="1" s="1"/>
  <c r="F39" i="1"/>
  <c r="A39" i="1"/>
  <c r="D39" i="1" s="1"/>
  <c r="E39" i="1" s="1"/>
  <c r="F40" i="1" l="1"/>
  <c r="A40" i="1"/>
  <c r="D40" i="1" s="1"/>
  <c r="E40" i="1" s="1"/>
  <c r="F41" i="1" l="1"/>
  <c r="A41" i="1"/>
  <c r="D41" i="1" s="1"/>
  <c r="E41" i="1" s="1"/>
  <c r="F42" i="1" l="1"/>
  <c r="A42" i="1"/>
  <c r="D42" i="1" l="1"/>
  <c r="E42" i="1" s="1"/>
  <c r="F43" i="1" s="1"/>
  <c r="A43" i="1"/>
  <c r="D43" i="1" s="1"/>
  <c r="E43" i="1" s="1"/>
  <c r="F44" i="1" l="1"/>
  <c r="A44" i="1"/>
  <c r="D44" i="1" l="1"/>
  <c r="E44" i="1" s="1"/>
  <c r="F45" i="1" s="1"/>
  <c r="A45" i="1"/>
  <c r="D45" i="1" s="1"/>
  <c r="E45" i="1" s="1"/>
  <c r="F46" i="1" l="1"/>
  <c r="A46" i="1"/>
  <c r="D46" i="1" l="1"/>
  <c r="E46" i="1" s="1"/>
  <c r="F47" i="1" s="1"/>
  <c r="A47" i="1"/>
  <c r="D47" i="1" s="1"/>
  <c r="E47" i="1" s="1"/>
  <c r="F48" i="1" l="1"/>
  <c r="A48" i="1"/>
  <c r="D48" i="1" s="1"/>
  <c r="E48" i="1" s="1"/>
  <c r="F49" i="1" l="1"/>
  <c r="A49" i="1"/>
  <c r="D49" i="1" s="1"/>
  <c r="E49" i="1" s="1"/>
  <c r="F50" i="1" l="1"/>
  <c r="A50" i="1"/>
  <c r="D50" i="1" s="1"/>
  <c r="E50" i="1" s="1"/>
  <c r="F51" i="1" l="1"/>
  <c r="A51" i="1"/>
  <c r="D51" i="1" s="1"/>
  <c r="E51" i="1" s="1"/>
  <c r="F52" i="1" l="1"/>
  <c r="A52" i="1"/>
  <c r="D52" i="1" s="1"/>
  <c r="E52" i="1" s="1"/>
  <c r="F53" i="1" l="1"/>
  <c r="A53" i="1"/>
  <c r="D53" i="1" s="1"/>
  <c r="E53" i="1" s="1"/>
  <c r="F54" i="1" l="1"/>
  <c r="A54" i="1"/>
  <c r="D54" i="1" s="1"/>
  <c r="E54" i="1" s="1"/>
  <c r="F55" i="1" l="1"/>
  <c r="A55" i="1"/>
  <c r="D55" i="1" s="1"/>
  <c r="E55" i="1" s="1"/>
  <c r="F56" i="1" l="1"/>
  <c r="A56" i="1"/>
  <c r="D56" i="1" s="1"/>
  <c r="E56" i="1" s="1"/>
  <c r="F57" i="1" l="1"/>
  <c r="A57" i="1"/>
  <c r="D57" i="1" s="1"/>
  <c r="E57" i="1" s="1"/>
  <c r="F58" i="1" l="1"/>
  <c r="A58" i="1"/>
  <c r="D58" i="1" s="1"/>
  <c r="E58" i="1" s="1"/>
  <c r="F59" i="1" l="1"/>
  <c r="A59" i="1"/>
  <c r="D59" i="1" s="1"/>
  <c r="E59" i="1" s="1"/>
  <c r="F60" i="1" l="1"/>
  <c r="A60" i="1"/>
  <c r="D60" i="1" s="1"/>
  <c r="E60" i="1" s="1"/>
  <c r="F61" i="1" l="1"/>
  <c r="A61" i="1"/>
  <c r="D61" i="1" s="1"/>
  <c r="E61" i="1" s="1"/>
  <c r="F62" i="1" l="1"/>
  <c r="A62" i="1"/>
  <c r="D62" i="1" s="1"/>
  <c r="E62" i="1" s="1"/>
  <c r="F63" i="1" l="1"/>
  <c r="A63" i="1"/>
  <c r="D63" i="1" s="1"/>
  <c r="E63" i="1" s="1"/>
  <c r="F64" i="1" l="1"/>
  <c r="A64" i="1"/>
  <c r="D64" i="1" s="1"/>
  <c r="E64" i="1" s="1"/>
  <c r="F65" i="1" l="1"/>
  <c r="A65" i="1"/>
  <c r="D65" i="1" s="1"/>
  <c r="E65" i="1" s="1"/>
  <c r="F66" i="1" l="1"/>
  <c r="A66" i="1"/>
  <c r="D66" i="1" s="1"/>
  <c r="E66" i="1" s="1"/>
  <c r="O64" i="1" l="1"/>
  <c r="O62" i="1"/>
  <c r="O58" i="1"/>
  <c r="F67" i="1"/>
  <c r="A67" i="1"/>
  <c r="D67" i="1" s="1"/>
  <c r="E67" i="1" s="1"/>
  <c r="O66" i="1"/>
  <c r="O61" i="1" l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F68" i="1"/>
  <c r="Q66" i="1"/>
  <c r="R66" i="1" s="1"/>
  <c r="A68" i="1"/>
  <c r="D68" i="1" s="1"/>
  <c r="E68" i="1" s="1"/>
  <c r="O67" i="1"/>
  <c r="O15" i="1" l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F69" i="1"/>
  <c r="Q67" i="1"/>
  <c r="R67" i="1" s="1"/>
  <c r="O68" i="1"/>
  <c r="A69" i="1"/>
  <c r="D69" i="1" s="1"/>
  <c r="E69" i="1" s="1"/>
  <c r="I15" i="1" l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F70" i="1"/>
  <c r="A70" i="1"/>
  <c r="D70" i="1" s="1"/>
  <c r="E70" i="1" s="1"/>
  <c r="O69" i="1"/>
  <c r="Q68" i="1"/>
  <c r="R68" i="1" s="1"/>
  <c r="I70" i="1" l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F71" i="1"/>
  <c r="S70" i="1"/>
  <c r="Q69" i="1"/>
  <c r="R69" i="1" s="1"/>
  <c r="T70" i="1"/>
  <c r="A71" i="1"/>
  <c r="D71" i="1" s="1"/>
  <c r="E71" i="1" s="1"/>
  <c r="O70" i="1"/>
  <c r="I71" i="1" l="1"/>
  <c r="K15" i="1"/>
  <c r="L15" i="1" s="1"/>
  <c r="M15" i="1" s="1"/>
  <c r="J16" i="1"/>
  <c r="N14" i="1"/>
  <c r="P14" i="1" s="1"/>
  <c r="B14" i="1" s="1"/>
  <c r="H15" i="1"/>
  <c r="G16" i="1"/>
  <c r="F72" i="1"/>
  <c r="T71" i="1"/>
  <c r="S71" i="1"/>
  <c r="Q70" i="1"/>
  <c r="R70" i="1" s="1"/>
  <c r="C58" i="1"/>
  <c r="A72" i="1"/>
  <c r="D72" i="1" s="1"/>
  <c r="E72" i="1" s="1"/>
  <c r="O71" i="1"/>
  <c r="I72" i="1" l="1"/>
  <c r="H16" i="1"/>
  <c r="G17" i="1"/>
  <c r="N15" i="1"/>
  <c r="P15" i="1" s="1"/>
  <c r="B15" i="1" s="1"/>
  <c r="K16" i="1"/>
  <c r="L16" i="1" s="1"/>
  <c r="M16" i="1" s="1"/>
  <c r="J17" i="1"/>
  <c r="F73" i="1"/>
  <c r="C59" i="1"/>
  <c r="Q71" i="1"/>
  <c r="R71" i="1" s="1"/>
  <c r="T72" i="1"/>
  <c r="S72" i="1"/>
  <c r="A73" i="1"/>
  <c r="D73" i="1" s="1"/>
  <c r="E73" i="1" s="1"/>
  <c r="O72" i="1"/>
  <c r="I73" i="1" l="1"/>
  <c r="K17" i="1"/>
  <c r="L17" i="1" s="1"/>
  <c r="M17" i="1" s="1"/>
  <c r="J18" i="1"/>
  <c r="H17" i="1"/>
  <c r="G18" i="1"/>
  <c r="N16" i="1"/>
  <c r="P16" i="1" s="1"/>
  <c r="B16" i="1" s="1"/>
  <c r="F74" i="1"/>
  <c r="Q72" i="1"/>
  <c r="R72" i="1" s="1"/>
  <c r="S73" i="1"/>
  <c r="T73" i="1"/>
  <c r="C60" i="1"/>
  <c r="A74" i="1"/>
  <c r="D74" i="1" s="1"/>
  <c r="E74" i="1" s="1"/>
  <c r="O73" i="1"/>
  <c r="I74" i="1" s="1"/>
  <c r="H18" i="1" l="1"/>
  <c r="G19" i="1"/>
  <c r="N17" i="1"/>
  <c r="P17" i="1" s="1"/>
  <c r="B17" i="1" s="1"/>
  <c r="J19" i="1"/>
  <c r="K18" i="1"/>
  <c r="L18" i="1" s="1"/>
  <c r="M18" i="1" s="1"/>
  <c r="F75" i="1"/>
  <c r="A75" i="1"/>
  <c r="D75" i="1" s="1"/>
  <c r="E75" i="1" s="1"/>
  <c r="O74" i="1"/>
  <c r="I75" i="1" s="1"/>
  <c r="C61" i="1"/>
  <c r="S74" i="1"/>
  <c r="T74" i="1"/>
  <c r="Q73" i="1"/>
  <c r="R73" i="1" s="1"/>
  <c r="N18" i="1" l="1"/>
  <c r="P18" i="1" s="1"/>
  <c r="B18" i="1" s="1"/>
  <c r="K19" i="1"/>
  <c r="L19" i="1" s="1"/>
  <c r="M19" i="1" s="1"/>
  <c r="J20" i="1"/>
  <c r="H19" i="1"/>
  <c r="G20" i="1"/>
  <c r="F76" i="1"/>
  <c r="C62" i="1"/>
  <c r="T75" i="1"/>
  <c r="S75" i="1"/>
  <c r="Q74" i="1"/>
  <c r="R74" i="1" s="1"/>
  <c r="O75" i="1"/>
  <c r="I76" i="1" s="1"/>
  <c r="A76" i="1"/>
  <c r="D76" i="1" s="1"/>
  <c r="E76" i="1" s="1"/>
  <c r="F77" i="1" s="1"/>
  <c r="N19" i="1" l="1"/>
  <c r="P19" i="1" s="1"/>
  <c r="B19" i="1" s="1"/>
  <c r="H20" i="1"/>
  <c r="G21" i="1"/>
  <c r="K20" i="1"/>
  <c r="L20" i="1" s="1"/>
  <c r="M20" i="1" s="1"/>
  <c r="J21" i="1"/>
  <c r="T76" i="1"/>
  <c r="S76" i="1"/>
  <c r="Q75" i="1"/>
  <c r="R75" i="1" s="1"/>
  <c r="O76" i="1"/>
  <c r="I77" i="1" s="1"/>
  <c r="A77" i="1"/>
  <c r="D77" i="1" s="1"/>
  <c r="E77" i="1" s="1"/>
  <c r="C63" i="1"/>
  <c r="H21" i="1" l="1"/>
  <c r="G22" i="1"/>
  <c r="K21" i="1"/>
  <c r="L21" i="1" s="1"/>
  <c r="M21" i="1" s="1"/>
  <c r="J22" i="1"/>
  <c r="N20" i="1"/>
  <c r="P20" i="1" s="1"/>
  <c r="B20" i="1" s="1"/>
  <c r="F78" i="1"/>
  <c r="C64" i="1"/>
  <c r="A78" i="1"/>
  <c r="D78" i="1" s="1"/>
  <c r="E78" i="1" s="1"/>
  <c r="O77" i="1"/>
  <c r="I78" i="1" s="1"/>
  <c r="Q76" i="1"/>
  <c r="R76" i="1" s="1"/>
  <c r="T77" i="1"/>
  <c r="S77" i="1"/>
  <c r="H22" i="1" l="1"/>
  <c r="G23" i="1"/>
  <c r="K22" i="1"/>
  <c r="L22" i="1" s="1"/>
  <c r="M22" i="1" s="1"/>
  <c r="J23" i="1"/>
  <c r="N21" i="1"/>
  <c r="P21" i="1" s="1"/>
  <c r="B21" i="1" s="1"/>
  <c r="F79" i="1"/>
  <c r="C65" i="1"/>
  <c r="Q77" i="1"/>
  <c r="R77" i="1" s="1"/>
  <c r="S78" i="1"/>
  <c r="T78" i="1"/>
  <c r="O78" i="1"/>
  <c r="I79" i="1" s="1"/>
  <c r="A79" i="1"/>
  <c r="D79" i="1" s="1"/>
  <c r="E79" i="1" s="1"/>
  <c r="F80" i="1" s="1"/>
  <c r="K23" i="1" l="1"/>
  <c r="L23" i="1" s="1"/>
  <c r="M23" i="1" s="1"/>
  <c r="J24" i="1"/>
  <c r="H23" i="1"/>
  <c r="G24" i="1"/>
  <c r="N22" i="1"/>
  <c r="P22" i="1" s="1"/>
  <c r="B22" i="1" s="1"/>
  <c r="O79" i="1"/>
  <c r="I80" i="1" s="1"/>
  <c r="A80" i="1"/>
  <c r="C66" i="1"/>
  <c r="T79" i="1"/>
  <c r="Q78" i="1"/>
  <c r="R78" i="1" s="1"/>
  <c r="S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T80" i="1"/>
  <c r="S80" i="1"/>
  <c r="Q79" i="1"/>
  <c r="R79" i="1" s="1"/>
  <c r="C67" i="1"/>
  <c r="A81" i="1"/>
  <c r="O80" i="1"/>
  <c r="I81" i="1" s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I82" i="1" s="1"/>
  <c r="Q80" i="1"/>
  <c r="R80" i="1" s="1"/>
  <c r="T81" i="1"/>
  <c r="S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S82" i="1"/>
  <c r="Q81" i="1"/>
  <c r="R81" i="1" s="1"/>
  <c r="T82" i="1"/>
  <c r="A83" i="1"/>
  <c r="O82" i="1"/>
  <c r="I83" i="1" s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T83" i="1"/>
  <c r="Q82" i="1"/>
  <c r="R82" i="1" s="1"/>
  <c r="S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S84" i="1"/>
  <c r="T84" i="1"/>
  <c r="A85" i="1"/>
  <c r="O84" i="1"/>
  <c r="I85" i="1" s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T85" i="1"/>
  <c r="S85" i="1"/>
  <c r="Q84" i="1"/>
  <c r="R84" i="1" s="1"/>
  <c r="C72" i="1"/>
  <c r="A86" i="1"/>
  <c r="O85" i="1"/>
  <c r="I86" i="1" s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S86" i="1"/>
  <c r="Q85" i="1"/>
  <c r="R85" i="1" s="1"/>
  <c r="T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C74" i="1"/>
  <c r="Q86" i="1"/>
  <c r="R86" i="1" s="1"/>
  <c r="T87" i="1"/>
  <c r="S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T88" i="1"/>
  <c r="S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C76" i="1"/>
  <c r="S89" i="1"/>
  <c r="T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I91" i="1" s="1"/>
  <c r="S90" i="1"/>
  <c r="T90" i="1"/>
  <c r="Q89" i="1"/>
  <c r="R89" i="1" s="1"/>
  <c r="C77" i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I92" i="1" s="1"/>
  <c r="T91" i="1"/>
  <c r="Q90" i="1"/>
  <c r="R90" i="1" s="1"/>
  <c r="S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I93" i="1" s="1"/>
  <c r="T92" i="1"/>
  <c r="Q91" i="1"/>
  <c r="R91" i="1" s="1"/>
  <c r="S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T93" i="1"/>
  <c r="S93" i="1"/>
  <c r="O93" i="1"/>
  <c r="I94" i="1" s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I95" i="1" s="1"/>
  <c r="Q93" i="1"/>
  <c r="R93" i="1" s="1"/>
  <c r="S94" i="1"/>
  <c r="T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T95" i="1"/>
  <c r="Q94" i="1"/>
  <c r="R94" i="1" s="1"/>
  <c r="S95" i="1"/>
  <c r="C82" i="1"/>
  <c r="O95" i="1"/>
  <c r="I96" i="1" s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T96" i="1"/>
  <c r="S96" i="1"/>
  <c r="A97" i="1"/>
  <c r="O96" i="1"/>
  <c r="I97" i="1" s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S97" i="1"/>
  <c r="Q96" i="1"/>
  <c r="R96" i="1" s="1"/>
  <c r="T97" i="1"/>
  <c r="C84" i="1"/>
  <c r="O97" i="1"/>
  <c r="I98" i="1" s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I99" i="1" s="1"/>
  <c r="C85" i="1"/>
  <c r="S98" i="1"/>
  <c r="Q97" i="1"/>
  <c r="R97" i="1" s="1"/>
  <c r="T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S99" i="1"/>
  <c r="T99" i="1"/>
  <c r="Q98" i="1"/>
  <c r="R98" i="1" s="1"/>
  <c r="O99" i="1"/>
  <c r="I100" i="1" s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I101" i="1" s="1"/>
  <c r="C87" i="1"/>
  <c r="Q99" i="1"/>
  <c r="R99" i="1" s="1"/>
  <c r="S100" i="1"/>
  <c r="T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T101" i="1"/>
  <c r="S101" i="1"/>
  <c r="Q100" i="1"/>
  <c r="R100" i="1" s="1"/>
  <c r="A102" i="1"/>
  <c r="O101" i="1"/>
  <c r="I102" i="1" s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T102" i="1"/>
  <c r="S102" i="1"/>
  <c r="Q101" i="1"/>
  <c r="R101" i="1" s="1"/>
  <c r="C89" i="1"/>
  <c r="A103" i="1"/>
  <c r="O102" i="1"/>
  <c r="I103" i="1" s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T103" i="1"/>
  <c r="S103" i="1"/>
  <c r="Q102" i="1"/>
  <c r="R102" i="1" s="1"/>
  <c r="A104" i="1"/>
  <c r="O103" i="1"/>
  <c r="I104" i="1" s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S104" i="1"/>
  <c r="T104" i="1"/>
  <c r="C91" i="1"/>
  <c r="O104" i="1"/>
  <c r="I105" i="1" s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C92" i="1"/>
  <c r="Q104" i="1"/>
  <c r="R104" i="1" s="1"/>
  <c r="S105" i="1"/>
  <c r="T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S106" i="1"/>
  <c r="Q105" i="1"/>
  <c r="R105" i="1" s="1"/>
  <c r="T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I108" i="1" s="1"/>
  <c r="T107" i="1"/>
  <c r="Q106" i="1"/>
  <c r="R106" i="1" s="1"/>
  <c r="S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C95" i="1"/>
  <c r="S108" i="1"/>
  <c r="T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S109" i="1"/>
  <c r="Q108" i="1"/>
  <c r="R108" i="1" s="1"/>
  <c r="T109" i="1"/>
  <c r="C96" i="1"/>
  <c r="A110" i="1"/>
  <c r="O109" i="1"/>
  <c r="I110" i="1" s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T110" i="1"/>
  <c r="S110" i="1"/>
  <c r="Q109" i="1"/>
  <c r="R109" i="1" s="1"/>
  <c r="C97" i="1"/>
  <c r="A111" i="1"/>
  <c r="O110" i="1"/>
  <c r="I111" i="1" s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S111" i="1"/>
  <c r="T111" i="1"/>
  <c r="Q110" i="1"/>
  <c r="R110" i="1" s="1"/>
  <c r="C98" i="1"/>
  <c r="A112" i="1"/>
  <c r="O111" i="1"/>
  <c r="I112" i="1" s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T112" i="1"/>
  <c r="S112" i="1"/>
  <c r="Q111" i="1"/>
  <c r="R111" i="1" s="1"/>
  <c r="A113" i="1"/>
  <c r="O112" i="1"/>
  <c r="I113" i="1" s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S113" i="1"/>
  <c r="T113" i="1"/>
  <c r="Q112" i="1"/>
  <c r="R112" i="1" s="1"/>
  <c r="O113" i="1"/>
  <c r="I114" i="1" s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S114" i="1"/>
  <c r="T114" i="1"/>
  <c r="Q113" i="1"/>
  <c r="R113" i="1" s="1"/>
  <c r="O114" i="1"/>
  <c r="I115" i="1" s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T115" i="1"/>
  <c r="S115" i="1"/>
  <c r="A116" i="1"/>
  <c r="O115" i="1"/>
  <c r="I116" i="1" s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I117" i="1" s="1"/>
  <c r="C103" i="1"/>
  <c r="Q115" i="1"/>
  <c r="R115" i="1" s="1"/>
  <c r="S116" i="1"/>
  <c r="T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T117" i="1"/>
  <c r="S117" i="1"/>
  <c r="A118" i="1"/>
  <c r="O117" i="1"/>
  <c r="I118" i="1" s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I119" i="1" s="1"/>
  <c r="Q117" i="1"/>
  <c r="R117" i="1" s="1"/>
  <c r="T118" i="1"/>
  <c r="S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T119" i="1"/>
  <c r="S119" i="1"/>
  <c r="A120" i="1"/>
  <c r="O119" i="1"/>
  <c r="I120" i="1" s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S120" i="1"/>
  <c r="Q119" i="1"/>
  <c r="R119" i="1" s="1"/>
  <c r="T120" i="1"/>
  <c r="O120" i="1"/>
  <c r="I121" i="1" s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S121" i="1"/>
  <c r="T121" i="1"/>
  <c r="C108" i="1"/>
  <c r="O121" i="1"/>
  <c r="I122" i="1" s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I123" i="1" s="1"/>
  <c r="T122" i="1"/>
  <c r="Q121" i="1"/>
  <c r="R121" i="1" s="1"/>
  <c r="S122" i="1"/>
  <c r="C109" i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T123" i="1"/>
  <c r="S123" i="1"/>
  <c r="Q122" i="1"/>
  <c r="R122" i="1" s="1"/>
  <c r="C110" i="1"/>
  <c r="O123" i="1"/>
  <c r="I124" i="1" s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I125" i="1" s="1"/>
  <c r="C111" i="1"/>
  <c r="Q123" i="1"/>
  <c r="R123" i="1" s="1"/>
  <c r="S124" i="1"/>
  <c r="T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S125" i="1"/>
  <c r="T125" i="1"/>
  <c r="Q124" i="1"/>
  <c r="R124" i="1" s="1"/>
  <c r="C112" i="1"/>
  <c r="A126" i="1"/>
  <c r="O125" i="1"/>
  <c r="I126" i="1" s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S126" i="1"/>
  <c r="Q125" i="1"/>
  <c r="R125" i="1" s="1"/>
  <c r="T126" i="1"/>
  <c r="A127" i="1"/>
  <c r="O126" i="1"/>
  <c r="I127" i="1" s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T127" i="1"/>
  <c r="S127" i="1"/>
  <c r="C114" i="1"/>
  <c r="O127" i="1"/>
  <c r="I128" i="1" s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I129" i="1" s="1"/>
  <c r="Q127" i="1"/>
  <c r="R127" i="1" s="1"/>
  <c r="T128" i="1"/>
  <c r="S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S129" i="1"/>
  <c r="T129" i="1"/>
  <c r="O129" i="1"/>
  <c r="I130" i="1" s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I131" i="1" s="1"/>
  <c r="C117" i="1"/>
  <c r="S130" i="1"/>
  <c r="Q129" i="1"/>
  <c r="R129" i="1" s="1"/>
  <c r="T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T131" i="1"/>
  <c r="S131" i="1"/>
  <c r="C118" i="1"/>
  <c r="O131" i="1"/>
  <c r="I132" i="1" s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I133" i="1" s="1"/>
  <c r="C119" i="1"/>
  <c r="Q131" i="1"/>
  <c r="R131" i="1" s="1"/>
  <c r="T132" i="1"/>
  <c r="S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S133" i="1"/>
  <c r="T133" i="1"/>
  <c r="Q132" i="1"/>
  <c r="R132" i="1" s="1"/>
  <c r="C120" i="1"/>
  <c r="A134" i="1"/>
  <c r="O133" i="1"/>
  <c r="I134" i="1" s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Q133" i="1"/>
  <c r="R133" i="1" s="1"/>
  <c r="S134" i="1"/>
  <c r="T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T135" i="1"/>
  <c r="S135" i="1"/>
  <c r="C122" i="1"/>
  <c r="O135" i="1"/>
  <c r="I136" i="1" s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S136" i="1"/>
  <c r="T136" i="1"/>
  <c r="Q135" i="1"/>
  <c r="R135" i="1" s="1"/>
  <c r="A137" i="1"/>
  <c r="O136" i="1"/>
  <c r="I137" i="1" s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T137" i="1"/>
  <c r="S137" i="1"/>
  <c r="O137" i="1"/>
  <c r="I138" i="1" s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I139" i="1" s="1"/>
  <c r="C125" i="1"/>
  <c r="Q137" i="1"/>
  <c r="R137" i="1" s="1"/>
  <c r="S138" i="1"/>
  <c r="T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S139" i="1"/>
  <c r="T139" i="1"/>
  <c r="O139" i="1"/>
  <c r="I140" i="1" s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I141" i="1" s="1"/>
  <c r="S140" i="1"/>
  <c r="Q139" i="1"/>
  <c r="R139" i="1" s="1"/>
  <c r="T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S141" i="1"/>
  <c r="T141" i="1"/>
  <c r="O141" i="1"/>
  <c r="I142" i="1" s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I143" i="1" s="1"/>
  <c r="S142" i="1"/>
  <c r="Q141" i="1"/>
  <c r="R141" i="1" s="1"/>
  <c r="T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T143" i="1"/>
  <c r="Q142" i="1"/>
  <c r="R142" i="1" s="1"/>
  <c r="S143" i="1"/>
  <c r="O143" i="1"/>
  <c r="I144" i="1" s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I145" i="1" s="1"/>
  <c r="Q143" i="1"/>
  <c r="R143" i="1" s="1"/>
  <c r="T144" i="1"/>
  <c r="S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I146" i="1" s="1"/>
  <c r="C132" i="1"/>
  <c r="T145" i="1"/>
  <c r="Q144" i="1"/>
  <c r="R144" i="1" s="1"/>
  <c r="S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S146" i="1"/>
  <c r="Q145" i="1"/>
  <c r="R145" i="1" s="1"/>
  <c r="T146" i="1"/>
  <c r="A147" i="1"/>
  <c r="O146" i="1"/>
  <c r="I147" i="1" s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C134" i="1"/>
  <c r="Q146" i="1"/>
  <c r="R146" i="1" s="1"/>
  <c r="S147" i="1"/>
  <c r="T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I149" i="1" s="1"/>
  <c r="C135" i="1"/>
  <c r="S148" i="1"/>
  <c r="Q147" i="1"/>
  <c r="R147" i="1" s="1"/>
  <c r="T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C136" i="1"/>
  <c r="Q148" i="1"/>
  <c r="R148" i="1" s="1"/>
  <c r="T149" i="1"/>
  <c r="S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T150" i="1"/>
  <c r="S150" i="1"/>
  <c r="C137" i="1"/>
  <c r="O150" i="1"/>
  <c r="I151" i="1" s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S151" i="1"/>
  <c r="T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Q151" i="1"/>
  <c r="R151" i="1" s="1"/>
  <c r="T152" i="1"/>
  <c r="S152" i="1"/>
  <c r="C139" i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S153" i="1"/>
  <c r="Q152" i="1"/>
  <c r="R152" i="1" s="1"/>
  <c r="T153" i="1"/>
  <c r="C140" i="1"/>
  <c r="O153" i="1"/>
  <c r="I154" i="1" s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T154" i="1"/>
  <c r="S154" i="1"/>
  <c r="C141" i="1"/>
  <c r="A155" i="1"/>
  <c r="O154" i="1"/>
  <c r="I155" i="1" s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I156" i="1" s="1"/>
  <c r="S155" i="1"/>
  <c r="Q154" i="1"/>
  <c r="R154" i="1" s="1"/>
  <c r="T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Q155" i="1"/>
  <c r="R155" i="1" s="1"/>
  <c r="T156" i="1"/>
  <c r="S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C144" i="1"/>
  <c r="T157" i="1"/>
  <c r="Q156" i="1"/>
  <c r="R156" i="1" s="1"/>
  <c r="S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I159" i="1" s="1"/>
  <c r="C145" i="1"/>
  <c r="Q157" i="1"/>
  <c r="R157" i="1" s="1"/>
  <c r="T158" i="1"/>
  <c r="S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C146" i="1"/>
  <c r="T159" i="1"/>
  <c r="Q158" i="1"/>
  <c r="R158" i="1" s="1"/>
  <c r="S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S160" i="1"/>
  <c r="Q159" i="1"/>
  <c r="R159" i="1" s="1"/>
  <c r="T160" i="1"/>
  <c r="C147" i="1"/>
  <c r="A161" i="1"/>
  <c r="O160" i="1"/>
  <c r="I161" i="1" s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S161" i="1"/>
  <c r="T161" i="1"/>
  <c r="Q160" i="1"/>
  <c r="R160" i="1" s="1"/>
  <c r="O161" i="1"/>
  <c r="I162" i="1" s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I163" i="1" s="1"/>
  <c r="C149" i="1"/>
  <c r="S162" i="1"/>
  <c r="T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T163" i="1"/>
  <c r="S163" i="1"/>
  <c r="C150" i="1"/>
  <c r="O163" i="1"/>
  <c r="I164" i="1" s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Q163" i="1"/>
  <c r="R163" i="1" s="1"/>
  <c r="T164" i="1"/>
  <c r="S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Q164" i="1"/>
  <c r="R164" i="1" s="1"/>
  <c r="T165" i="1"/>
  <c r="S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I167" i="1" s="1"/>
  <c r="S166" i="1"/>
  <c r="Q165" i="1"/>
  <c r="R165" i="1" s="1"/>
  <c r="T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I168" i="1" s="1"/>
  <c r="C154" i="1"/>
  <c r="Q166" i="1"/>
  <c r="R166" i="1" s="1"/>
  <c r="S167" i="1"/>
  <c r="T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S168" i="1"/>
  <c r="T168" i="1"/>
  <c r="C155" i="1"/>
  <c r="O168" i="1"/>
  <c r="I169" i="1" s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S169" i="1"/>
  <c r="T169" i="1"/>
  <c r="Q168" i="1"/>
  <c r="R168" i="1" s="1"/>
  <c r="O169" i="1"/>
  <c r="I170" i="1" s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Q169" i="1"/>
  <c r="R169" i="1" s="1"/>
  <c r="T170" i="1"/>
  <c r="S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T171" i="1"/>
  <c r="Q170" i="1"/>
  <c r="R170" i="1" s="1"/>
  <c r="S171" i="1"/>
  <c r="A172" i="1"/>
  <c r="O171" i="1"/>
  <c r="I172" i="1" s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T172" i="1"/>
  <c r="S172" i="1"/>
  <c r="Q171" i="1"/>
  <c r="R171" i="1" s="1"/>
  <c r="C159" i="1"/>
  <c r="O172" i="1"/>
  <c r="I173" i="1" s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I174" i="1" s="1"/>
  <c r="S173" i="1"/>
  <c r="T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T174" i="1"/>
  <c r="S174" i="1"/>
  <c r="O174" i="1"/>
  <c r="I175" i="1" s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I176" i="1" s="1"/>
  <c r="Q174" i="1"/>
  <c r="R174" i="1" s="1"/>
  <c r="T175" i="1"/>
  <c r="S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T176" i="1"/>
  <c r="S176" i="1"/>
  <c r="Q175" i="1"/>
  <c r="R175" i="1" s="1"/>
  <c r="C163" i="1"/>
  <c r="O176" i="1"/>
  <c r="I177" i="1" s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I178" i="1" s="1"/>
  <c r="S177" i="1"/>
  <c r="Q176" i="1"/>
  <c r="R176" i="1" s="1"/>
  <c r="T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C165" i="1"/>
  <c r="Q177" i="1"/>
  <c r="R177" i="1" s="1"/>
  <c r="T178" i="1"/>
  <c r="S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I180" i="1" s="1"/>
  <c r="Q178" i="1"/>
  <c r="R178" i="1" s="1"/>
  <c r="T179" i="1"/>
  <c r="S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S180" i="1"/>
  <c r="Q179" i="1"/>
  <c r="R179" i="1" s="1"/>
  <c r="T180" i="1"/>
  <c r="O180" i="1"/>
  <c r="I181" i="1" s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T181" i="1"/>
  <c r="S181" i="1"/>
  <c r="Q180" i="1"/>
  <c r="R180" i="1" s="1"/>
  <c r="C168" i="1"/>
  <c r="A182" i="1"/>
  <c r="O181" i="1"/>
  <c r="I182" i="1" s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T182" i="1"/>
  <c r="S182" i="1"/>
  <c r="O182" i="1"/>
  <c r="I183" i="1" s="1"/>
  <c r="A183" i="1"/>
  <c r="C169" i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I184" i="1" s="1"/>
  <c r="Q182" i="1"/>
  <c r="R182" i="1" s="1"/>
  <c r="S183" i="1"/>
  <c r="T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T184" i="1"/>
  <c r="S184" i="1"/>
  <c r="O184" i="1"/>
  <c r="I185" i="1" s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T185" i="1"/>
  <c r="S185" i="1"/>
  <c r="C172" i="1"/>
  <c r="A186" i="1"/>
  <c r="O185" i="1"/>
  <c r="I186" i="1" s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T186" i="1"/>
  <c r="S186" i="1"/>
  <c r="A187" i="1"/>
  <c r="O186" i="1"/>
  <c r="I187" i="1" s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T187" i="1"/>
  <c r="S187" i="1"/>
  <c r="A188" i="1"/>
  <c r="O187" i="1"/>
  <c r="I188" i="1" s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I189" i="1" s="1"/>
  <c r="C175" i="1"/>
  <c r="Q187" i="1"/>
  <c r="R187" i="1" s="1"/>
  <c r="S188" i="1"/>
  <c r="T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T189" i="1"/>
  <c r="S189" i="1"/>
  <c r="C176" i="1"/>
  <c r="A190" i="1"/>
  <c r="O189" i="1"/>
  <c r="I190" i="1" s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S190" i="1"/>
  <c r="T190" i="1"/>
  <c r="A191" i="1"/>
  <c r="O190" i="1"/>
  <c r="I191" i="1" s="1"/>
  <c r="C177" i="1"/>
  <c r="E191" i="1" l="1"/>
  <c r="F192" i="1" s="1"/>
  <c r="D191" i="1"/>
  <c r="K135" i="1"/>
  <c r="L135" i="1" s="1"/>
  <c r="M135" i="1" s="1"/>
  <c r="J136" i="1"/>
  <c r="N134" i="1"/>
  <c r="P134" i="1" s="1"/>
  <c r="B134" i="1" s="1"/>
  <c r="H135" i="1"/>
  <c r="G136" i="1"/>
  <c r="C178" i="1"/>
  <c r="A192" i="1"/>
  <c r="O191" i="1"/>
  <c r="I192" i="1" s="1"/>
  <c r="Q190" i="1"/>
  <c r="R190" i="1" s="1"/>
  <c r="T191" i="1"/>
  <c r="S191" i="1"/>
  <c r="D192" i="1" l="1"/>
  <c r="E192" i="1" s="1"/>
  <c r="F193" i="1" s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S192" i="1"/>
  <c r="T192" i="1"/>
  <c r="O192" i="1"/>
  <c r="I193" i="1" s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T193" i="1"/>
  <c r="Q192" i="1"/>
  <c r="R192" i="1" s="1"/>
  <c r="S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Q193" i="1"/>
  <c r="R193" i="1" s="1"/>
  <c r="T194" i="1"/>
  <c r="S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I196" i="1" s="1"/>
  <c r="Q194" i="1"/>
  <c r="R194" i="1" s="1"/>
  <c r="T195" i="1"/>
  <c r="S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T196" i="1"/>
  <c r="S196" i="1"/>
  <c r="A197" i="1"/>
  <c r="O196" i="1"/>
  <c r="I197" i="1" s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T197" i="1"/>
  <c r="S197" i="1"/>
  <c r="C184" i="1"/>
  <c r="O197" i="1"/>
  <c r="I198" i="1" s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I199" i="1" s="1"/>
  <c r="Q197" i="1"/>
  <c r="R197" i="1" s="1"/>
  <c r="S198" i="1"/>
  <c r="T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I200" i="1" s="1"/>
  <c r="C186" i="1"/>
  <c r="Q198" i="1"/>
  <c r="R198" i="1" s="1"/>
  <c r="S199" i="1"/>
  <c r="T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I201" i="1" s="1"/>
  <c r="C187" i="1"/>
  <c r="Q199" i="1"/>
  <c r="R199" i="1" s="1"/>
  <c r="S200" i="1"/>
  <c r="T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O201" i="1"/>
  <c r="I202" i="1" s="1"/>
  <c r="Q200" i="1"/>
  <c r="R200" i="1" s="1"/>
  <c r="T201" i="1"/>
  <c r="S201" i="1"/>
  <c r="D202" i="1" l="1"/>
  <c r="E202" i="1" s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S202" i="1"/>
  <c r="T202" i="1"/>
  <c r="A203" i="1"/>
  <c r="O202" i="1"/>
  <c r="I203" i="1" s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T203" i="1"/>
  <c r="S203" i="1"/>
  <c r="C190" i="1"/>
  <c r="O203" i="1"/>
  <c r="I204" i="1" s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I205" i="1" s="1"/>
  <c r="Q203" i="1"/>
  <c r="R203" i="1" s="1"/>
  <c r="T204" i="1"/>
  <c r="S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T205" i="1"/>
  <c r="S205" i="1"/>
  <c r="C192" i="1"/>
  <c r="A206" i="1"/>
  <c r="O205" i="1"/>
  <c r="I206" i="1" s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T206" i="1"/>
  <c r="S206" i="1"/>
  <c r="A207" i="1"/>
  <c r="O206" i="1"/>
  <c r="I207" i="1" s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S207" i="1"/>
  <c r="T207" i="1"/>
  <c r="A208" i="1"/>
  <c r="O207" i="1"/>
  <c r="I208" i="1" s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T208" i="1"/>
  <c r="S208" i="1"/>
  <c r="O208" i="1"/>
  <c r="I209" i="1" s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R208" i="1" s="1"/>
  <c r="T209" i="1"/>
  <c r="S209" i="1"/>
  <c r="C196" i="1"/>
  <c r="A210" i="1"/>
  <c r="O209" i="1"/>
  <c r="I210" i="1" s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T210" i="1"/>
  <c r="S210" i="1"/>
  <c r="A211" i="1"/>
  <c r="O210" i="1"/>
  <c r="I211" i="1" s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T211" i="1"/>
  <c r="S211" i="1"/>
  <c r="C198" i="1"/>
  <c r="A212" i="1"/>
  <c r="O211" i="1"/>
  <c r="I212" i="1" s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T212" i="1"/>
  <c r="S212" i="1"/>
  <c r="A213" i="1"/>
  <c r="O212" i="1"/>
  <c r="I213" i="1" s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O213" i="1"/>
  <c r="I214" i="1" s="1"/>
  <c r="Q212" i="1"/>
  <c r="R212" i="1" s="1"/>
  <c r="S213" i="1"/>
  <c r="T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S214" i="1"/>
  <c r="T214" i="1"/>
  <c r="O214" i="1"/>
  <c r="I215" i="1" s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I216" i="1" s="1"/>
  <c r="C202" i="1"/>
  <c r="Q214" i="1"/>
  <c r="R214" i="1" s="1"/>
  <c r="S215" i="1"/>
  <c r="T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T216" i="1"/>
  <c r="S216" i="1"/>
  <c r="O216" i="1"/>
  <c r="I217" i="1" s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I218" i="1" s="1"/>
  <c r="Q216" i="1"/>
  <c r="R216" i="1" s="1"/>
  <c r="S217" i="1"/>
  <c r="T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C205" i="1"/>
  <c r="Q217" i="1"/>
  <c r="R217" i="1" s="1"/>
  <c r="S218" i="1"/>
  <c r="T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I220" i="1" s="1"/>
  <c r="C206" i="1"/>
  <c r="Q218" i="1"/>
  <c r="R218" i="1" s="1"/>
  <c r="T219" i="1"/>
  <c r="S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S220" i="1"/>
  <c r="T220" i="1"/>
  <c r="C207" i="1"/>
  <c r="A221" i="1"/>
  <c r="O220" i="1"/>
  <c r="I221" i="1" s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S221" i="1"/>
  <c r="T221" i="1"/>
  <c r="A222" i="1"/>
  <c r="O221" i="1"/>
  <c r="I222" i="1" s="1"/>
  <c r="C208" i="1"/>
  <c r="D222" i="1" l="1"/>
  <c r="E222" i="1" s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S222" i="1"/>
  <c r="T222" i="1"/>
  <c r="C209" i="1"/>
  <c r="A223" i="1"/>
  <c r="O222" i="1"/>
  <c r="I223" i="1" s="1"/>
  <c r="D223" i="1" l="1"/>
  <c r="E223" i="1" s="1"/>
  <c r="F224" i="1" s="1"/>
  <c r="K167" i="1"/>
  <c r="L167" i="1" s="1"/>
  <c r="M167" i="1" s="1"/>
  <c r="J168" i="1"/>
  <c r="N166" i="1"/>
  <c r="P166" i="1" s="1"/>
  <c r="B166" i="1" s="1"/>
  <c r="G168" i="1"/>
  <c r="H167" i="1"/>
  <c r="O223" i="1"/>
  <c r="I224" i="1" s="1"/>
  <c r="A224" i="1"/>
  <c r="C210" i="1"/>
  <c r="Q222" i="1"/>
  <c r="R222" i="1" s="1"/>
  <c r="T223" i="1"/>
  <c r="S223" i="1"/>
  <c r="D224" i="1" l="1"/>
  <c r="E224" i="1" s="1"/>
  <c r="F225" i="1" s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C211" i="1"/>
  <c r="Q223" i="1"/>
  <c r="R223" i="1" s="1"/>
  <c r="T224" i="1"/>
  <c r="S224" i="1"/>
  <c r="D225" i="1" l="1"/>
  <c r="E225" i="1" s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O225" i="1"/>
  <c r="I226" i="1" s="1"/>
  <c r="Q224" i="1"/>
  <c r="R224" i="1" s="1"/>
  <c r="T225" i="1"/>
  <c r="S225" i="1"/>
  <c r="C212" i="1"/>
  <c r="D226" i="1" l="1"/>
  <c r="E226" i="1" s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T226" i="1"/>
  <c r="S226" i="1"/>
  <c r="O226" i="1"/>
  <c r="I227" i="1" s="1"/>
  <c r="A227" i="1"/>
  <c r="C213" i="1"/>
  <c r="D227" i="1" l="1"/>
  <c r="E227" i="1" s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Q226" i="1"/>
  <c r="R226" i="1" s="1"/>
  <c r="T227" i="1"/>
  <c r="S227" i="1"/>
  <c r="D228" i="1" l="1"/>
  <c r="E228" i="1" s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C215" i="1"/>
  <c r="Q227" i="1"/>
  <c r="R227" i="1" s="1"/>
  <c r="T228" i="1"/>
  <c r="S228" i="1"/>
  <c r="D229" i="1" l="1"/>
  <c r="E229" i="1" s="1"/>
  <c r="F230" i="1" s="1"/>
  <c r="J174" i="1"/>
  <c r="K173" i="1"/>
  <c r="L173" i="1" s="1"/>
  <c r="M173" i="1" s="1"/>
  <c r="N172" i="1"/>
  <c r="P172" i="1" s="1"/>
  <c r="B172" i="1" s="1"/>
  <c r="G174" i="1"/>
  <c r="H173" i="1"/>
  <c r="T229" i="1"/>
  <c r="Q228" i="1"/>
  <c r="R228" i="1" s="1"/>
  <c r="S229" i="1"/>
  <c r="C216" i="1"/>
  <c r="O229" i="1"/>
  <c r="I230" i="1" s="1"/>
  <c r="A230" i="1"/>
  <c r="D230" i="1" l="1"/>
  <c r="E230" i="1" s="1"/>
  <c r="F231" i="1" s="1"/>
  <c r="N173" i="1"/>
  <c r="P173" i="1" s="1"/>
  <c r="B173" i="1" s="1"/>
  <c r="G175" i="1"/>
  <c r="H174" i="1"/>
  <c r="K174" i="1"/>
  <c r="L174" i="1" s="1"/>
  <c r="M174" i="1" s="1"/>
  <c r="J175" i="1"/>
  <c r="O230" i="1"/>
  <c r="I231" i="1" s="1"/>
  <c r="A231" i="1"/>
  <c r="C217" i="1"/>
  <c r="S230" i="1"/>
  <c r="Q229" i="1"/>
  <c r="R229" i="1" s="1"/>
  <c r="T230" i="1"/>
  <c r="D231" i="1" l="1"/>
  <c r="E231" i="1" s="1"/>
  <c r="F232" i="1" s="1"/>
  <c r="K175" i="1"/>
  <c r="L175" i="1" s="1"/>
  <c r="M175" i="1" s="1"/>
  <c r="J176" i="1"/>
  <c r="N174" i="1"/>
  <c r="P174" i="1" s="1"/>
  <c r="B174" i="1" s="1"/>
  <c r="H175" i="1"/>
  <c r="G176" i="1"/>
  <c r="A232" i="1"/>
  <c r="O231" i="1"/>
  <c r="I232" i="1" s="1"/>
  <c r="Q230" i="1"/>
  <c r="R230" i="1" s="1"/>
  <c r="T231" i="1"/>
  <c r="S231" i="1"/>
  <c r="C218" i="1"/>
  <c r="D232" i="1" l="1"/>
  <c r="E232" i="1" s="1"/>
  <c r="F233" i="1" s="1"/>
  <c r="G177" i="1"/>
  <c r="H176" i="1"/>
  <c r="N175" i="1"/>
  <c r="P175" i="1" s="1"/>
  <c r="B175" i="1" s="1"/>
  <c r="J177" i="1"/>
  <c r="K176" i="1"/>
  <c r="L176" i="1" s="1"/>
  <c r="M176" i="1" s="1"/>
  <c r="T232" i="1"/>
  <c r="Q231" i="1"/>
  <c r="R231" i="1" s="1"/>
  <c r="S232" i="1"/>
  <c r="C219" i="1"/>
  <c r="O232" i="1"/>
  <c r="I233" i="1" s="1"/>
  <c r="A233" i="1"/>
  <c r="D233" i="1" l="1"/>
  <c r="E233" i="1" s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T233" i="1"/>
  <c r="S233" i="1"/>
  <c r="Q232" i="1"/>
  <c r="R232" i="1" s="1"/>
  <c r="D234" i="1" l="1"/>
  <c r="E234" i="1" s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O234" i="1"/>
  <c r="I235" i="1" s="1"/>
  <c r="C221" i="1"/>
  <c r="S234" i="1"/>
  <c r="Q233" i="1"/>
  <c r="R233" i="1" s="1"/>
  <c r="T234" i="1"/>
  <c r="D235" i="1" l="1"/>
  <c r="E235" i="1" s="1"/>
  <c r="F236" i="1" s="1"/>
  <c r="K179" i="1"/>
  <c r="L179" i="1" s="1"/>
  <c r="M179" i="1" s="1"/>
  <c r="J180" i="1"/>
  <c r="N178" i="1"/>
  <c r="P178" i="1" s="1"/>
  <c r="B178" i="1" s="1"/>
  <c r="G180" i="1"/>
  <c r="H179" i="1"/>
  <c r="S235" i="1"/>
  <c r="Q234" i="1"/>
  <c r="R234" i="1" s="1"/>
  <c r="T235" i="1"/>
  <c r="C222" i="1"/>
  <c r="O235" i="1"/>
  <c r="I236" i="1" s="1"/>
  <c r="A236" i="1"/>
  <c r="D236" i="1" l="1"/>
  <c r="E236" i="1" s="1"/>
  <c r="F237" i="1" s="1"/>
  <c r="N179" i="1"/>
  <c r="P179" i="1" s="1"/>
  <c r="B179" i="1" s="1"/>
  <c r="G181" i="1"/>
  <c r="H180" i="1"/>
  <c r="J181" i="1"/>
  <c r="K180" i="1"/>
  <c r="L180" i="1" s="1"/>
  <c r="M180" i="1" s="1"/>
  <c r="A237" i="1"/>
  <c r="O236" i="1"/>
  <c r="I237" i="1" s="1"/>
  <c r="S236" i="1"/>
  <c r="Q235" i="1"/>
  <c r="R235" i="1" s="1"/>
  <c r="T236" i="1"/>
  <c r="C223" i="1"/>
  <c r="D237" i="1" l="1"/>
  <c r="E237" i="1" s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T237" i="1"/>
  <c r="S237" i="1"/>
  <c r="Q236" i="1"/>
  <c r="R236" i="1" s="1"/>
  <c r="O237" i="1"/>
  <c r="I238" i="1" s="1"/>
  <c r="A238" i="1"/>
  <c r="D238" i="1" l="1"/>
  <c r="E238" i="1" s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O238" i="1"/>
  <c r="I239" i="1" s="1"/>
  <c r="C225" i="1"/>
  <c r="S238" i="1"/>
  <c r="Q237" i="1"/>
  <c r="R237" i="1" s="1"/>
  <c r="T238" i="1"/>
  <c r="D239" i="1" l="1"/>
  <c r="E239" i="1" s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Q238" i="1"/>
  <c r="R238" i="1" s="1"/>
  <c r="T239" i="1"/>
  <c r="S239" i="1"/>
  <c r="D240" i="1" l="1"/>
  <c r="E240" i="1" s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O240" i="1"/>
  <c r="I241" i="1" s="1"/>
  <c r="S240" i="1"/>
  <c r="Q239" i="1"/>
  <c r="R239" i="1" s="1"/>
  <c r="T240" i="1"/>
  <c r="C227" i="1"/>
  <c r="D241" i="1" l="1"/>
  <c r="E241" i="1" s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T241" i="1"/>
  <c r="S241" i="1"/>
  <c r="C228" i="1"/>
  <c r="O241" i="1"/>
  <c r="I242" i="1" s="1"/>
  <c r="A242" i="1"/>
  <c r="D242" i="1" l="1"/>
  <c r="E242" i="1" s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O242" i="1"/>
  <c r="I243" i="1" s="1"/>
  <c r="S242" i="1"/>
  <c r="Q241" i="1"/>
  <c r="R241" i="1" s="1"/>
  <c r="T242" i="1"/>
  <c r="C229" i="1"/>
  <c r="D243" i="1" l="1"/>
  <c r="E243" i="1" s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C230" i="1"/>
  <c r="T243" i="1"/>
  <c r="Q242" i="1"/>
  <c r="R242" i="1" s="1"/>
  <c r="S243" i="1"/>
  <c r="D244" i="1" l="1"/>
  <c r="E244" i="1" s="1"/>
  <c r="F245" i="1" s="1"/>
  <c r="N187" i="1"/>
  <c r="P187" i="1" s="1"/>
  <c r="B187" i="1" s="1"/>
  <c r="H188" i="1"/>
  <c r="G189" i="1"/>
  <c r="J189" i="1"/>
  <c r="K188" i="1"/>
  <c r="L188" i="1" s="1"/>
  <c r="M188" i="1" s="1"/>
  <c r="C231" i="1"/>
  <c r="A245" i="1"/>
  <c r="O244" i="1"/>
  <c r="I245" i="1" s="1"/>
  <c r="S244" i="1"/>
  <c r="Q243" i="1"/>
  <c r="R243" i="1" s="1"/>
  <c r="T244" i="1"/>
  <c r="D245" i="1" l="1"/>
  <c r="E245" i="1" s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C232" i="1"/>
  <c r="T245" i="1"/>
  <c r="S245" i="1"/>
  <c r="Q244" i="1"/>
  <c r="R244" i="1" s="1"/>
  <c r="D246" i="1" l="1"/>
  <c r="E246" i="1" s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C233" i="1"/>
  <c r="S246" i="1"/>
  <c r="Q245" i="1"/>
  <c r="R245" i="1" s="1"/>
  <c r="T246" i="1"/>
  <c r="D247" i="1" l="1"/>
  <c r="E247" i="1" s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O247" i="1"/>
  <c r="I248" i="1" s="1"/>
  <c r="C234" i="1"/>
  <c r="S247" i="1"/>
  <c r="Q246" i="1"/>
  <c r="R246" i="1" s="1"/>
  <c r="T247" i="1"/>
  <c r="D248" i="1" l="1"/>
  <c r="E248" i="1" s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C235" i="1"/>
  <c r="Q247" i="1"/>
  <c r="R247" i="1" s="1"/>
  <c r="S248" i="1"/>
  <c r="T248" i="1"/>
  <c r="D249" i="1" l="1"/>
  <c r="E249" i="1" s="1"/>
  <c r="F250" i="1" s="1"/>
  <c r="J194" i="1"/>
  <c r="K193" i="1"/>
  <c r="L193" i="1" s="1"/>
  <c r="M193" i="1" s="1"/>
  <c r="H193" i="1"/>
  <c r="G194" i="1"/>
  <c r="N192" i="1"/>
  <c r="P192" i="1" s="1"/>
  <c r="B192" i="1" s="1"/>
  <c r="C236" i="1"/>
  <c r="A250" i="1"/>
  <c r="O249" i="1"/>
  <c r="I250" i="1" s="1"/>
  <c r="Q248" i="1"/>
  <c r="R248" i="1" s="1"/>
  <c r="T249" i="1"/>
  <c r="S249" i="1"/>
  <c r="D250" i="1" l="1"/>
  <c r="E250" i="1" s="1"/>
  <c r="F251" i="1" s="1"/>
  <c r="G195" i="1"/>
  <c r="H194" i="1"/>
  <c r="N193" i="1"/>
  <c r="P193" i="1" s="1"/>
  <c r="B193" i="1" s="1"/>
  <c r="J195" i="1"/>
  <c r="K194" i="1"/>
  <c r="L194" i="1" s="1"/>
  <c r="M194" i="1" s="1"/>
  <c r="S250" i="1"/>
  <c r="Q249" i="1"/>
  <c r="R249" i="1" s="1"/>
  <c r="T250" i="1"/>
  <c r="O250" i="1"/>
  <c r="I251" i="1" s="1"/>
  <c r="A251" i="1"/>
  <c r="C237" i="1"/>
  <c r="D251" i="1" l="1"/>
  <c r="E251" i="1" s="1"/>
  <c r="F252" i="1" s="1"/>
  <c r="N194" i="1"/>
  <c r="P194" i="1" s="1"/>
  <c r="B194" i="1" s="1"/>
  <c r="K195" i="1"/>
  <c r="L195" i="1" s="1"/>
  <c r="M195" i="1" s="1"/>
  <c r="J196" i="1"/>
  <c r="G196" i="1"/>
  <c r="H195" i="1"/>
  <c r="S251" i="1"/>
  <c r="Q250" i="1"/>
  <c r="R250" i="1" s="1"/>
  <c r="T251" i="1"/>
  <c r="C238" i="1"/>
  <c r="A252" i="1"/>
  <c r="O251" i="1"/>
  <c r="I252" i="1" s="1"/>
  <c r="D252" i="1" l="1"/>
  <c r="E252" i="1" s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C239" i="1"/>
  <c r="Q251" i="1"/>
  <c r="R251" i="1" s="1"/>
  <c r="T252" i="1"/>
  <c r="S252" i="1"/>
  <c r="D253" i="1" l="1"/>
  <c r="E253" i="1" s="1"/>
  <c r="F254" i="1" s="1"/>
  <c r="N196" i="1"/>
  <c r="P196" i="1" s="1"/>
  <c r="B196" i="1" s="1"/>
  <c r="K197" i="1"/>
  <c r="L197" i="1" s="1"/>
  <c r="M197" i="1" s="1"/>
  <c r="J198" i="1"/>
  <c r="G198" i="1"/>
  <c r="H197" i="1"/>
  <c r="O253" i="1"/>
  <c r="I254" i="1" s="1"/>
  <c r="A254" i="1"/>
  <c r="T253" i="1"/>
  <c r="Q252" i="1"/>
  <c r="R252" i="1" s="1"/>
  <c r="S253" i="1"/>
  <c r="C240" i="1"/>
  <c r="D254" i="1" l="1"/>
  <c r="E254" i="1" s="1"/>
  <c r="F255" i="1" s="1"/>
  <c r="N197" i="1"/>
  <c r="P197" i="1" s="1"/>
  <c r="B197" i="1" s="1"/>
  <c r="G199" i="1"/>
  <c r="H198" i="1"/>
  <c r="K198" i="1"/>
  <c r="L198" i="1" s="1"/>
  <c r="M198" i="1" s="1"/>
  <c r="J199" i="1"/>
  <c r="C241" i="1"/>
  <c r="O254" i="1"/>
  <c r="I255" i="1" s="1"/>
  <c r="A255" i="1"/>
  <c r="S254" i="1"/>
  <c r="Q253" i="1"/>
  <c r="R253" i="1" s="1"/>
  <c r="T254" i="1"/>
  <c r="D255" i="1" l="1"/>
  <c r="E255" i="1" s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T255" i="1"/>
  <c r="Q254" i="1"/>
  <c r="R254" i="1" s="1"/>
  <c r="S255" i="1"/>
  <c r="C242" i="1"/>
  <c r="D256" i="1" l="1"/>
  <c r="E256" i="1" s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T256" i="1"/>
  <c r="S256" i="1"/>
  <c r="C243" i="1"/>
  <c r="A257" i="1"/>
  <c r="O256" i="1"/>
  <c r="I257" i="1" s="1"/>
  <c r="D257" i="1" l="1"/>
  <c r="E257" i="1" s="1"/>
  <c r="F258" i="1" s="1"/>
  <c r="N200" i="1"/>
  <c r="P200" i="1" s="1"/>
  <c r="B200" i="1" s="1"/>
  <c r="J202" i="1"/>
  <c r="K201" i="1"/>
  <c r="L201" i="1" s="1"/>
  <c r="M201" i="1" s="1"/>
  <c r="G202" i="1"/>
  <c r="H201" i="1"/>
  <c r="T257" i="1"/>
  <c r="Q256" i="1"/>
  <c r="R256" i="1" s="1"/>
  <c r="S257" i="1"/>
  <c r="A258" i="1"/>
  <c r="O257" i="1"/>
  <c r="I258" i="1" s="1"/>
  <c r="C244" i="1"/>
  <c r="D258" i="1" l="1"/>
  <c r="E258" i="1" s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T258" i="1"/>
  <c r="S258" i="1"/>
  <c r="C245" i="1"/>
  <c r="A259" i="1"/>
  <c r="O258" i="1"/>
  <c r="I259" i="1" s="1"/>
  <c r="D259" i="1" l="1"/>
  <c r="E259" i="1" s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C246" i="1"/>
  <c r="T259" i="1"/>
  <c r="S259" i="1"/>
  <c r="Q258" i="1"/>
  <c r="R258" i="1" s="1"/>
  <c r="D260" i="1" l="1"/>
  <c r="E260" i="1" s="1"/>
  <c r="F261" i="1" s="1"/>
  <c r="N203" i="1"/>
  <c r="P203" i="1" s="1"/>
  <c r="B203" i="1" s="1"/>
  <c r="H204" i="1"/>
  <c r="G205" i="1"/>
  <c r="K204" i="1"/>
  <c r="L204" i="1" s="1"/>
  <c r="M204" i="1" s="1"/>
  <c r="J205" i="1"/>
  <c r="C247" i="1"/>
  <c r="O260" i="1"/>
  <c r="I261" i="1" s="1"/>
  <c r="A261" i="1"/>
  <c r="S260" i="1"/>
  <c r="Q259" i="1"/>
  <c r="R259" i="1" s="1"/>
  <c r="T260" i="1"/>
  <c r="D261" i="1" l="1"/>
  <c r="E261" i="1" s="1"/>
  <c r="F262" i="1" s="1"/>
  <c r="N204" i="1"/>
  <c r="P204" i="1" s="1"/>
  <c r="B204" i="1" s="1"/>
  <c r="K205" i="1"/>
  <c r="L205" i="1" s="1"/>
  <c r="M205" i="1" s="1"/>
  <c r="J206" i="1"/>
  <c r="G206" i="1"/>
  <c r="H205" i="1"/>
  <c r="C248" i="1"/>
  <c r="A262" i="1"/>
  <c r="O261" i="1"/>
  <c r="I262" i="1" s="1"/>
  <c r="T261" i="1"/>
  <c r="Q260" i="1"/>
  <c r="R260" i="1" s="1"/>
  <c r="S261" i="1"/>
  <c r="D262" i="1" l="1"/>
  <c r="E262" i="1" s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O262" i="1"/>
  <c r="I263" i="1" s="1"/>
  <c r="C249" i="1"/>
  <c r="T262" i="1"/>
  <c r="Q261" i="1"/>
  <c r="R261" i="1" s="1"/>
  <c r="S262" i="1"/>
  <c r="D263" i="1" l="1"/>
  <c r="E263" i="1" s="1"/>
  <c r="F264" i="1" s="1"/>
  <c r="N206" i="1"/>
  <c r="P206" i="1" s="1"/>
  <c r="B206" i="1" s="1"/>
  <c r="K207" i="1"/>
  <c r="L207" i="1" s="1"/>
  <c r="M207" i="1" s="1"/>
  <c r="J208" i="1"/>
  <c r="G208" i="1"/>
  <c r="H207" i="1"/>
  <c r="S263" i="1"/>
  <c r="Q262" i="1"/>
  <c r="R262" i="1" s="1"/>
  <c r="T263" i="1"/>
  <c r="C250" i="1"/>
  <c r="A264" i="1"/>
  <c r="O263" i="1"/>
  <c r="I264" i="1" s="1"/>
  <c r="D264" i="1" l="1"/>
  <c r="E264" i="1" s="1"/>
  <c r="F265" i="1" s="1"/>
  <c r="N207" i="1"/>
  <c r="P207" i="1" s="1"/>
  <c r="B207" i="1" s="1"/>
  <c r="H208" i="1"/>
  <c r="G209" i="1"/>
  <c r="K208" i="1"/>
  <c r="L208" i="1" s="1"/>
  <c r="M208" i="1" s="1"/>
  <c r="J209" i="1"/>
  <c r="T264" i="1"/>
  <c r="Q263" i="1"/>
  <c r="R263" i="1" s="1"/>
  <c r="S264" i="1"/>
  <c r="C251" i="1"/>
  <c r="A265" i="1"/>
  <c r="O264" i="1"/>
  <c r="I265" i="1" s="1"/>
  <c r="D265" i="1" l="1"/>
  <c r="E265" i="1" s="1"/>
  <c r="F266" i="1" s="1"/>
  <c r="N208" i="1"/>
  <c r="P208" i="1" s="1"/>
  <c r="B208" i="1" s="1"/>
  <c r="J210" i="1"/>
  <c r="K209" i="1"/>
  <c r="L209" i="1" s="1"/>
  <c r="M209" i="1" s="1"/>
  <c r="G210" i="1"/>
  <c r="H209" i="1"/>
  <c r="T265" i="1"/>
  <c r="Q264" i="1"/>
  <c r="R264" i="1" s="1"/>
  <c r="S265" i="1"/>
  <c r="A266" i="1"/>
  <c r="O265" i="1"/>
  <c r="I266" i="1" s="1"/>
  <c r="C252" i="1"/>
  <c r="D266" i="1" l="1"/>
  <c r="E266" i="1" s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C253" i="1"/>
  <c r="T266" i="1"/>
  <c r="S266" i="1"/>
  <c r="Q265" i="1"/>
  <c r="R265" i="1" s="1"/>
  <c r="D267" i="1" l="1"/>
  <c r="E267" i="1" s="1"/>
  <c r="F268" i="1" s="1"/>
  <c r="N210" i="1"/>
  <c r="P210" i="1" s="1"/>
  <c r="B210" i="1" s="1"/>
  <c r="K211" i="1"/>
  <c r="L211" i="1" s="1"/>
  <c r="M211" i="1" s="1"/>
  <c r="J212" i="1"/>
  <c r="H211" i="1"/>
  <c r="G212" i="1"/>
  <c r="A268" i="1"/>
  <c r="O267" i="1"/>
  <c r="I268" i="1" s="1"/>
  <c r="T267" i="1"/>
  <c r="Q266" i="1"/>
  <c r="R266" i="1" s="1"/>
  <c r="S267" i="1"/>
  <c r="C254" i="1"/>
  <c r="D268" i="1" l="1"/>
  <c r="E268" i="1" s="1"/>
  <c r="F269" i="1" s="1"/>
  <c r="H212" i="1"/>
  <c r="G213" i="1"/>
  <c r="N211" i="1"/>
  <c r="P211" i="1" s="1"/>
  <c r="B211" i="1" s="1"/>
  <c r="J213" i="1"/>
  <c r="K212" i="1"/>
  <c r="L212" i="1" s="1"/>
  <c r="M212" i="1" s="1"/>
  <c r="C255" i="1"/>
  <c r="S268" i="1"/>
  <c r="Q267" i="1"/>
  <c r="R267" i="1" s="1"/>
  <c r="T268" i="1"/>
  <c r="A269" i="1"/>
  <c r="O268" i="1"/>
  <c r="I269" i="1" s="1"/>
  <c r="D269" i="1" l="1"/>
  <c r="E269" i="1" s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C256" i="1"/>
  <c r="T269" i="1"/>
  <c r="S269" i="1"/>
  <c r="Q268" i="1"/>
  <c r="R268" i="1" s="1"/>
  <c r="D270" i="1" l="1"/>
  <c r="E270" i="1" s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O270" i="1"/>
  <c r="I271" i="1" s="1"/>
  <c r="T270" i="1"/>
  <c r="Q269" i="1"/>
  <c r="R269" i="1" s="1"/>
  <c r="S270" i="1"/>
  <c r="C257" i="1"/>
  <c r="D271" i="1" l="1"/>
  <c r="E271" i="1" s="1"/>
  <c r="F272" i="1" s="1"/>
  <c r="N214" i="1"/>
  <c r="P214" i="1" s="1"/>
  <c r="B214" i="1" s="1"/>
  <c r="J216" i="1"/>
  <c r="K215" i="1"/>
  <c r="L215" i="1" s="1"/>
  <c r="M215" i="1" s="1"/>
  <c r="G216" i="1"/>
  <c r="H215" i="1"/>
  <c r="T271" i="1"/>
  <c r="Q270" i="1"/>
  <c r="R270" i="1" s="1"/>
  <c r="S271" i="1"/>
  <c r="C258" i="1"/>
  <c r="A272" i="1"/>
  <c r="O271" i="1"/>
  <c r="I272" i="1" s="1"/>
  <c r="D272" i="1" l="1"/>
  <c r="E272" i="1" s="1"/>
  <c r="F273" i="1" s="1"/>
  <c r="N215" i="1"/>
  <c r="P215" i="1" s="1"/>
  <c r="B215" i="1" s="1"/>
  <c r="H216" i="1"/>
  <c r="G217" i="1"/>
  <c r="J217" i="1"/>
  <c r="K216" i="1"/>
  <c r="L216" i="1" s="1"/>
  <c r="M216" i="1" s="1"/>
  <c r="T272" i="1"/>
  <c r="Q271" i="1"/>
  <c r="R271" i="1" s="1"/>
  <c r="S272" i="1"/>
  <c r="C259" i="1"/>
  <c r="A273" i="1"/>
  <c r="O272" i="1"/>
  <c r="I273" i="1" s="1"/>
  <c r="D273" i="1" l="1"/>
  <c r="E273" i="1" s="1"/>
  <c r="F274" i="1" s="1"/>
  <c r="N216" i="1"/>
  <c r="P216" i="1" s="1"/>
  <c r="B216" i="1" s="1"/>
  <c r="K217" i="1"/>
  <c r="L217" i="1" s="1"/>
  <c r="M217" i="1" s="1"/>
  <c r="J218" i="1"/>
  <c r="G218" i="1"/>
  <c r="H217" i="1"/>
  <c r="C260" i="1"/>
  <c r="A274" i="1"/>
  <c r="O273" i="1"/>
  <c r="I274" i="1" s="1"/>
  <c r="T273" i="1"/>
  <c r="Q272" i="1"/>
  <c r="R272" i="1" s="1"/>
  <c r="S273" i="1"/>
  <c r="D274" i="1" l="1"/>
  <c r="E274" i="1" s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C261" i="1"/>
  <c r="T274" i="1"/>
  <c r="S274" i="1"/>
  <c r="Q273" i="1"/>
  <c r="R273" i="1" s="1"/>
  <c r="D275" i="1" l="1"/>
  <c r="E275" i="1" s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O275" i="1"/>
  <c r="I276" i="1" s="1"/>
  <c r="C262" i="1"/>
  <c r="S275" i="1"/>
  <c r="T275" i="1"/>
  <c r="Q274" i="1"/>
  <c r="R274" i="1" s="1"/>
  <c r="D276" i="1" l="1"/>
  <c r="E276" i="1" s="1"/>
  <c r="F277" i="1" s="1"/>
  <c r="G221" i="1"/>
  <c r="H220" i="1"/>
  <c r="N219" i="1"/>
  <c r="P219" i="1" s="1"/>
  <c r="B219" i="1" s="1"/>
  <c r="J221" i="1"/>
  <c r="K220" i="1"/>
  <c r="L220" i="1" s="1"/>
  <c r="M220" i="1" s="1"/>
  <c r="T276" i="1"/>
  <c r="Q275" i="1"/>
  <c r="R275" i="1" s="1"/>
  <c r="S276" i="1"/>
  <c r="A277" i="1"/>
  <c r="O276" i="1"/>
  <c r="I277" i="1" s="1"/>
  <c r="C263" i="1"/>
  <c r="D277" i="1" l="1"/>
  <c r="E277" i="1" s="1"/>
  <c r="F278" i="1" s="1"/>
  <c r="N220" i="1"/>
  <c r="P220" i="1" s="1"/>
  <c r="B220" i="1" s="1"/>
  <c r="K221" i="1"/>
  <c r="L221" i="1" s="1"/>
  <c r="M221" i="1" s="1"/>
  <c r="J222" i="1"/>
  <c r="G222" i="1"/>
  <c r="H221" i="1"/>
  <c r="C264" i="1"/>
  <c r="A278" i="1"/>
  <c r="O277" i="1"/>
  <c r="I278" i="1" s="1"/>
  <c r="S277" i="1"/>
  <c r="T277" i="1"/>
  <c r="Q276" i="1"/>
  <c r="R276" i="1" s="1"/>
  <c r="D278" i="1" l="1"/>
  <c r="E278" i="1" s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O278" i="1"/>
  <c r="I279" i="1" s="1"/>
  <c r="T278" i="1"/>
  <c r="Q277" i="1"/>
  <c r="R277" i="1" s="1"/>
  <c r="S278" i="1"/>
  <c r="C265" i="1"/>
  <c r="D279" i="1" l="1"/>
  <c r="E279" i="1" s="1"/>
  <c r="F280" i="1" s="1"/>
  <c r="N222" i="1"/>
  <c r="P222" i="1" s="1"/>
  <c r="B222" i="1" s="1"/>
  <c r="K223" i="1"/>
  <c r="L223" i="1" s="1"/>
  <c r="M223" i="1" s="1"/>
  <c r="J224" i="1"/>
  <c r="G224" i="1"/>
  <c r="H223" i="1"/>
  <c r="C266" i="1"/>
  <c r="A280" i="1"/>
  <c r="O279" i="1"/>
  <c r="I280" i="1" s="1"/>
  <c r="S279" i="1"/>
  <c r="Q278" i="1"/>
  <c r="R278" i="1" s="1"/>
  <c r="T279" i="1"/>
  <c r="D280" i="1" l="1"/>
  <c r="E280" i="1" s="1"/>
  <c r="F281" i="1" s="1"/>
  <c r="N223" i="1"/>
  <c r="P223" i="1" s="1"/>
  <c r="B223" i="1" s="1"/>
  <c r="G225" i="1"/>
  <c r="H224" i="1"/>
  <c r="K224" i="1"/>
  <c r="L224" i="1" s="1"/>
  <c r="M224" i="1" s="1"/>
  <c r="J225" i="1"/>
  <c r="T280" i="1"/>
  <c r="S280" i="1"/>
  <c r="Q279" i="1"/>
  <c r="R279" i="1" s="1"/>
  <c r="O280" i="1"/>
  <c r="I281" i="1" s="1"/>
  <c r="A281" i="1"/>
  <c r="C267" i="1"/>
  <c r="D281" i="1" l="1"/>
  <c r="E281" i="1" s="1"/>
  <c r="F282" i="1" s="1"/>
  <c r="K225" i="1"/>
  <c r="L225" i="1" s="1"/>
  <c r="M225" i="1" s="1"/>
  <c r="J226" i="1"/>
  <c r="N224" i="1"/>
  <c r="P224" i="1" s="1"/>
  <c r="B224" i="1" s="1"/>
  <c r="H225" i="1"/>
  <c r="G226" i="1"/>
  <c r="C268" i="1"/>
  <c r="A282" i="1"/>
  <c r="O281" i="1"/>
  <c r="I282" i="1" s="1"/>
  <c r="S281" i="1"/>
  <c r="Q280" i="1"/>
  <c r="R280" i="1" s="1"/>
  <c r="T281" i="1"/>
  <c r="D282" i="1" l="1"/>
  <c r="E282" i="1" s="1"/>
  <c r="F283" i="1" s="1"/>
  <c r="N225" i="1"/>
  <c r="P225" i="1" s="1"/>
  <c r="B225" i="1" s="1"/>
  <c r="G227" i="1"/>
  <c r="H226" i="1"/>
  <c r="J227" i="1"/>
  <c r="K226" i="1"/>
  <c r="L226" i="1" s="1"/>
  <c r="M226" i="1" s="1"/>
  <c r="T282" i="1"/>
  <c r="S282" i="1"/>
  <c r="Q281" i="1"/>
  <c r="R281" i="1" s="1"/>
  <c r="O282" i="1"/>
  <c r="I283" i="1" s="1"/>
  <c r="A283" i="1"/>
  <c r="C269" i="1"/>
  <c r="D283" i="1" l="1"/>
  <c r="E283" i="1" s="1"/>
  <c r="F284" i="1" s="1"/>
  <c r="K227" i="1"/>
  <c r="L227" i="1" s="1"/>
  <c r="M227" i="1" s="1"/>
  <c r="J228" i="1"/>
  <c r="N226" i="1"/>
  <c r="P226" i="1" s="1"/>
  <c r="B226" i="1" s="1"/>
  <c r="G228" i="1"/>
  <c r="H227" i="1"/>
  <c r="C270" i="1"/>
  <c r="A284" i="1"/>
  <c r="O283" i="1"/>
  <c r="I284" i="1" s="1"/>
  <c r="S283" i="1"/>
  <c r="Q282" i="1"/>
  <c r="R282" i="1" s="1"/>
  <c r="T283" i="1"/>
  <c r="D284" i="1" l="1"/>
  <c r="E284" i="1" s="1"/>
  <c r="F285" i="1" s="1"/>
  <c r="N227" i="1"/>
  <c r="P227" i="1" s="1"/>
  <c r="B227" i="1" s="1"/>
  <c r="H228" i="1"/>
  <c r="G229" i="1"/>
  <c r="J229" i="1"/>
  <c r="K228" i="1"/>
  <c r="L228" i="1" s="1"/>
  <c r="M228" i="1" s="1"/>
  <c r="C271" i="1"/>
  <c r="S284" i="1"/>
  <c r="Q283" i="1"/>
  <c r="R283" i="1" s="1"/>
  <c r="T284" i="1"/>
  <c r="A285" i="1"/>
  <c r="O284" i="1"/>
  <c r="I285" i="1" s="1"/>
  <c r="D285" i="1" l="1"/>
  <c r="E285" i="1" s="1"/>
  <c r="F286" i="1" s="1"/>
  <c r="K229" i="1"/>
  <c r="L229" i="1" s="1"/>
  <c r="M229" i="1" s="1"/>
  <c r="J230" i="1"/>
  <c r="H229" i="1"/>
  <c r="G230" i="1"/>
  <c r="N228" i="1"/>
  <c r="P228" i="1" s="1"/>
  <c r="B228" i="1" s="1"/>
  <c r="S285" i="1"/>
  <c r="Q284" i="1"/>
  <c r="R284" i="1" s="1"/>
  <c r="T285" i="1"/>
  <c r="C272" i="1"/>
  <c r="A286" i="1"/>
  <c r="O285" i="1"/>
  <c r="I286" i="1" s="1"/>
  <c r="D286" i="1" l="1"/>
  <c r="E286" i="1" s="1"/>
  <c r="F287" i="1" s="1"/>
  <c r="N229" i="1"/>
  <c r="P229" i="1" s="1"/>
  <c r="B229" i="1" s="1"/>
  <c r="H230" i="1"/>
  <c r="G231" i="1"/>
  <c r="J231" i="1"/>
  <c r="K230" i="1"/>
  <c r="L230" i="1" s="1"/>
  <c r="M230" i="1" s="1"/>
  <c r="S286" i="1"/>
  <c r="Q285" i="1"/>
  <c r="R285" i="1" s="1"/>
  <c r="T286" i="1"/>
  <c r="A287" i="1"/>
  <c r="O286" i="1"/>
  <c r="I287" i="1" s="1"/>
  <c r="C273" i="1"/>
  <c r="D287" i="1" l="1"/>
  <c r="E287" i="1" s="1"/>
  <c r="F288" i="1" s="1"/>
  <c r="K231" i="1"/>
  <c r="L231" i="1" s="1"/>
  <c r="M231" i="1" s="1"/>
  <c r="J232" i="1"/>
  <c r="H231" i="1"/>
  <c r="G232" i="1"/>
  <c r="N230" i="1"/>
  <c r="P230" i="1" s="1"/>
  <c r="B230" i="1" s="1"/>
  <c r="S287" i="1"/>
  <c r="Q286" i="1"/>
  <c r="R286" i="1" s="1"/>
  <c r="T287" i="1"/>
  <c r="C274" i="1"/>
  <c r="A288" i="1"/>
  <c r="O287" i="1"/>
  <c r="I288" i="1" s="1"/>
  <c r="D288" i="1" l="1"/>
  <c r="E288" i="1" s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O288" i="1"/>
  <c r="I289" i="1" s="1"/>
  <c r="C275" i="1"/>
  <c r="T288" i="1"/>
  <c r="Q287" i="1"/>
  <c r="R287" i="1" s="1"/>
  <c r="S288" i="1"/>
  <c r="D289" i="1" l="1"/>
  <c r="E289" i="1" s="1"/>
  <c r="F290" i="1" s="1"/>
  <c r="K233" i="1"/>
  <c r="L233" i="1" s="1"/>
  <c r="M233" i="1" s="1"/>
  <c r="J234" i="1"/>
  <c r="H233" i="1"/>
  <c r="G234" i="1"/>
  <c r="N232" i="1"/>
  <c r="P232" i="1" s="1"/>
  <c r="B232" i="1" s="1"/>
  <c r="C276" i="1"/>
  <c r="A290" i="1"/>
  <c r="O289" i="1"/>
  <c r="I290" i="1" s="1"/>
  <c r="S289" i="1"/>
  <c r="Q288" i="1"/>
  <c r="R288" i="1" s="1"/>
  <c r="T289" i="1"/>
  <c r="D290" i="1" l="1"/>
  <c r="E290" i="1" s="1"/>
  <c r="F291" i="1" s="1"/>
  <c r="H234" i="1"/>
  <c r="G235" i="1"/>
  <c r="N233" i="1"/>
  <c r="P233" i="1" s="1"/>
  <c r="B233" i="1" s="1"/>
  <c r="K234" i="1"/>
  <c r="L234" i="1" s="1"/>
  <c r="M234" i="1" s="1"/>
  <c r="J235" i="1"/>
  <c r="T290" i="1"/>
  <c r="Q289" i="1"/>
  <c r="R289" i="1" s="1"/>
  <c r="S290" i="1"/>
  <c r="A291" i="1"/>
  <c r="O290" i="1"/>
  <c r="I291" i="1" s="1"/>
  <c r="C277" i="1"/>
  <c r="D291" i="1" l="1"/>
  <c r="E291" i="1" s="1"/>
  <c r="F292" i="1" s="1"/>
  <c r="J236" i="1"/>
  <c r="K235" i="1"/>
  <c r="L235" i="1" s="1"/>
  <c r="M235" i="1" s="1"/>
  <c r="H235" i="1"/>
  <c r="G236" i="1"/>
  <c r="N234" i="1"/>
  <c r="P234" i="1" s="1"/>
  <c r="B234" i="1" s="1"/>
  <c r="S291" i="1"/>
  <c r="Q290" i="1"/>
  <c r="R290" i="1" s="1"/>
  <c r="T291" i="1"/>
  <c r="C278" i="1"/>
  <c r="A292" i="1"/>
  <c r="O291" i="1"/>
  <c r="I292" i="1" s="1"/>
  <c r="D292" i="1" l="1"/>
  <c r="E292" i="1" s="1"/>
  <c r="F293" i="1" s="1"/>
  <c r="N235" i="1"/>
  <c r="P235" i="1" s="1"/>
  <c r="B235" i="1" s="1"/>
  <c r="H236" i="1"/>
  <c r="G237" i="1"/>
  <c r="J237" i="1"/>
  <c r="K236" i="1"/>
  <c r="L236" i="1" s="1"/>
  <c r="M236" i="1" s="1"/>
  <c r="T292" i="1"/>
  <c r="Q291" i="1"/>
  <c r="R291" i="1" s="1"/>
  <c r="S292" i="1"/>
  <c r="C279" i="1"/>
  <c r="A293" i="1"/>
  <c r="O292" i="1"/>
  <c r="I293" i="1" s="1"/>
  <c r="D293" i="1" l="1"/>
  <c r="E293" i="1" s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O293" i="1"/>
  <c r="I294" i="1" s="1"/>
  <c r="T293" i="1"/>
  <c r="Q292" i="1"/>
  <c r="R292" i="1" s="1"/>
  <c r="S293" i="1"/>
  <c r="C280" i="1"/>
  <c r="D294" i="1" l="1"/>
  <c r="E294" i="1" s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S294" i="1"/>
  <c r="T294" i="1"/>
  <c r="C281" i="1"/>
  <c r="A295" i="1"/>
  <c r="O294" i="1"/>
  <c r="I295" i="1" s="1"/>
  <c r="D295" i="1" l="1"/>
  <c r="E295" i="1" s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O295" i="1"/>
  <c r="I296" i="1" s="1"/>
  <c r="Q294" i="1"/>
  <c r="R294" i="1" s="1"/>
  <c r="T295" i="1"/>
  <c r="S295" i="1"/>
  <c r="C282" i="1"/>
  <c r="D296" i="1" l="1"/>
  <c r="E296" i="1" s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S296" i="1"/>
  <c r="T296" i="1"/>
  <c r="C283" i="1"/>
  <c r="A297" i="1"/>
  <c r="O296" i="1"/>
  <c r="I297" i="1" s="1"/>
  <c r="D297" i="1" l="1"/>
  <c r="E297" i="1" s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T297" i="1"/>
  <c r="S297" i="1"/>
  <c r="C284" i="1"/>
  <c r="A298" i="1"/>
  <c r="O297" i="1"/>
  <c r="I298" i="1" s="1"/>
  <c r="D298" i="1" l="1"/>
  <c r="E298" i="1" s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R297" i="1" s="1"/>
  <c r="T298" i="1"/>
  <c r="S298" i="1"/>
  <c r="A299" i="1"/>
  <c r="O298" i="1"/>
  <c r="I299" i="1" s="1"/>
  <c r="C285" i="1"/>
  <c r="D299" i="1" l="1"/>
  <c r="E299" i="1" s="1"/>
  <c r="F300" i="1" s="1"/>
  <c r="K243" i="1"/>
  <c r="L243" i="1" s="1"/>
  <c r="M243" i="1" s="1"/>
  <c r="J244" i="1"/>
  <c r="N242" i="1"/>
  <c r="P242" i="1" s="1"/>
  <c r="B242" i="1" s="1"/>
  <c r="G244" i="1"/>
  <c r="H243" i="1"/>
  <c r="C286" i="1"/>
  <c r="O299" i="1"/>
  <c r="I300" i="1" s="1"/>
  <c r="A300" i="1"/>
  <c r="Q298" i="1"/>
  <c r="R298" i="1" s="1"/>
  <c r="T299" i="1"/>
  <c r="S299" i="1"/>
  <c r="D300" i="1" l="1"/>
  <c r="E300" i="1" s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O300" i="1"/>
  <c r="I301" i="1" s="1"/>
  <c r="Q299" i="1"/>
  <c r="R299" i="1" s="1"/>
  <c r="T300" i="1"/>
  <c r="S300" i="1"/>
  <c r="C287" i="1"/>
  <c r="D301" i="1" l="1"/>
  <c r="E301" i="1" s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S301" i="1"/>
  <c r="T301" i="1"/>
  <c r="C288" i="1"/>
  <c r="A302" i="1"/>
  <c r="O301" i="1"/>
  <c r="I302" i="1" s="1"/>
  <c r="D302" i="1" l="1"/>
  <c r="E302" i="1" s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T302" i="1"/>
  <c r="S302" i="1"/>
  <c r="O302" i="1"/>
  <c r="I303" i="1" s="1"/>
  <c r="A303" i="1"/>
  <c r="C289" i="1"/>
  <c r="D303" i="1" l="1"/>
  <c r="E303" i="1" s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C290" i="1"/>
  <c r="Q302" i="1"/>
  <c r="R302" i="1" s="1"/>
  <c r="S303" i="1"/>
  <c r="T303" i="1"/>
  <c r="D304" i="1" l="1"/>
  <c r="E304" i="1" s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O304" i="1"/>
  <c r="I305" i="1" s="1"/>
  <c r="Q303" i="1"/>
  <c r="R303" i="1" s="1"/>
  <c r="S304" i="1"/>
  <c r="T304" i="1"/>
  <c r="C291" i="1"/>
  <c r="D305" i="1" l="1"/>
  <c r="E305" i="1" s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S305" i="1"/>
  <c r="T305" i="1"/>
  <c r="C292" i="1"/>
  <c r="A306" i="1"/>
  <c r="O305" i="1"/>
  <c r="I306" i="1" s="1"/>
  <c r="D306" i="1" l="1"/>
  <c r="E306" i="1" s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T306" i="1"/>
  <c r="S306" i="1"/>
  <c r="A307" i="1"/>
  <c r="O306" i="1"/>
  <c r="I307" i="1" s="1"/>
  <c r="C293" i="1"/>
  <c r="D307" i="1" l="1"/>
  <c r="E307" i="1" s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S307" i="1"/>
  <c r="T307" i="1"/>
  <c r="C294" i="1"/>
  <c r="A308" i="1"/>
  <c r="O307" i="1"/>
  <c r="I308" i="1" s="1"/>
  <c r="D308" i="1" l="1"/>
  <c r="E308" i="1" s="1"/>
  <c r="F309" i="1" s="1"/>
  <c r="N251" i="1"/>
  <c r="P251" i="1" s="1"/>
  <c r="B251" i="1" s="1"/>
  <c r="H252" i="1"/>
  <c r="G253" i="1"/>
  <c r="J253" i="1"/>
  <c r="K252" i="1"/>
  <c r="L252" i="1" s="1"/>
  <c r="M252" i="1" s="1"/>
  <c r="C295" i="1"/>
  <c r="Q307" i="1"/>
  <c r="R307" i="1" s="1"/>
  <c r="T308" i="1"/>
  <c r="A309" i="1"/>
  <c r="O308" i="1"/>
  <c r="I309" i="1" s="1"/>
  <c r="D309" i="1" l="1"/>
  <c r="E309" i="1" s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C296" i="1"/>
  <c r="Q308" i="1"/>
  <c r="R308" i="1" s="1"/>
  <c r="T309" i="1"/>
  <c r="S309" i="1"/>
  <c r="D310" i="1" l="1"/>
  <c r="E310" i="1" s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O310" i="1"/>
  <c r="I311" i="1" s="1"/>
  <c r="C297" i="1"/>
  <c r="Q309" i="1"/>
  <c r="R309" i="1" s="1"/>
  <c r="T310" i="1"/>
  <c r="S310" i="1"/>
  <c r="D311" i="1" l="1"/>
  <c r="E311" i="1" s="1"/>
  <c r="F312" i="1" s="1"/>
  <c r="N254" i="1"/>
  <c r="P254" i="1" s="1"/>
  <c r="B254" i="1" s="1"/>
  <c r="K255" i="1"/>
  <c r="L255" i="1" s="1"/>
  <c r="M255" i="1" s="1"/>
  <c r="J256" i="1"/>
  <c r="H255" i="1"/>
  <c r="G256" i="1"/>
  <c r="C298" i="1"/>
  <c r="Q310" i="1"/>
  <c r="R310" i="1" s="1"/>
  <c r="T311" i="1"/>
  <c r="S311" i="1"/>
  <c r="A312" i="1"/>
  <c r="O311" i="1"/>
  <c r="I312" i="1" s="1"/>
  <c r="D312" i="1" l="1"/>
  <c r="E312" i="1" s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O312" i="1"/>
  <c r="I313" i="1" s="1"/>
  <c r="Q311" i="1"/>
  <c r="R311" i="1" s="1"/>
  <c r="T312" i="1"/>
  <c r="S312" i="1"/>
  <c r="C299" i="1"/>
  <c r="D313" i="1" l="1"/>
  <c r="E313" i="1" s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E314" i="1" s="1"/>
  <c r="C300" i="1"/>
  <c r="Q312" i="1"/>
  <c r="R312" i="1" s="1"/>
  <c r="T313" i="1"/>
  <c r="S313" i="1"/>
  <c r="H258" i="1" l="1"/>
  <c r="G259" i="1"/>
  <c r="N257" i="1"/>
  <c r="P257" i="1" s="1"/>
  <c r="B257" i="1" s="1"/>
  <c r="K258" i="1"/>
  <c r="L258" i="1" s="1"/>
  <c r="M258" i="1" s="1"/>
  <c r="J259" i="1"/>
  <c r="F315" i="1"/>
  <c r="A315" i="1"/>
  <c r="E315" i="1" s="1"/>
  <c r="O314" i="1"/>
  <c r="Q313" i="1"/>
  <c r="R313" i="1" s="1"/>
  <c r="T314" i="1"/>
  <c r="S314" i="1"/>
  <c r="C301" i="1"/>
  <c r="N258" i="1" l="1"/>
  <c r="P258" i="1" s="1"/>
  <c r="B258" i="1" s="1"/>
  <c r="J260" i="1"/>
  <c r="K259" i="1"/>
  <c r="L259" i="1" s="1"/>
  <c r="M259" i="1" s="1"/>
  <c r="H259" i="1"/>
  <c r="G260" i="1"/>
  <c r="F316" i="1"/>
  <c r="Q314" i="1"/>
  <c r="C302" i="1"/>
  <c r="A316" i="1"/>
  <c r="E316" i="1" s="1"/>
  <c r="O315" i="1"/>
  <c r="H260" i="1" l="1"/>
  <c r="G261" i="1"/>
  <c r="N259" i="1"/>
  <c r="P259" i="1" s="1"/>
  <c r="B259" i="1" s="1"/>
  <c r="K260" i="1"/>
  <c r="L260" i="1" s="1"/>
  <c r="M260" i="1" s="1"/>
  <c r="J261" i="1"/>
  <c r="F317" i="1"/>
  <c r="A317" i="1"/>
  <c r="E317" i="1" s="1"/>
  <c r="O316" i="1"/>
  <c r="C303" i="1"/>
  <c r="Q315" i="1"/>
  <c r="R315" i="1" s="1"/>
  <c r="T316" i="1"/>
  <c r="S316" i="1"/>
  <c r="N260" i="1" l="1"/>
  <c r="P260" i="1" s="1"/>
  <c r="B260" i="1" s="1"/>
  <c r="J262" i="1"/>
  <c r="K261" i="1"/>
  <c r="L261" i="1" s="1"/>
  <c r="M261" i="1" s="1"/>
  <c r="G262" i="1"/>
  <c r="H261" i="1"/>
  <c r="F318" i="1"/>
  <c r="Q316" i="1"/>
  <c r="R316" i="1" s="1"/>
  <c r="T317" i="1"/>
  <c r="S317" i="1"/>
  <c r="O317" i="1"/>
  <c r="A318" i="1"/>
  <c r="E318" i="1" s="1"/>
  <c r="C304" i="1"/>
  <c r="N261" i="1" l="1"/>
  <c r="P261" i="1" s="1"/>
  <c r="B261" i="1" s="1"/>
  <c r="H262" i="1"/>
  <c r="G263" i="1"/>
  <c r="K262" i="1"/>
  <c r="L262" i="1" s="1"/>
  <c r="M262" i="1" s="1"/>
  <c r="J263" i="1"/>
  <c r="F319" i="1"/>
  <c r="C305" i="1"/>
  <c r="A319" i="1"/>
  <c r="E319" i="1" s="1"/>
  <c r="O318" i="1"/>
  <c r="Q317" i="1"/>
  <c r="R317" i="1" s="1"/>
  <c r="T318" i="1"/>
  <c r="S318" i="1"/>
  <c r="N262" i="1" l="1"/>
  <c r="P262" i="1" s="1"/>
  <c r="B262" i="1" s="1"/>
  <c r="J264" i="1"/>
  <c r="K263" i="1"/>
  <c r="L263" i="1" s="1"/>
  <c r="M263" i="1" s="1"/>
  <c r="H263" i="1"/>
  <c r="G264" i="1"/>
  <c r="F320" i="1"/>
  <c r="A320" i="1"/>
  <c r="E320" i="1" s="1"/>
  <c r="O319" i="1"/>
  <c r="Q318" i="1"/>
  <c r="R318" i="1" s="1"/>
  <c r="T319" i="1"/>
  <c r="S319" i="1"/>
  <c r="C306" i="1"/>
  <c r="G265" i="1" l="1"/>
  <c r="H264" i="1"/>
  <c r="N263" i="1"/>
  <c r="P263" i="1" s="1"/>
  <c r="B263" i="1" s="1"/>
  <c r="K264" i="1"/>
  <c r="L264" i="1" s="1"/>
  <c r="M264" i="1" s="1"/>
  <c r="J265" i="1"/>
  <c r="F321" i="1"/>
  <c r="Q319" i="1"/>
  <c r="R319" i="1" s="1"/>
  <c r="T320" i="1"/>
  <c r="S320" i="1"/>
  <c r="C307" i="1"/>
  <c r="O320" i="1"/>
  <c r="A321" i="1"/>
  <c r="E321" i="1" s="1"/>
  <c r="N264" i="1" l="1"/>
  <c r="P264" i="1" s="1"/>
  <c r="B264" i="1" s="1"/>
  <c r="J266" i="1"/>
  <c r="K265" i="1"/>
  <c r="L265" i="1" s="1"/>
  <c r="M265" i="1" s="1"/>
  <c r="G266" i="1"/>
  <c r="H265" i="1"/>
  <c r="F322" i="1"/>
  <c r="Q320" i="1"/>
  <c r="R320" i="1" s="1"/>
  <c r="S321" i="1"/>
  <c r="T321" i="1"/>
  <c r="C308" i="1"/>
  <c r="A322" i="1"/>
  <c r="E322" i="1" s="1"/>
  <c r="O321" i="1"/>
  <c r="N265" i="1" l="1"/>
  <c r="P265" i="1" s="1"/>
  <c r="B265" i="1" s="1"/>
  <c r="H266" i="1"/>
  <c r="G267" i="1"/>
  <c r="K266" i="1"/>
  <c r="L266" i="1" s="1"/>
  <c r="M266" i="1" s="1"/>
  <c r="J267" i="1"/>
  <c r="F323" i="1"/>
  <c r="C309" i="1"/>
  <c r="Q321" i="1"/>
  <c r="R321" i="1" s="1"/>
  <c r="S322" i="1"/>
  <c r="T322" i="1"/>
  <c r="A323" i="1"/>
  <c r="E323" i="1" s="1"/>
  <c r="O322" i="1"/>
  <c r="N266" i="1" l="1"/>
  <c r="P266" i="1" s="1"/>
  <c r="B266" i="1" s="1"/>
  <c r="K267" i="1"/>
  <c r="L267" i="1" s="1"/>
  <c r="M267" i="1" s="1"/>
  <c r="J268" i="1"/>
  <c r="G268" i="1"/>
  <c r="H267" i="1"/>
  <c r="F324" i="1"/>
  <c r="C310" i="1"/>
  <c r="Q322" i="1"/>
  <c r="R322" i="1" s="1"/>
  <c r="T323" i="1"/>
  <c r="S323" i="1"/>
  <c r="O323" i="1"/>
  <c r="A324" i="1"/>
  <c r="E324" i="1" s="1"/>
  <c r="N267" i="1" l="1"/>
  <c r="P267" i="1" s="1"/>
  <c r="B267" i="1" s="1"/>
  <c r="G269" i="1"/>
  <c r="H268" i="1"/>
  <c r="K268" i="1"/>
  <c r="L268" i="1" s="1"/>
  <c r="M268" i="1" s="1"/>
  <c r="J269" i="1"/>
  <c r="F325" i="1"/>
  <c r="A325" i="1"/>
  <c r="E325" i="1" s="1"/>
  <c r="O324" i="1"/>
  <c r="Q323" i="1"/>
  <c r="R323" i="1" s="1"/>
  <c r="T324" i="1"/>
  <c r="S324" i="1"/>
  <c r="C311" i="1"/>
  <c r="N268" i="1" l="1"/>
  <c r="P268" i="1" s="1"/>
  <c r="B268" i="1" s="1"/>
  <c r="J270" i="1"/>
  <c r="K269" i="1"/>
  <c r="L269" i="1" s="1"/>
  <c r="M269" i="1" s="1"/>
  <c r="G270" i="1"/>
  <c r="H269" i="1"/>
  <c r="F326" i="1"/>
  <c r="Q324" i="1"/>
  <c r="R324" i="1" s="1"/>
  <c r="S325" i="1"/>
  <c r="T325" i="1"/>
  <c r="C312" i="1"/>
  <c r="O325" i="1"/>
  <c r="A326" i="1"/>
  <c r="E326" i="1" s="1"/>
  <c r="N269" i="1" l="1"/>
  <c r="P269" i="1" s="1"/>
  <c r="B269" i="1" s="1"/>
  <c r="H270" i="1"/>
  <c r="G271" i="1"/>
  <c r="K270" i="1"/>
  <c r="L270" i="1" s="1"/>
  <c r="M270" i="1" s="1"/>
  <c r="J271" i="1"/>
  <c r="F327" i="1"/>
  <c r="C313" i="1"/>
  <c r="A327" i="1"/>
  <c r="E327" i="1" s="1"/>
  <c r="O326" i="1"/>
  <c r="Q325" i="1"/>
  <c r="R325" i="1" s="1"/>
  <c r="T326" i="1"/>
  <c r="S326" i="1"/>
  <c r="N270" i="1" l="1"/>
  <c r="P270" i="1" s="1"/>
  <c r="B270" i="1" s="1"/>
  <c r="K271" i="1"/>
  <c r="L271" i="1" s="1"/>
  <c r="M271" i="1" s="1"/>
  <c r="J272" i="1"/>
  <c r="H271" i="1"/>
  <c r="G272" i="1"/>
  <c r="F328" i="1"/>
  <c r="Q326" i="1"/>
  <c r="R326" i="1" s="1"/>
  <c r="T327" i="1"/>
  <c r="S327" i="1"/>
  <c r="A328" i="1"/>
  <c r="E328" i="1" s="1"/>
  <c r="O327" i="1"/>
  <c r="C314" i="1"/>
  <c r="R314" i="1" s="1"/>
  <c r="N271" i="1" l="1"/>
  <c r="P271" i="1" s="1"/>
  <c r="B271" i="1" s="1"/>
  <c r="H272" i="1"/>
  <c r="G273" i="1"/>
  <c r="J273" i="1"/>
  <c r="K272" i="1"/>
  <c r="L272" i="1" s="1"/>
  <c r="M272" i="1" s="1"/>
  <c r="F329" i="1"/>
  <c r="Q327" i="1"/>
  <c r="R327" i="1" s="1"/>
  <c r="S328" i="1"/>
  <c r="T328" i="1"/>
  <c r="C315" i="1"/>
  <c r="A329" i="1"/>
  <c r="E329" i="1" s="1"/>
  <c r="O328" i="1"/>
  <c r="J274" i="1" l="1"/>
  <c r="K273" i="1"/>
  <c r="L273" i="1" s="1"/>
  <c r="M273" i="1" s="1"/>
  <c r="H273" i="1"/>
  <c r="G274" i="1"/>
  <c r="N272" i="1"/>
  <c r="P272" i="1" s="1"/>
  <c r="B272" i="1" s="1"/>
  <c r="F330" i="1"/>
  <c r="Q328" i="1"/>
  <c r="R328" i="1" s="1"/>
  <c r="T329" i="1"/>
  <c r="S329" i="1"/>
  <c r="A330" i="1"/>
  <c r="E330" i="1" s="1"/>
  <c r="O329" i="1"/>
  <c r="C316" i="1"/>
  <c r="N273" i="1" l="1"/>
  <c r="P273" i="1" s="1"/>
  <c r="B273" i="1" s="1"/>
  <c r="H274" i="1"/>
  <c r="G275" i="1"/>
  <c r="J275" i="1"/>
  <c r="K274" i="1"/>
  <c r="L274" i="1" s="1"/>
  <c r="M274" i="1" s="1"/>
  <c r="F331" i="1"/>
  <c r="Q329" i="1"/>
  <c r="R329" i="1" s="1"/>
  <c r="T330" i="1"/>
  <c r="S330" i="1"/>
  <c r="C317" i="1"/>
  <c r="A331" i="1"/>
  <c r="E331" i="1" s="1"/>
  <c r="O330" i="1"/>
  <c r="K275" i="1" l="1"/>
  <c r="L275" i="1" s="1"/>
  <c r="M275" i="1" s="1"/>
  <c r="J276" i="1"/>
  <c r="H275" i="1"/>
  <c r="G276" i="1"/>
  <c r="N274" i="1"/>
  <c r="P274" i="1" s="1"/>
  <c r="B274" i="1" s="1"/>
  <c r="F332" i="1"/>
  <c r="Q330" i="1"/>
  <c r="R330" i="1" s="1"/>
  <c r="T331" i="1"/>
  <c r="S331" i="1"/>
  <c r="C318" i="1"/>
  <c r="O331" i="1"/>
  <c r="A332" i="1"/>
  <c r="E332" i="1" s="1"/>
  <c r="N275" i="1" l="1"/>
  <c r="P275" i="1" s="1"/>
  <c r="B275" i="1" s="1"/>
  <c r="H276" i="1"/>
  <c r="G277" i="1"/>
  <c r="J277" i="1"/>
  <c r="K276" i="1"/>
  <c r="L276" i="1" s="1"/>
  <c r="M276" i="1" s="1"/>
  <c r="F333" i="1"/>
  <c r="Q331" i="1"/>
  <c r="R331" i="1" s="1"/>
  <c r="T332" i="1"/>
  <c r="S332" i="1"/>
  <c r="C319" i="1"/>
  <c r="O332" i="1"/>
  <c r="A333" i="1"/>
  <c r="E333" i="1" s="1"/>
  <c r="J278" i="1" l="1"/>
  <c r="K277" i="1"/>
  <c r="L277" i="1" s="1"/>
  <c r="M277" i="1" s="1"/>
  <c r="G278" i="1"/>
  <c r="H277" i="1"/>
  <c r="N276" i="1"/>
  <c r="P276" i="1" s="1"/>
  <c r="B276" i="1" s="1"/>
  <c r="F334" i="1"/>
  <c r="T333" i="1"/>
  <c r="Q332" i="1"/>
  <c r="R332" i="1" s="1"/>
  <c r="S333" i="1"/>
  <c r="O333" i="1"/>
  <c r="A334" i="1"/>
  <c r="E334" i="1" s="1"/>
  <c r="C320" i="1"/>
  <c r="N277" i="1" l="1"/>
  <c r="P277" i="1" s="1"/>
  <c r="B277" i="1" s="1"/>
  <c r="H278" i="1"/>
  <c r="G279" i="1"/>
  <c r="K278" i="1"/>
  <c r="L278" i="1" s="1"/>
  <c r="M278" i="1" s="1"/>
  <c r="J279" i="1"/>
  <c r="F335" i="1"/>
  <c r="C321" i="1"/>
  <c r="O334" i="1"/>
  <c r="A335" i="1"/>
  <c r="E335" i="1" s="1"/>
  <c r="T334" i="1"/>
  <c r="Q333" i="1"/>
  <c r="R333" i="1" s="1"/>
  <c r="S334" i="1"/>
  <c r="J280" i="1" l="1"/>
  <c r="K279" i="1"/>
  <c r="L279" i="1" s="1"/>
  <c r="M279" i="1" s="1"/>
  <c r="H279" i="1"/>
  <c r="G280" i="1"/>
  <c r="N278" i="1"/>
  <c r="P278" i="1" s="1"/>
  <c r="B278" i="1" s="1"/>
  <c r="F336" i="1"/>
  <c r="O335" i="1"/>
  <c r="A336" i="1"/>
  <c r="E336" i="1" s="1"/>
  <c r="Q334" i="1"/>
  <c r="R334" i="1" s="1"/>
  <c r="T335" i="1"/>
  <c r="S335" i="1"/>
  <c r="C322" i="1"/>
  <c r="N279" i="1" l="1"/>
  <c r="P279" i="1" s="1"/>
  <c r="B279" i="1" s="1"/>
  <c r="H280" i="1"/>
  <c r="G281" i="1"/>
  <c r="J281" i="1"/>
  <c r="K280" i="1"/>
  <c r="L280" i="1" s="1"/>
  <c r="M280" i="1" s="1"/>
  <c r="F337" i="1"/>
  <c r="C323" i="1"/>
  <c r="O336" i="1"/>
  <c r="A337" i="1"/>
  <c r="E337" i="1" s="1"/>
  <c r="S336" i="1"/>
  <c r="Q335" i="1"/>
  <c r="R335" i="1" s="1"/>
  <c r="T336" i="1"/>
  <c r="N280" i="1" l="1"/>
  <c r="P280" i="1" s="1"/>
  <c r="B280" i="1" s="1"/>
  <c r="K281" i="1"/>
  <c r="L281" i="1" s="1"/>
  <c r="M281" i="1" s="1"/>
  <c r="J282" i="1"/>
  <c r="H281" i="1"/>
  <c r="G282" i="1"/>
  <c r="F338" i="1"/>
  <c r="O337" i="1"/>
  <c r="A338" i="1"/>
  <c r="E338" i="1" s="1"/>
  <c r="S337" i="1"/>
  <c r="Q336" i="1"/>
  <c r="R336" i="1" s="1"/>
  <c r="T337" i="1"/>
  <c r="C324" i="1"/>
  <c r="H282" i="1" l="1"/>
  <c r="G283" i="1"/>
  <c r="N281" i="1"/>
  <c r="P281" i="1" s="1"/>
  <c r="B281" i="1" s="1"/>
  <c r="J283" i="1"/>
  <c r="K282" i="1"/>
  <c r="L282" i="1" s="1"/>
  <c r="M282" i="1" s="1"/>
  <c r="F339" i="1"/>
  <c r="C325" i="1"/>
  <c r="Q337" i="1"/>
  <c r="R337" i="1" s="1"/>
  <c r="T338" i="1"/>
  <c r="S338" i="1"/>
  <c r="O338" i="1"/>
  <c r="A339" i="1"/>
  <c r="E339" i="1" s="1"/>
  <c r="N282" i="1" l="1"/>
  <c r="P282" i="1" s="1"/>
  <c r="B282" i="1" s="1"/>
  <c r="G284" i="1"/>
  <c r="H283" i="1"/>
  <c r="J284" i="1"/>
  <c r="K283" i="1"/>
  <c r="L283" i="1" s="1"/>
  <c r="M283" i="1" s="1"/>
  <c r="F340" i="1"/>
  <c r="O339" i="1"/>
  <c r="A340" i="1"/>
  <c r="E340" i="1" s="1"/>
  <c r="C326" i="1"/>
  <c r="S339" i="1"/>
  <c r="Q338" i="1"/>
  <c r="R338" i="1" s="1"/>
  <c r="T339" i="1"/>
  <c r="J285" i="1" l="1"/>
  <c r="K284" i="1"/>
  <c r="L284" i="1" s="1"/>
  <c r="M284" i="1" s="1"/>
  <c r="N283" i="1"/>
  <c r="P283" i="1" s="1"/>
  <c r="B283" i="1" s="1"/>
  <c r="G285" i="1"/>
  <c r="H284" i="1"/>
  <c r="F341" i="1"/>
  <c r="O340" i="1"/>
  <c r="A341" i="1"/>
  <c r="E341" i="1" s="1"/>
  <c r="C327" i="1"/>
  <c r="Q339" i="1"/>
  <c r="R339" i="1" s="1"/>
  <c r="T340" i="1"/>
  <c r="S340" i="1"/>
  <c r="N284" i="1" l="1"/>
  <c r="P284" i="1" s="1"/>
  <c r="B284" i="1" s="1"/>
  <c r="H285" i="1"/>
  <c r="G286" i="1"/>
  <c r="K285" i="1"/>
  <c r="L285" i="1" s="1"/>
  <c r="M285" i="1" s="1"/>
  <c r="J286" i="1"/>
  <c r="F342" i="1"/>
  <c r="C328" i="1"/>
  <c r="O341" i="1"/>
  <c r="A342" i="1"/>
  <c r="E342" i="1" s="1"/>
  <c r="S341" i="1"/>
  <c r="Q340" i="1"/>
  <c r="R340" i="1" s="1"/>
  <c r="T341" i="1"/>
  <c r="H286" i="1" l="1"/>
  <c r="G287" i="1"/>
  <c r="J287" i="1"/>
  <c r="K286" i="1"/>
  <c r="L286" i="1" s="1"/>
  <c r="M286" i="1" s="1"/>
  <c r="N285" i="1"/>
  <c r="P285" i="1" s="1"/>
  <c r="B285" i="1" s="1"/>
  <c r="F343" i="1"/>
  <c r="C329" i="1"/>
  <c r="Q341" i="1"/>
  <c r="R341" i="1" s="1"/>
  <c r="S342" i="1"/>
  <c r="T342" i="1"/>
  <c r="O342" i="1"/>
  <c r="A343" i="1"/>
  <c r="E343" i="1" s="1"/>
  <c r="N286" i="1" l="1"/>
  <c r="P286" i="1" s="1"/>
  <c r="B286" i="1" s="1"/>
  <c r="K287" i="1"/>
  <c r="L287" i="1" s="1"/>
  <c r="M287" i="1" s="1"/>
  <c r="J288" i="1"/>
  <c r="G288" i="1"/>
  <c r="H287" i="1"/>
  <c r="F344" i="1"/>
  <c r="O343" i="1"/>
  <c r="A344" i="1"/>
  <c r="E344" i="1" s="1"/>
  <c r="Q342" i="1"/>
  <c r="R342" i="1" s="1"/>
  <c r="T343" i="1"/>
  <c r="S343" i="1"/>
  <c r="C330" i="1"/>
  <c r="N287" i="1" l="1"/>
  <c r="P287" i="1" s="1"/>
  <c r="B287" i="1" s="1"/>
  <c r="H288" i="1"/>
  <c r="G289" i="1"/>
  <c r="J289" i="1"/>
  <c r="K288" i="1"/>
  <c r="L288" i="1" s="1"/>
  <c r="M288" i="1" s="1"/>
  <c r="F345" i="1"/>
  <c r="C331" i="1"/>
  <c r="O344" i="1"/>
  <c r="A345" i="1"/>
  <c r="E345" i="1" s="1"/>
  <c r="Q343" i="1"/>
  <c r="R343" i="1" s="1"/>
  <c r="T344" i="1"/>
  <c r="S344" i="1"/>
  <c r="N288" i="1" l="1"/>
  <c r="P288" i="1" s="1"/>
  <c r="B288" i="1" s="1"/>
  <c r="K289" i="1"/>
  <c r="L289" i="1" s="1"/>
  <c r="M289" i="1" s="1"/>
  <c r="J290" i="1"/>
  <c r="H289" i="1"/>
  <c r="G290" i="1"/>
  <c r="F346" i="1"/>
  <c r="O345" i="1"/>
  <c r="A346" i="1"/>
  <c r="E346" i="1" s="1"/>
  <c r="Q344" i="1"/>
  <c r="R344" i="1" s="1"/>
  <c r="T345" i="1"/>
  <c r="S345" i="1"/>
  <c r="C332" i="1"/>
  <c r="G291" i="1" l="1"/>
  <c r="H290" i="1"/>
  <c r="N289" i="1"/>
  <c r="P289" i="1" s="1"/>
  <c r="B289" i="1" s="1"/>
  <c r="J291" i="1"/>
  <c r="K290" i="1"/>
  <c r="L290" i="1" s="1"/>
  <c r="M290" i="1" s="1"/>
  <c r="F347" i="1"/>
  <c r="C333" i="1"/>
  <c r="O346" i="1"/>
  <c r="A347" i="1"/>
  <c r="E347" i="1" s="1"/>
  <c r="Q345" i="1"/>
  <c r="R345" i="1" s="1"/>
  <c r="S346" i="1"/>
  <c r="T346" i="1"/>
  <c r="N290" i="1" l="1"/>
  <c r="P290" i="1" s="1"/>
  <c r="B290" i="1" s="1"/>
  <c r="J292" i="1"/>
  <c r="K291" i="1"/>
  <c r="L291" i="1" s="1"/>
  <c r="M291" i="1" s="1"/>
  <c r="H291" i="1"/>
  <c r="G292" i="1"/>
  <c r="F348" i="1"/>
  <c r="O347" i="1"/>
  <c r="A348" i="1"/>
  <c r="E348" i="1" s="1"/>
  <c r="C334" i="1"/>
  <c r="Q346" i="1"/>
  <c r="R346" i="1" s="1"/>
  <c r="T347" i="1"/>
  <c r="S347" i="1"/>
  <c r="G293" i="1" l="1"/>
  <c r="H292" i="1"/>
  <c r="N291" i="1"/>
  <c r="P291" i="1" s="1"/>
  <c r="B291" i="1" s="1"/>
  <c r="J293" i="1"/>
  <c r="K292" i="1"/>
  <c r="L292" i="1" s="1"/>
  <c r="M292" i="1" s="1"/>
  <c r="C335" i="1"/>
  <c r="O348" i="1"/>
  <c r="Q347" i="1"/>
  <c r="R347" i="1" s="1"/>
  <c r="T348" i="1"/>
  <c r="S348" i="1"/>
  <c r="N292" i="1" l="1"/>
  <c r="P292" i="1" s="1"/>
  <c r="B292" i="1" s="1"/>
  <c r="J294" i="1"/>
  <c r="K293" i="1"/>
  <c r="L293" i="1" s="1"/>
  <c r="M293" i="1" s="1"/>
  <c r="H293" i="1"/>
  <c r="G294" i="1"/>
  <c r="C336" i="1"/>
  <c r="Q348" i="1"/>
  <c r="R348" i="1" s="1"/>
  <c r="G295" i="1" l="1"/>
  <c r="H294" i="1"/>
  <c r="N293" i="1"/>
  <c r="P293" i="1" s="1"/>
  <c r="B293" i="1" s="1"/>
  <c r="J295" i="1"/>
  <c r="K294" i="1"/>
  <c r="L294" i="1" s="1"/>
  <c r="M294" i="1" s="1"/>
  <c r="C337" i="1"/>
  <c r="N294" i="1" l="1"/>
  <c r="P294" i="1" s="1"/>
  <c r="B294" i="1" s="1"/>
  <c r="K295" i="1"/>
  <c r="L295" i="1" s="1"/>
  <c r="M295" i="1" s="1"/>
  <c r="J296" i="1"/>
  <c r="H295" i="1"/>
  <c r="G296" i="1"/>
  <c r="C338" i="1"/>
  <c r="G297" i="1" l="1"/>
  <c r="H296" i="1"/>
  <c r="N295" i="1"/>
  <c r="P295" i="1" s="1"/>
  <c r="B295" i="1" s="1"/>
  <c r="J297" i="1"/>
  <c r="K296" i="1"/>
  <c r="L296" i="1" s="1"/>
  <c r="M296" i="1" s="1"/>
  <c r="C339" i="1"/>
  <c r="N296" i="1" l="1"/>
  <c r="P296" i="1" s="1"/>
  <c r="B296" i="1" s="1"/>
  <c r="J298" i="1"/>
  <c r="K297" i="1"/>
  <c r="L297" i="1" s="1"/>
  <c r="M297" i="1" s="1"/>
  <c r="H297" i="1"/>
  <c r="G298" i="1"/>
  <c r="C340" i="1"/>
  <c r="G299" i="1" l="1"/>
  <c r="H298" i="1"/>
  <c r="N297" i="1"/>
  <c r="P297" i="1" s="1"/>
  <c r="B297" i="1" s="1"/>
  <c r="J299" i="1"/>
  <c r="K298" i="1"/>
  <c r="L298" i="1" s="1"/>
  <c r="M298" i="1" s="1"/>
  <c r="C341" i="1"/>
  <c r="J300" i="1" l="1"/>
  <c r="K299" i="1"/>
  <c r="L299" i="1" s="1"/>
  <c r="M299" i="1" s="1"/>
  <c r="N298" i="1"/>
  <c r="P298" i="1" s="1"/>
  <c r="B298" i="1" s="1"/>
  <c r="G300" i="1"/>
  <c r="H299" i="1"/>
  <c r="C342" i="1"/>
  <c r="N299" i="1" l="1"/>
  <c r="P299" i="1" s="1"/>
  <c r="B299" i="1" s="1"/>
  <c r="G301" i="1"/>
  <c r="H300" i="1"/>
  <c r="K300" i="1"/>
  <c r="L300" i="1" s="1"/>
  <c r="M300" i="1" s="1"/>
  <c r="J301" i="1"/>
  <c r="C343" i="1"/>
  <c r="N300" i="1" l="1"/>
  <c r="P300" i="1" s="1"/>
  <c r="B300" i="1" s="1"/>
  <c r="J302" i="1"/>
  <c r="K301" i="1"/>
  <c r="L301" i="1" s="1"/>
  <c r="M301" i="1" s="1"/>
  <c r="G302" i="1"/>
  <c r="H301" i="1"/>
  <c r="C344" i="1"/>
  <c r="N301" i="1" l="1"/>
  <c r="P301" i="1" s="1"/>
  <c r="B301" i="1" s="1"/>
  <c r="G303" i="1"/>
  <c r="H302" i="1"/>
  <c r="J303" i="1"/>
  <c r="K302" i="1"/>
  <c r="L302" i="1" s="1"/>
  <c r="M302" i="1" s="1"/>
  <c r="C345" i="1"/>
  <c r="N302" i="1" l="1"/>
  <c r="P302" i="1" s="1"/>
  <c r="B302" i="1" s="1"/>
  <c r="K303" i="1"/>
  <c r="L303" i="1" s="1"/>
  <c r="M303" i="1" s="1"/>
  <c r="J304" i="1"/>
  <c r="H303" i="1"/>
  <c r="G304" i="1"/>
  <c r="C346" i="1"/>
  <c r="N303" i="1" l="1"/>
  <c r="P303" i="1" s="1"/>
  <c r="B303" i="1" s="1"/>
  <c r="G305" i="1"/>
  <c r="H304" i="1"/>
  <c r="K304" i="1"/>
  <c r="L304" i="1" s="1"/>
  <c r="M304" i="1" s="1"/>
  <c r="J305" i="1"/>
  <c r="C347" i="1"/>
  <c r="J306" i="1" l="1"/>
  <c r="K305" i="1"/>
  <c r="L305" i="1" s="1"/>
  <c r="M305" i="1" s="1"/>
  <c r="N304" i="1"/>
  <c r="P304" i="1" s="1"/>
  <c r="B304" i="1" s="1"/>
  <c r="G306" i="1"/>
  <c r="H305" i="1"/>
  <c r="C348" i="1"/>
  <c r="N305" i="1" l="1"/>
  <c r="P305" i="1" s="1"/>
  <c r="B305" i="1" s="1"/>
  <c r="H306" i="1"/>
  <c r="G307" i="1"/>
  <c r="J307" i="1"/>
  <c r="K306" i="1"/>
  <c r="L306" i="1" s="1"/>
  <c r="M306" i="1" s="1"/>
  <c r="K307" i="1" l="1"/>
  <c r="L307" i="1" s="1"/>
  <c r="M307" i="1" s="1"/>
  <c r="J308" i="1"/>
  <c r="H307" i="1"/>
  <c r="G308" i="1"/>
  <c r="N306" i="1"/>
  <c r="P306" i="1" s="1"/>
  <c r="B306" i="1" s="1"/>
  <c r="N307" i="1" l="1"/>
  <c r="P307" i="1" s="1"/>
  <c r="B307" i="1" s="1"/>
  <c r="H308" i="1"/>
  <c r="G309" i="1"/>
  <c r="J309" i="1"/>
  <c r="K308" i="1"/>
  <c r="L308" i="1" s="1"/>
  <c r="M308" i="1" s="1"/>
  <c r="K309" i="1" l="1"/>
  <c r="L309" i="1" s="1"/>
  <c r="M309" i="1" s="1"/>
  <c r="J310" i="1"/>
  <c r="H309" i="1"/>
  <c r="G310" i="1"/>
  <c r="N308" i="1"/>
  <c r="P308" i="1" s="1"/>
  <c r="B308" i="1" s="1"/>
  <c r="N309" i="1" l="1"/>
  <c r="P309" i="1" s="1"/>
  <c r="B309" i="1" s="1"/>
  <c r="H310" i="1"/>
  <c r="G311" i="1"/>
  <c r="K310" i="1"/>
  <c r="L310" i="1" s="1"/>
  <c r="M310" i="1" s="1"/>
  <c r="J311" i="1"/>
  <c r="J312" i="1" l="1"/>
  <c r="K311" i="1"/>
  <c r="L311" i="1" s="1"/>
  <c r="M311" i="1" s="1"/>
  <c r="H311" i="1"/>
  <c r="G312" i="1"/>
  <c r="N310" i="1"/>
  <c r="P310" i="1" s="1"/>
  <c r="B310" i="1" s="1"/>
  <c r="N311" i="1" l="1"/>
  <c r="P311" i="1" s="1"/>
  <c r="B311" i="1" s="1"/>
  <c r="H312" i="1"/>
  <c r="G313" i="1"/>
  <c r="J313" i="1"/>
  <c r="K312" i="1"/>
  <c r="L312" i="1" s="1"/>
  <c r="M312" i="1" s="1"/>
  <c r="K313" i="1" l="1"/>
  <c r="L313" i="1" s="1"/>
  <c r="M313" i="1" s="1"/>
  <c r="J314" i="1"/>
  <c r="H313" i="1"/>
  <c r="G314" i="1"/>
  <c r="N312" i="1"/>
  <c r="P312" i="1" s="1"/>
  <c r="B312" i="1" s="1"/>
  <c r="N313" i="1" l="1"/>
  <c r="P313" i="1" s="1"/>
  <c r="B313" i="1" s="1"/>
  <c r="G315" i="1"/>
  <c r="H314" i="1"/>
  <c r="K314" i="1"/>
  <c r="L314" i="1" s="1"/>
  <c r="M314" i="1" s="1"/>
  <c r="J315" i="1"/>
  <c r="J316" i="1" l="1"/>
  <c r="K315" i="1"/>
  <c r="L315" i="1" s="1"/>
  <c r="M315" i="1" s="1"/>
  <c r="N314" i="1"/>
  <c r="P314" i="1" s="1"/>
  <c r="G316" i="1"/>
  <c r="H315" i="1"/>
  <c r="B314" i="1" l="1"/>
  <c r="N315" i="1"/>
  <c r="P315" i="1" s="1"/>
  <c r="B315" i="1" s="1"/>
  <c r="H316" i="1"/>
  <c r="G317" i="1"/>
  <c r="K316" i="1"/>
  <c r="L316" i="1" s="1"/>
  <c r="M316" i="1" s="1"/>
  <c r="J317" i="1"/>
  <c r="K317" i="1" l="1"/>
  <c r="L317" i="1" s="1"/>
  <c r="M317" i="1" s="1"/>
  <c r="J318" i="1"/>
  <c r="H317" i="1"/>
  <c r="G318" i="1"/>
  <c r="N316" i="1"/>
  <c r="P316" i="1" s="1"/>
  <c r="B316" i="1" s="1"/>
  <c r="N317" i="1" l="1"/>
  <c r="P317" i="1" s="1"/>
  <c r="B317" i="1" s="1"/>
  <c r="G319" i="1"/>
  <c r="H318" i="1"/>
  <c r="J319" i="1"/>
  <c r="K318" i="1"/>
  <c r="L318" i="1" s="1"/>
  <c r="M318" i="1" s="1"/>
  <c r="K319" i="1" l="1"/>
  <c r="L319" i="1" s="1"/>
  <c r="M319" i="1" s="1"/>
  <c r="J320" i="1"/>
  <c r="N318" i="1"/>
  <c r="P318" i="1" s="1"/>
  <c r="B318" i="1" s="1"/>
  <c r="H319" i="1"/>
  <c r="G320" i="1"/>
  <c r="N319" i="1" l="1"/>
  <c r="P319" i="1" s="1"/>
  <c r="B319" i="1" s="1"/>
  <c r="G321" i="1"/>
  <c r="H320" i="1"/>
  <c r="K320" i="1"/>
  <c r="L320" i="1" s="1"/>
  <c r="M320" i="1" s="1"/>
  <c r="J321" i="1"/>
  <c r="N320" i="1" l="1"/>
  <c r="P320" i="1" s="1"/>
  <c r="B320" i="1" s="1"/>
  <c r="K321" i="1"/>
  <c r="L321" i="1" s="1"/>
  <c r="M321" i="1" s="1"/>
  <c r="J322" i="1"/>
  <c r="H321" i="1"/>
  <c r="G322" i="1"/>
  <c r="N321" i="1" l="1"/>
  <c r="P321" i="1" s="1"/>
  <c r="B321" i="1" s="1"/>
  <c r="G323" i="1"/>
  <c r="H322" i="1"/>
  <c r="K322" i="1"/>
  <c r="L322" i="1" s="1"/>
  <c r="M322" i="1" s="1"/>
  <c r="J323" i="1"/>
  <c r="N322" i="1" l="1"/>
  <c r="P322" i="1" s="1"/>
  <c r="B322" i="1" s="1"/>
  <c r="K323" i="1"/>
  <c r="L323" i="1" s="1"/>
  <c r="M323" i="1" s="1"/>
  <c r="J324" i="1"/>
  <c r="H323" i="1"/>
  <c r="G324" i="1"/>
  <c r="N323" i="1" l="1"/>
  <c r="P323" i="1" s="1"/>
  <c r="B323" i="1" s="1"/>
  <c r="G325" i="1"/>
  <c r="H324" i="1"/>
  <c r="J325" i="1"/>
  <c r="K324" i="1"/>
  <c r="L324" i="1" s="1"/>
  <c r="M324" i="1" s="1"/>
  <c r="N324" i="1" l="1"/>
  <c r="P324" i="1" s="1"/>
  <c r="B324" i="1" s="1"/>
  <c r="J326" i="1"/>
  <c r="K325" i="1"/>
  <c r="L325" i="1" s="1"/>
  <c r="M325" i="1" s="1"/>
  <c r="G326" i="1"/>
  <c r="H325" i="1"/>
  <c r="N325" i="1" l="1"/>
  <c r="P325" i="1" s="1"/>
  <c r="B325" i="1" s="1"/>
  <c r="G327" i="1"/>
  <c r="H326" i="1"/>
  <c r="K326" i="1"/>
  <c r="L326" i="1" s="1"/>
  <c r="M326" i="1" s="1"/>
  <c r="J327" i="1"/>
  <c r="N326" i="1" l="1"/>
  <c r="P326" i="1" s="1"/>
  <c r="B326" i="1" s="1"/>
  <c r="K327" i="1"/>
  <c r="L327" i="1" s="1"/>
  <c r="M327" i="1" s="1"/>
  <c r="J328" i="1"/>
  <c r="H327" i="1"/>
  <c r="G328" i="1"/>
  <c r="N327" i="1" l="1"/>
  <c r="P327" i="1" s="1"/>
  <c r="B327" i="1" s="1"/>
  <c r="H328" i="1"/>
  <c r="G329" i="1"/>
  <c r="K328" i="1"/>
  <c r="L328" i="1" s="1"/>
  <c r="M328" i="1" s="1"/>
  <c r="J329" i="1"/>
  <c r="N328" i="1" l="1"/>
  <c r="P328" i="1" s="1"/>
  <c r="B328" i="1" s="1"/>
  <c r="K329" i="1"/>
  <c r="L329" i="1" s="1"/>
  <c r="M329" i="1" s="1"/>
  <c r="J330" i="1"/>
  <c r="H329" i="1"/>
  <c r="G330" i="1"/>
  <c r="N329" i="1" l="1"/>
  <c r="P329" i="1" s="1"/>
  <c r="B329" i="1" s="1"/>
  <c r="G331" i="1"/>
  <c r="H330" i="1"/>
  <c r="K330" i="1"/>
  <c r="L330" i="1" s="1"/>
  <c r="M330" i="1" s="1"/>
  <c r="J331" i="1"/>
  <c r="N330" i="1" l="1"/>
  <c r="P330" i="1" s="1"/>
  <c r="B330" i="1" s="1"/>
  <c r="K331" i="1"/>
  <c r="L331" i="1" s="1"/>
  <c r="M331" i="1" s="1"/>
  <c r="J332" i="1"/>
  <c r="G332" i="1"/>
  <c r="H331" i="1"/>
  <c r="N331" i="1" l="1"/>
  <c r="P331" i="1" s="1"/>
  <c r="B331" i="1" s="1"/>
  <c r="H332" i="1"/>
  <c r="G333" i="1"/>
  <c r="J333" i="1"/>
  <c r="K332" i="1"/>
  <c r="L332" i="1" s="1"/>
  <c r="M332" i="1" s="1"/>
  <c r="N332" i="1" l="1"/>
  <c r="P332" i="1" s="1"/>
  <c r="B332" i="1" s="1"/>
  <c r="K333" i="1"/>
  <c r="L333" i="1" s="1"/>
  <c r="M333" i="1" s="1"/>
  <c r="J334" i="1"/>
  <c r="G334" i="1"/>
  <c r="H333" i="1"/>
  <c r="N333" i="1" l="1"/>
  <c r="P333" i="1" s="1"/>
  <c r="B333" i="1" s="1"/>
  <c r="H334" i="1"/>
  <c r="G335" i="1"/>
  <c r="K334" i="1"/>
  <c r="L334" i="1" s="1"/>
  <c r="M334" i="1" s="1"/>
  <c r="J335" i="1"/>
  <c r="N334" i="1" l="1"/>
  <c r="P334" i="1" s="1"/>
  <c r="B334" i="1" s="1"/>
  <c r="K335" i="1"/>
  <c r="L335" i="1" s="1"/>
  <c r="M335" i="1" s="1"/>
  <c r="J336" i="1"/>
  <c r="G336" i="1"/>
  <c r="H335" i="1"/>
  <c r="N335" i="1" l="1"/>
  <c r="P335" i="1" s="1"/>
  <c r="B335" i="1" s="1"/>
  <c r="H336" i="1"/>
  <c r="G337" i="1"/>
  <c r="J337" i="1"/>
  <c r="K336" i="1"/>
  <c r="L336" i="1" s="1"/>
  <c r="M336" i="1" s="1"/>
  <c r="N336" i="1" l="1"/>
  <c r="P336" i="1" s="1"/>
  <c r="B336" i="1" s="1"/>
  <c r="K337" i="1"/>
  <c r="L337" i="1" s="1"/>
  <c r="M337" i="1" s="1"/>
  <c r="J338" i="1"/>
  <c r="G338" i="1"/>
  <c r="H337" i="1"/>
  <c r="N337" i="1" l="1"/>
  <c r="P337" i="1" s="1"/>
  <c r="B337" i="1" s="1"/>
  <c r="H338" i="1"/>
  <c r="G339" i="1"/>
  <c r="J339" i="1"/>
  <c r="K338" i="1"/>
  <c r="L338" i="1" s="1"/>
  <c r="M338" i="1" s="1"/>
  <c r="N338" i="1" l="1"/>
  <c r="P338" i="1" s="1"/>
  <c r="B338" i="1" s="1"/>
  <c r="K339" i="1"/>
  <c r="L339" i="1" s="1"/>
  <c r="M339" i="1" s="1"/>
  <c r="J340" i="1"/>
  <c r="G340" i="1"/>
  <c r="H339" i="1"/>
  <c r="N339" i="1" l="1"/>
  <c r="P339" i="1" s="1"/>
  <c r="B339" i="1" s="1"/>
  <c r="H340" i="1"/>
  <c r="G341" i="1"/>
  <c r="J341" i="1"/>
  <c r="K340" i="1"/>
  <c r="L340" i="1" s="1"/>
  <c r="M340" i="1" s="1"/>
  <c r="N340" i="1" l="1"/>
  <c r="P340" i="1" s="1"/>
  <c r="B340" i="1" s="1"/>
  <c r="J342" i="1"/>
  <c r="K341" i="1"/>
  <c r="L341" i="1" s="1"/>
  <c r="M341" i="1" s="1"/>
  <c r="G342" i="1"/>
  <c r="H341" i="1"/>
  <c r="N341" i="1" l="1"/>
  <c r="P341" i="1" s="1"/>
  <c r="B341" i="1" s="1"/>
  <c r="H342" i="1"/>
  <c r="G343" i="1"/>
  <c r="J343" i="1"/>
  <c r="K342" i="1"/>
  <c r="L342" i="1" s="1"/>
  <c r="M342" i="1" s="1"/>
  <c r="N342" i="1" l="1"/>
  <c r="P342" i="1" s="1"/>
  <c r="B342" i="1" s="1"/>
  <c r="J344" i="1"/>
  <c r="K343" i="1"/>
  <c r="L343" i="1" s="1"/>
  <c r="M343" i="1" s="1"/>
  <c r="G344" i="1"/>
  <c r="H343" i="1"/>
  <c r="N343" i="1" l="1"/>
  <c r="P343" i="1" s="1"/>
  <c r="B343" i="1" s="1"/>
  <c r="H344" i="1"/>
  <c r="G345" i="1"/>
  <c r="K344" i="1"/>
  <c r="L344" i="1" s="1"/>
  <c r="M344" i="1" s="1"/>
  <c r="J345" i="1"/>
  <c r="N344" i="1" l="1"/>
  <c r="P344" i="1" s="1"/>
  <c r="B344" i="1" s="1"/>
  <c r="J346" i="1"/>
  <c r="K345" i="1"/>
  <c r="L345" i="1" s="1"/>
  <c r="M345" i="1" s="1"/>
  <c r="H345" i="1"/>
  <c r="G346" i="1"/>
  <c r="N345" i="1" l="1"/>
  <c r="P345" i="1" s="1"/>
  <c r="B345" i="1" s="1"/>
  <c r="G347" i="1"/>
  <c r="H346" i="1"/>
  <c r="J347" i="1"/>
  <c r="K346" i="1"/>
  <c r="L346" i="1" s="1"/>
  <c r="M346" i="1" s="1"/>
  <c r="N346" i="1" l="1"/>
  <c r="P346" i="1" s="1"/>
  <c r="B346" i="1" s="1"/>
  <c r="J348" i="1"/>
  <c r="K347" i="1"/>
  <c r="L347" i="1" s="1"/>
  <c r="M347" i="1" s="1"/>
  <c r="G348" i="1"/>
  <c r="H347" i="1"/>
  <c r="N347" i="1" l="1"/>
  <c r="P347" i="1" s="1"/>
  <c r="B347" i="1" s="1"/>
  <c r="H348" i="1"/>
  <c r="K348" i="1"/>
  <c r="L348" i="1" s="1"/>
  <c r="M348" i="1" s="1"/>
  <c r="N348" i="1" l="1"/>
  <c r="P348" i="1" s="1"/>
  <c r="B348" i="1" l="1"/>
  <c r="B12" i="1" l="1"/>
</calcChain>
</file>

<file path=xl/sharedStrings.xml><?xml version="1.0" encoding="utf-8"?>
<sst xmlns="http://schemas.openxmlformats.org/spreadsheetml/2006/main" count="130" uniqueCount="87">
  <si>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</si>
  <si>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</si>
  <si>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</si>
  <si>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</si>
  <si>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</si>
  <si>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</si>
  <si>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</si>
  <si>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</si>
  <si>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</si>
  <si>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</si>
  <si>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</si>
  <si>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</si>
  <si>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</si>
  <si>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</si>
  <si>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</si>
  <si>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</si>
  <si>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</si>
  <si>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</si>
  <si>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</si>
  <si>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</si>
  <si>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</si>
  <si>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</si>
  <si>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</si>
  <si>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</si>
  <si>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</si>
  <si>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</si>
  <si>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</si>
  <si>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</si>
  <si>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</si>
  <si>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</si>
  <si>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</si>
  <si>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</si>
  <si>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</si>
  <si>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</si>
  <si>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</si>
  <si>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</si>
  <si>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</si>
  <si>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</si>
  <si>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</si>
  <si>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</si>
  <si>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</si>
  <si>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</si>
  <si>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</si>
  <si>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</si>
  <si>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</si>
  <si>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</si>
  <si>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</si>
  <si>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</si>
  <si>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</si>
  <si>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</si>
  <si>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</si>
  <si>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</si>
  <si>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</si>
  <si>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</si>
  <si>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</si>
  <si>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</si>
  <si>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</si>
  <si>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</si>
  <si>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</si>
  <si>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</si>
  <si>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</si>
  <si>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</si>
  <si>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</si>
  <si>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</si>
  <si>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</si>
  <si>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</si>
  <si>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</si>
  <si>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</si>
  <si>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</si>
  <si>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</si>
  <si>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</si>
  <si>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</si>
  <si>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</si>
  <si>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</si>
  <si>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</si>
  <si>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</si>
  <si>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AES HOLDINGS BRASIL S.A. - 1ª EMISSÃO DE DEBÊNTURES - R$ 887.272.000,00 - 887.272 debêntures</t>
  </si>
  <si>
    <t>DI + 7,00% A.A.</t>
  </si>
  <si>
    <t>1ª EMISSÃO</t>
  </si>
  <si>
    <t>AES HOLDINGS BRASIL</t>
  </si>
  <si>
    <t>A+J=</t>
  </si>
  <si>
    <t>AHBR11</t>
  </si>
  <si>
    <t>[CRONOGRAMA]</t>
  </si>
  <si>
    <t>ISIN</t>
  </si>
  <si>
    <t>DATA VENCIMENTO</t>
  </si>
  <si>
    <t>RESGATE=</t>
  </si>
  <si>
    <t>A+J+RESGATE=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</si>
</sst>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4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</cellStyleXfs>
  <cellXfs count="12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4" fontId="5" fillId="3" borderId="1" xfId="1" applyNumberFormat="1" applyFont="1" applyFill="1" applyBorder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1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7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2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11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7" fontId="1" fillId="7" borderId="0" xfId="0" applyNumberFormat="1" applyFont="1" applyFill="1"/>
    <xf numFmtId="168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12" fillId="7" borderId="0" xfId="0" applyNumberFormat="1" applyFont="1" applyFill="1" applyAlignment="1">
      <alignment horizontal="left" vertical="center"/>
    </xf>
    <xf numFmtId="0" fontId="12" fillId="7" borderId="0" xfId="0" applyFont="1" applyFill="1" applyAlignment="1">
      <alignment horizontal="left"/>
    </xf>
    <xf numFmtId="0" fontId="12" fillId="7" borderId="0" xfId="0" applyFont="1" applyFill="1"/>
    <xf numFmtId="0" fontId="17" fillId="7" borderId="0" xfId="0" applyFont="1" applyFill="1"/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8" fillId="6" borderId="0" xfId="3" applyNumberFormat="1" applyFont="1" applyAlignment="1">
      <alignment horizontal="center"/>
    </xf>
    <xf numFmtId="167" fontId="11" fillId="7" borderId="0" xfId="0" applyNumberFormat="1" applyFont="1" applyFill="1" applyAlignment="1">
      <alignment horizontal="center"/>
    </xf>
    <xf numFmtId="0" fontId="15" fillId="5" borderId="0" xfId="2" applyAlignment="1">
      <alignment horizontal="center"/>
    </xf>
    <xf numFmtId="0" fontId="19" fillId="7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25</xdr:row>
      <xdr:rowOff>76200</xdr:rowOff>
    </xdr:from>
    <xdr:to>
      <xdr:col>29</xdr:col>
      <xdr:colOff>238125</xdr:colOff>
      <xdr:row>54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FA8EE87-3347-4193-83E9-35BBBA60C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88925" y="4638675"/>
          <a:ext cx="6886575" cy="411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123825</xdr:colOff>
      <xdr:row>55</xdr:row>
      <xdr:rowOff>57150</xdr:rowOff>
    </xdr:from>
    <xdr:to>
      <xdr:col>29</xdr:col>
      <xdr:colOff>228600</xdr:colOff>
      <xdr:row>58</xdr:row>
      <xdr:rowOff>38100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A6BA1E4-D192-4D10-A135-1F5E086C6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25" y="8420100"/>
          <a:ext cx="681037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123825</xdr:colOff>
      <xdr:row>58</xdr:row>
      <xdr:rowOff>47625</xdr:rowOff>
    </xdr:from>
    <xdr:to>
      <xdr:col>29</xdr:col>
      <xdr:colOff>228600</xdr:colOff>
      <xdr:row>93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B7F27E5-C7F8-4C46-91D7-89F852620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4125" y="8839200"/>
          <a:ext cx="6810375" cy="503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1</xdr:row>
      <xdr:rowOff>47625</xdr:rowOff>
    </xdr:from>
    <xdr:to>
      <xdr:col>0</xdr:col>
      <xdr:colOff>1323976</xdr:colOff>
      <xdr:row>4</xdr:row>
      <xdr:rowOff>14231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E37439C-A290-47DB-9CD9-DFF1A0E7B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38125"/>
          <a:ext cx="1276350" cy="509531"/>
        </a:xfrm>
        <a:prstGeom prst="rect">
          <a:avLst/>
        </a:prstGeom>
      </xdr:spPr>
    </xdr:pic>
    <xdr:clientData/>
  </xdr:twoCellAnchor>
  <xdr:twoCellAnchor>
    <xdr:from>
      <xdr:col>21</xdr:col>
      <xdr:colOff>523875</xdr:colOff>
      <xdr:row>2</xdr:row>
      <xdr:rowOff>0</xdr:rowOff>
    </xdr:from>
    <xdr:to>
      <xdr:col>21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161925</xdr:rowOff>
    </xdr:from>
    <xdr:to>
      <xdr:col>27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  <row r="579">
          <cell r="A579">
            <v>54483</v>
          </cell>
          <cell r="C579" t="str">
            <v>Carnaval</v>
          </cell>
        </row>
        <row r="580">
          <cell r="A580">
            <v>54484</v>
          </cell>
          <cell r="C580" t="str">
            <v>Carnaval</v>
          </cell>
        </row>
        <row r="581">
          <cell r="A581">
            <v>54529</v>
          </cell>
          <cell r="C581" t="str">
            <v>Paixão de Cristo</v>
          </cell>
        </row>
        <row r="582">
          <cell r="A582">
            <v>54534</v>
          </cell>
          <cell r="C582" t="str">
            <v>Tiradentes</v>
          </cell>
        </row>
        <row r="583">
          <cell r="A583">
            <v>54544</v>
          </cell>
          <cell r="C583" t="str">
            <v>Dia do Trabalho</v>
          </cell>
        </row>
        <row r="584">
          <cell r="A584">
            <v>54591</v>
          </cell>
          <cell r="C584" t="str">
            <v>Corpus Christi</v>
          </cell>
        </row>
        <row r="585">
          <cell r="A585">
            <v>54673</v>
          </cell>
          <cell r="C585" t="str">
            <v>Independência do Brasil</v>
          </cell>
        </row>
        <row r="586">
          <cell r="A586">
            <v>54708</v>
          </cell>
          <cell r="C586" t="str">
            <v>Nossa Sr.a Aparecida - Padroeira do Brasil</v>
          </cell>
        </row>
        <row r="587">
          <cell r="A587">
            <v>54729</v>
          </cell>
          <cell r="C587" t="str">
            <v>Finados</v>
          </cell>
        </row>
        <row r="588">
          <cell r="A588">
            <v>54742</v>
          </cell>
          <cell r="C588" t="str">
            <v>Proclamação da República</v>
          </cell>
        </row>
        <row r="589">
          <cell r="A589">
            <v>54782</v>
          </cell>
          <cell r="C589" t="str">
            <v>Natal</v>
          </cell>
        </row>
        <row r="590">
          <cell r="A590">
            <v>54789</v>
          </cell>
          <cell r="C590" t="str">
            <v>Confraternização Universal</v>
          </cell>
        </row>
        <row r="591">
          <cell r="A591">
            <v>54840</v>
          </cell>
          <cell r="C591" t="str">
            <v>Carnaval</v>
          </cell>
        </row>
        <row r="592">
          <cell r="A592">
            <v>54841</v>
          </cell>
          <cell r="C592" t="str">
            <v>Carnaval</v>
          </cell>
        </row>
        <row r="593">
          <cell r="A593">
            <v>54886</v>
          </cell>
          <cell r="C593" t="str">
            <v>Paixão de Cristo</v>
          </cell>
        </row>
        <row r="594">
          <cell r="A594">
            <v>54899</v>
          </cell>
          <cell r="C594" t="str">
            <v>Tiradentes</v>
          </cell>
        </row>
        <row r="595">
          <cell r="A595">
            <v>54909</v>
          </cell>
          <cell r="C595" t="str">
            <v>Dia do Trabalho</v>
          </cell>
        </row>
        <row r="596">
          <cell r="A596">
            <v>54948</v>
          </cell>
          <cell r="C596" t="str">
            <v>Corpus Christi</v>
          </cell>
        </row>
        <row r="597">
          <cell r="A597">
            <v>55038</v>
          </cell>
          <cell r="C597" t="str">
            <v>Independência do Brasil</v>
          </cell>
        </row>
        <row r="598">
          <cell r="A598">
            <v>55073</v>
          </cell>
          <cell r="C598" t="str">
            <v>Nossa Sr.a Aparecida - Padroeira do Brasil</v>
          </cell>
        </row>
        <row r="599">
          <cell r="A599">
            <v>55094</v>
          </cell>
          <cell r="C599" t="str">
            <v>Finados</v>
          </cell>
        </row>
        <row r="600">
          <cell r="A600">
            <v>55107</v>
          </cell>
          <cell r="C600" t="str">
            <v>Proclamação da República</v>
          </cell>
        </row>
        <row r="601">
          <cell r="A601">
            <v>55147</v>
          </cell>
          <cell r="C601" t="str">
            <v>Natal</v>
          </cell>
        </row>
        <row r="602">
          <cell r="A602">
            <v>55154</v>
          </cell>
          <cell r="C602" t="str">
            <v>Confraternização Universal</v>
          </cell>
        </row>
        <row r="603">
          <cell r="A603">
            <v>55197</v>
          </cell>
          <cell r="C603" t="str">
            <v>Carnaval</v>
          </cell>
        </row>
        <row r="604">
          <cell r="A604">
            <v>55198</v>
          </cell>
          <cell r="C604" t="str">
            <v>Carnaval</v>
          </cell>
        </row>
        <row r="605">
          <cell r="A605">
            <v>55243</v>
          </cell>
          <cell r="C605" t="str">
            <v>Paixão de Cristo</v>
          </cell>
        </row>
        <row r="606">
          <cell r="A606">
            <v>55264</v>
          </cell>
          <cell r="C606" t="str">
            <v>Tiradentes</v>
          </cell>
        </row>
        <row r="607">
          <cell r="A607">
            <v>55274</v>
          </cell>
          <cell r="C607" t="str">
            <v>Dia do Trabalho</v>
          </cell>
        </row>
        <row r="608">
          <cell r="A608">
            <v>55305</v>
          </cell>
          <cell r="C608" t="str">
            <v>Corpus Christi</v>
          </cell>
        </row>
        <row r="609">
          <cell r="A609">
            <v>55403</v>
          </cell>
          <cell r="C609" t="str">
            <v>Independência do Brasil</v>
          </cell>
        </row>
        <row r="610">
          <cell r="A610">
            <v>55438</v>
          </cell>
          <cell r="C610" t="str">
            <v>Nossa Sr.a Aparecida - Padroeira do Brasil</v>
          </cell>
        </row>
        <row r="611">
          <cell r="A611">
            <v>55459</v>
          </cell>
          <cell r="C611" t="str">
            <v>Finados</v>
          </cell>
        </row>
        <row r="612">
          <cell r="A612">
            <v>55472</v>
          </cell>
          <cell r="C612" t="str">
            <v>Proclamação da República</v>
          </cell>
        </row>
        <row r="613">
          <cell r="A613">
            <v>55512</v>
          </cell>
          <cell r="C613" t="str">
            <v>Natal</v>
          </cell>
        </row>
        <row r="614">
          <cell r="A614">
            <v>55519</v>
          </cell>
          <cell r="C614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D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19" width="22.1406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20" width="20.140625" style="7" customWidth="1"/>
    <col min="121" max="160" width="12.42578125" style="7" customWidth="1"/>
    <col min="161" max="161" width="20.140625" style="8" customWidth="1"/>
    <col min="162" max="162" width="21.42578125" style="8" customWidth="1"/>
    <col min="163" max="163" width="22.7109375" style="8" customWidth="1"/>
    <col min="164" max="164" width="13.7109375" style="8" customWidth="1"/>
    <col min="165" max="165" width="15" style="8" customWidth="1"/>
    <col min="166" max="168" width="17.5703125" style="8" customWidth="1"/>
    <col min="169" max="169" width="16.28515625" style="8" customWidth="1"/>
    <col min="170" max="170" width="15" style="8" customWidth="1"/>
    <col min="171" max="172" width="12.42578125" style="8" customWidth="1"/>
    <col min="173" max="174" width="17.5703125" style="8" customWidth="1"/>
    <col min="175" max="175" width="7.28515625" style="8" customWidth="1"/>
    <col min="176" max="176" width="21.42578125" style="8" customWidth="1"/>
    <col min="177" max="177" width="17.5703125" style="8" customWidth="1"/>
    <col min="178" max="178" width="20.140625" style="8" customWidth="1"/>
    <col min="179" max="179" width="16.28515625" style="8" customWidth="1"/>
    <col min="180" max="180" width="17.5703125" style="8" customWidth="1"/>
    <col min="181" max="181" width="6" style="8" customWidth="1"/>
    <col min="182" max="183" width="18.85546875" style="8" customWidth="1"/>
    <col min="184" max="185" width="20.140625" style="8" customWidth="1"/>
    <col min="186" max="186" width="6" style="8" customWidth="1"/>
    <col min="187" max="187" width="12.42578125" style="8" customWidth="1"/>
    <col min="188" max="188" width="18.85546875" style="8" customWidth="1"/>
    <col min="189" max="190" width="15" style="8" customWidth="1"/>
    <col min="191" max="191" width="7.28515625" style="8" customWidth="1"/>
    <col min="192" max="192" width="11.140625" style="8" customWidth="1"/>
    <col min="193" max="193" width="13.7109375" style="8" customWidth="1"/>
    <col min="194" max="194" width="18.85546875" style="8" customWidth="1"/>
    <col min="195" max="195" width="17.5703125" style="8" customWidth="1"/>
    <col min="196" max="196" width="25.28515625" style="8" customWidth="1"/>
    <col min="197" max="197" width="20.140625" style="8" customWidth="1"/>
    <col min="198" max="198" width="15" style="8" customWidth="1"/>
    <col min="199" max="199" width="17.5703125" style="8" customWidth="1"/>
    <col min="200" max="200" width="16.28515625" style="8" customWidth="1"/>
    <col min="201" max="202" width="15" style="8" customWidth="1"/>
    <col min="203" max="203" width="17.5703125" style="8" customWidth="1"/>
    <col min="204" max="204" width="20.140625" style="8" customWidth="1"/>
    <col min="205" max="205" width="16.28515625" style="8" customWidth="1"/>
    <col min="206" max="207" width="25.28515625" style="8" customWidth="1"/>
    <col min="208" max="208" width="18.85546875" style="8" customWidth="1"/>
    <col min="209" max="210" width="20.140625" style="8" customWidth="1"/>
    <col min="211" max="211" width="11.140625" style="8" customWidth="1"/>
    <col min="212" max="212" width="29.140625" style="8" customWidth="1"/>
    <col min="213" max="213" width="34.28515625" style="8" customWidth="1"/>
    <col min="214" max="215" width="9.85546875" style="8" customWidth="1"/>
    <col min="216" max="216" width="17.5703125" style="8" customWidth="1"/>
    <col min="217" max="217" width="18.85546875" style="8" customWidth="1"/>
    <col min="218" max="218" width="9.85546875" style="8" customWidth="1"/>
    <col min="219" max="220" width="6" style="8" customWidth="1"/>
    <col min="221" max="221" width="13.7109375" style="8" customWidth="1"/>
    <col min="222" max="223" width="15" style="8" customWidth="1"/>
    <col min="224" max="224" width="17.5703125" style="8" customWidth="1"/>
    <col min="225" max="225" width="9.85546875" style="8" customWidth="1"/>
    <col min="226" max="226" width="7.28515625" style="8" customWidth="1"/>
    <col min="227" max="227" width="6" style="8" customWidth="1"/>
    <col min="228" max="233" width="17.5703125" style="8" customWidth="1"/>
    <col min="234" max="376" width="20.140625" style="8" customWidth="1"/>
    <col min="377" max="416" width="12.42578125" style="8" customWidth="1"/>
    <col min="417" max="417" width="20.140625" style="8" customWidth="1"/>
    <col min="418" max="418" width="21.42578125" style="8" customWidth="1"/>
    <col min="419" max="419" width="22.7109375" style="8" customWidth="1"/>
    <col min="420" max="420" width="13.7109375" style="8" customWidth="1"/>
    <col min="421" max="421" width="15" style="8" customWidth="1"/>
    <col min="422" max="424" width="17.5703125" style="8" customWidth="1"/>
    <col min="425" max="425" width="16.28515625" style="8" customWidth="1"/>
    <col min="426" max="426" width="15" style="8" customWidth="1"/>
    <col min="427" max="428" width="12.42578125" style="8" customWidth="1"/>
    <col min="429" max="430" width="17.5703125" style="8" customWidth="1"/>
    <col min="431" max="431" width="7.28515625" style="8" customWidth="1"/>
    <col min="432" max="432" width="21.42578125" style="8" customWidth="1"/>
    <col min="433" max="433" width="17.5703125" style="8" customWidth="1"/>
    <col min="434" max="434" width="20.140625" style="8" customWidth="1"/>
    <col min="435" max="435" width="16.28515625" style="8" customWidth="1"/>
    <col min="436" max="436" width="17.5703125" style="8" customWidth="1"/>
    <col min="437" max="437" width="6" style="8" customWidth="1"/>
    <col min="438" max="439" width="18.85546875" style="8" customWidth="1"/>
    <col min="440" max="441" width="20.140625" style="8" customWidth="1"/>
    <col min="442" max="442" width="6" style="8" customWidth="1"/>
    <col min="443" max="443" width="12.42578125" style="8" customWidth="1"/>
    <col min="444" max="444" width="18.85546875" style="8" customWidth="1"/>
    <col min="445" max="446" width="15" style="8" customWidth="1"/>
    <col min="447" max="447" width="7.28515625" style="8" customWidth="1"/>
    <col min="448" max="448" width="11.140625" style="8" customWidth="1"/>
    <col min="449" max="449" width="13.7109375" style="8" customWidth="1"/>
    <col min="450" max="450" width="18.85546875" style="8" customWidth="1"/>
    <col min="451" max="451" width="17.5703125" style="8" customWidth="1"/>
    <col min="452" max="452" width="25.28515625" style="8" customWidth="1"/>
    <col min="453" max="453" width="20.140625" style="8" customWidth="1"/>
    <col min="454" max="454" width="15" style="8" customWidth="1"/>
    <col min="455" max="455" width="17.5703125" style="8" customWidth="1"/>
    <col min="456" max="456" width="16.28515625" style="8" customWidth="1"/>
    <col min="457" max="458" width="15" style="8" customWidth="1"/>
    <col min="459" max="459" width="17.5703125" style="8" customWidth="1"/>
    <col min="460" max="460" width="20.140625" style="8" customWidth="1"/>
    <col min="461" max="461" width="16.28515625" style="8" customWidth="1"/>
    <col min="462" max="463" width="25.28515625" style="8" customWidth="1"/>
    <col min="464" max="464" width="18.85546875" style="8" customWidth="1"/>
    <col min="465" max="466" width="20.140625" style="8" customWidth="1"/>
    <col min="467" max="467" width="11.140625" style="8" customWidth="1"/>
    <col min="468" max="468" width="29.140625" style="8" customWidth="1"/>
    <col min="469" max="469" width="34.28515625" style="8" customWidth="1"/>
    <col min="470" max="471" width="9.85546875" style="8" customWidth="1"/>
    <col min="472" max="472" width="17.5703125" style="8" customWidth="1"/>
    <col min="473" max="473" width="18.85546875" style="8" customWidth="1"/>
    <col min="474" max="474" width="9.85546875" style="8" customWidth="1"/>
    <col min="475" max="476" width="6" style="8" customWidth="1"/>
    <col min="477" max="477" width="13.7109375" style="8" customWidth="1"/>
    <col min="478" max="479" width="15" style="8" customWidth="1"/>
    <col min="480" max="480" width="17.5703125" style="8" customWidth="1"/>
    <col min="481" max="481" width="9.85546875" style="8" customWidth="1"/>
    <col min="482" max="482" width="7.28515625" style="8" customWidth="1"/>
    <col min="483" max="483" width="6" style="8" customWidth="1"/>
    <col min="484" max="489" width="17.5703125" style="8" customWidth="1"/>
    <col min="490" max="632" width="20.140625" style="8" customWidth="1"/>
    <col min="633" max="672" width="12.42578125" style="8" customWidth="1"/>
    <col min="673" max="673" width="20.140625" style="8" customWidth="1"/>
    <col min="674" max="674" width="21.42578125" style="8" customWidth="1"/>
    <col min="675" max="675" width="22.7109375" style="8" customWidth="1"/>
    <col min="676" max="676" width="13.7109375" style="8" customWidth="1"/>
    <col min="677" max="677" width="15" style="8" customWidth="1"/>
    <col min="678" max="680" width="17.5703125" style="8" customWidth="1"/>
    <col min="681" max="681" width="16.28515625" style="8" customWidth="1"/>
    <col min="682" max="682" width="15" style="8" customWidth="1"/>
    <col min="683" max="684" width="12.42578125" style="8" customWidth="1"/>
    <col min="685" max="686" width="17.5703125" style="8" customWidth="1"/>
    <col min="687" max="687" width="7.28515625" style="8" customWidth="1"/>
    <col min="688" max="688" width="21.42578125" style="8" customWidth="1"/>
    <col min="689" max="689" width="17.5703125" style="8" customWidth="1"/>
    <col min="690" max="690" width="20.140625" style="8" customWidth="1"/>
    <col min="691" max="691" width="16.28515625" style="8" customWidth="1"/>
    <col min="692" max="692" width="17.5703125" style="8" customWidth="1"/>
    <col min="693" max="693" width="6" style="8" customWidth="1"/>
    <col min="694" max="695" width="18.85546875" style="8" customWidth="1"/>
    <col min="696" max="697" width="20.140625" style="8" customWidth="1"/>
    <col min="698" max="698" width="6" style="8" customWidth="1"/>
    <col min="699" max="699" width="12.42578125" style="8" customWidth="1"/>
    <col min="700" max="700" width="18.85546875" style="8" customWidth="1"/>
    <col min="701" max="702" width="15" style="8" customWidth="1"/>
    <col min="703" max="703" width="7.28515625" style="8" customWidth="1"/>
    <col min="704" max="704" width="11.140625" style="8" customWidth="1"/>
    <col min="705" max="705" width="13.7109375" style="8" customWidth="1"/>
    <col min="706" max="706" width="18.85546875" style="8" customWidth="1"/>
    <col min="707" max="707" width="17.5703125" style="8" customWidth="1"/>
    <col min="708" max="708" width="25.28515625" style="8" customWidth="1"/>
    <col min="709" max="709" width="20.140625" style="8" customWidth="1"/>
    <col min="710" max="710" width="15" style="8" customWidth="1"/>
    <col min="711" max="711" width="17.5703125" style="8" customWidth="1"/>
    <col min="712" max="712" width="16.28515625" style="8" customWidth="1"/>
    <col min="713" max="714" width="15" style="8" customWidth="1"/>
    <col min="715" max="715" width="17.5703125" style="8" customWidth="1"/>
    <col min="716" max="716" width="20.140625" style="8" customWidth="1"/>
    <col min="717" max="717" width="16.28515625" style="8" customWidth="1"/>
    <col min="718" max="719" width="25.28515625" style="8" customWidth="1"/>
    <col min="720" max="720" width="18.85546875" style="8" customWidth="1"/>
    <col min="721" max="722" width="20.140625" style="8" customWidth="1"/>
    <col min="723" max="723" width="11.140625" style="8" customWidth="1"/>
    <col min="724" max="724" width="29.140625" style="8" customWidth="1"/>
    <col min="725" max="725" width="34.28515625" style="8" customWidth="1"/>
    <col min="726" max="727" width="9.85546875" style="8" customWidth="1"/>
    <col min="728" max="728" width="17.5703125" style="8" customWidth="1"/>
    <col min="729" max="729" width="18.85546875" style="8" customWidth="1"/>
    <col min="730" max="730" width="9.85546875" style="8" customWidth="1"/>
    <col min="731" max="732" width="6" style="8" customWidth="1"/>
    <col min="733" max="733" width="13.7109375" style="8" customWidth="1"/>
    <col min="734" max="735" width="15" style="8" customWidth="1"/>
    <col min="736" max="736" width="17.5703125" style="8" customWidth="1"/>
    <col min="737" max="737" width="9.85546875" style="8" customWidth="1"/>
    <col min="738" max="738" width="7.28515625" style="8" customWidth="1"/>
    <col min="739" max="739" width="6" style="8" customWidth="1"/>
    <col min="740" max="745" width="17.5703125" style="8" customWidth="1"/>
    <col min="746" max="888" width="20.140625" style="8" customWidth="1"/>
    <col min="889" max="928" width="12.42578125" style="8" customWidth="1"/>
    <col min="929" max="929" width="20.140625" style="8" customWidth="1"/>
    <col min="930" max="930" width="21.42578125" style="8" customWidth="1"/>
    <col min="931" max="931" width="22.7109375" style="8" customWidth="1"/>
    <col min="932" max="932" width="13.7109375" style="8" customWidth="1"/>
    <col min="933" max="933" width="15" style="8" customWidth="1"/>
    <col min="934" max="936" width="17.5703125" style="8" customWidth="1"/>
    <col min="937" max="937" width="16.28515625" style="8" customWidth="1"/>
    <col min="938" max="938" width="15" style="8" customWidth="1"/>
    <col min="939" max="940" width="12.42578125" style="8" customWidth="1"/>
    <col min="941" max="942" width="17.5703125" style="8" customWidth="1"/>
    <col min="943" max="943" width="7.28515625" style="8" customWidth="1"/>
    <col min="944" max="944" width="21.42578125" style="8" customWidth="1"/>
    <col min="945" max="945" width="17.5703125" style="8" customWidth="1"/>
    <col min="946" max="946" width="20.140625" style="8" customWidth="1"/>
    <col min="947" max="947" width="16.28515625" style="8" customWidth="1"/>
    <col min="948" max="948" width="17.5703125" style="8" customWidth="1"/>
    <col min="949" max="949" width="6" style="8" customWidth="1"/>
    <col min="950" max="951" width="18.85546875" style="8" customWidth="1"/>
    <col min="952" max="953" width="20.140625" style="8" customWidth="1"/>
    <col min="954" max="954" width="6" style="8" customWidth="1"/>
    <col min="955" max="955" width="12.42578125" style="8" customWidth="1"/>
    <col min="956" max="956" width="18.85546875" style="8" customWidth="1"/>
    <col min="957" max="958" width="15" style="8" customWidth="1"/>
    <col min="959" max="959" width="7.28515625" style="8" customWidth="1"/>
    <col min="960" max="960" width="11.140625" style="8" customWidth="1"/>
    <col min="961" max="961" width="13.7109375" style="8" customWidth="1"/>
    <col min="962" max="962" width="18.85546875" style="8" customWidth="1"/>
    <col min="963" max="963" width="17.5703125" style="8" customWidth="1"/>
    <col min="964" max="964" width="25.28515625" style="8" customWidth="1"/>
    <col min="965" max="965" width="20.140625" style="8" customWidth="1"/>
    <col min="966" max="966" width="15" style="8" customWidth="1"/>
    <col min="967" max="967" width="17.5703125" style="8" customWidth="1"/>
    <col min="968" max="968" width="16.28515625" style="8" customWidth="1"/>
    <col min="969" max="970" width="15" style="8" customWidth="1"/>
    <col min="971" max="971" width="17.5703125" style="8" customWidth="1"/>
    <col min="972" max="972" width="20.140625" style="8" customWidth="1"/>
    <col min="973" max="973" width="16.28515625" style="8" customWidth="1"/>
    <col min="974" max="975" width="25.28515625" style="8" customWidth="1"/>
    <col min="976" max="976" width="18.85546875" style="8" customWidth="1"/>
    <col min="977" max="978" width="20.140625" style="8" customWidth="1"/>
    <col min="979" max="979" width="11.140625" style="8" customWidth="1"/>
    <col min="980" max="980" width="29.140625" style="8" customWidth="1"/>
    <col min="981" max="981" width="34.28515625" style="8" customWidth="1"/>
    <col min="982" max="983" width="9.85546875" style="8" customWidth="1"/>
    <col min="984" max="984" width="17.5703125" style="8" customWidth="1"/>
    <col min="985" max="985" width="18.85546875" style="8" customWidth="1"/>
    <col min="986" max="986" width="9.85546875" style="8" customWidth="1"/>
    <col min="987" max="988" width="6" style="8" customWidth="1"/>
    <col min="989" max="989" width="13.7109375" style="8" customWidth="1"/>
    <col min="990" max="991" width="15" style="8" customWidth="1"/>
    <col min="992" max="992" width="17.5703125" style="8" customWidth="1"/>
    <col min="993" max="993" width="9.85546875" style="8" customWidth="1"/>
    <col min="994" max="994" width="7.28515625" style="8" customWidth="1"/>
    <col min="995" max="995" width="6" style="8" customWidth="1"/>
    <col min="996" max="1001" width="17.5703125" style="8" customWidth="1"/>
    <col min="1002" max="1144" width="20.140625" style="8" customWidth="1"/>
    <col min="1145" max="1184" width="12.42578125" style="8" customWidth="1"/>
    <col min="1185" max="1185" width="20.140625" style="8" customWidth="1"/>
    <col min="1186" max="1186" width="21.42578125" style="8" customWidth="1"/>
    <col min="1187" max="1187" width="22.7109375" style="8" customWidth="1"/>
    <col min="1188" max="1188" width="13.7109375" style="8" customWidth="1"/>
    <col min="1189" max="1189" width="15" style="8" customWidth="1"/>
    <col min="1190" max="1192" width="17.5703125" style="8" customWidth="1"/>
    <col min="1193" max="1193" width="16.28515625" style="8" customWidth="1"/>
    <col min="1194" max="1194" width="15" style="8" customWidth="1"/>
    <col min="1195" max="1196" width="12.42578125" style="8" customWidth="1"/>
    <col min="1197" max="1198" width="17.5703125" style="8" customWidth="1"/>
    <col min="1199" max="1199" width="7.28515625" style="8" customWidth="1"/>
    <col min="1200" max="1200" width="21.42578125" style="8" customWidth="1"/>
    <col min="1201" max="1201" width="17.5703125" style="8" customWidth="1"/>
    <col min="1202" max="1202" width="20.140625" style="8" customWidth="1"/>
    <col min="1203" max="1203" width="16.28515625" style="8" customWidth="1"/>
    <col min="1204" max="1204" width="17.5703125" style="8" customWidth="1"/>
    <col min="1205" max="1205" width="6" style="8" customWidth="1"/>
    <col min="1206" max="1207" width="18.85546875" style="8" customWidth="1"/>
    <col min="1208" max="1209" width="20.140625" style="8" customWidth="1"/>
    <col min="1210" max="1210" width="6" style="8" customWidth="1"/>
    <col min="1211" max="1211" width="12.42578125" style="8" customWidth="1"/>
    <col min="1212" max="1212" width="18.85546875" style="8" customWidth="1"/>
    <col min="1213" max="1214" width="15" style="8" customWidth="1"/>
    <col min="1215" max="1215" width="7.28515625" style="8" customWidth="1"/>
    <col min="1216" max="1216" width="11.140625" style="8" customWidth="1"/>
    <col min="1217" max="1217" width="13.7109375" style="8" customWidth="1"/>
    <col min="1218" max="1218" width="18.85546875" style="8" customWidth="1"/>
    <col min="1219" max="1219" width="17.5703125" style="8" customWidth="1"/>
    <col min="1220" max="1220" width="25.28515625" style="8" customWidth="1"/>
    <col min="1221" max="1221" width="20.140625" style="8" customWidth="1"/>
    <col min="1222" max="1222" width="15" style="8" customWidth="1"/>
    <col min="1223" max="1223" width="17.5703125" style="8" customWidth="1"/>
    <col min="1224" max="1224" width="16.28515625" style="8" customWidth="1"/>
    <col min="1225" max="1226" width="15" style="8" customWidth="1"/>
    <col min="1227" max="1227" width="17.5703125" style="8" customWidth="1"/>
    <col min="1228" max="1228" width="20.140625" style="8" customWidth="1"/>
    <col min="1229" max="1229" width="16.28515625" style="8" customWidth="1"/>
    <col min="1230" max="1231" width="25.28515625" style="8" customWidth="1"/>
    <col min="1232" max="1232" width="18.85546875" style="8" customWidth="1"/>
    <col min="1233" max="1234" width="20.140625" style="8" customWidth="1"/>
    <col min="1235" max="1235" width="11.140625" style="8" customWidth="1"/>
    <col min="1236" max="1236" width="29.140625" style="8" customWidth="1"/>
    <col min="1237" max="1237" width="34.28515625" style="8" customWidth="1"/>
    <col min="1238" max="1239" width="9.85546875" style="8" customWidth="1"/>
    <col min="1240" max="1240" width="17.5703125" style="8" customWidth="1"/>
    <col min="1241" max="1241" width="18.85546875" style="8" customWidth="1"/>
    <col min="1242" max="1242" width="9.85546875" style="8" customWidth="1"/>
    <col min="1243" max="1244" width="6" style="8" customWidth="1"/>
    <col min="1245" max="1245" width="13.7109375" style="8" customWidth="1"/>
    <col min="1246" max="1247" width="15" style="8" customWidth="1"/>
    <col min="1248" max="1248" width="17.5703125" style="8" customWidth="1"/>
    <col min="1249" max="1249" width="9.85546875" style="8" customWidth="1"/>
    <col min="1250" max="1250" width="7.28515625" style="8" customWidth="1"/>
    <col min="1251" max="1251" width="6" style="8" customWidth="1"/>
    <col min="1252" max="1257" width="17.5703125" style="8" customWidth="1"/>
    <col min="1258" max="1400" width="20.140625" style="8" customWidth="1"/>
    <col min="1401" max="1440" width="12.42578125" style="8" customWidth="1"/>
    <col min="1441" max="1441" width="20.140625" style="8" customWidth="1"/>
    <col min="1442" max="1442" width="21.42578125" style="8" customWidth="1"/>
    <col min="1443" max="1443" width="22.7109375" style="8" customWidth="1"/>
    <col min="1444" max="1444" width="13.7109375" style="8" customWidth="1"/>
    <col min="1445" max="1445" width="15" style="8" customWidth="1"/>
    <col min="1446" max="1448" width="17.5703125" style="8" customWidth="1"/>
    <col min="1449" max="1449" width="16.28515625" style="8" customWidth="1"/>
    <col min="1450" max="1450" width="15" style="8" customWidth="1"/>
    <col min="1451" max="1452" width="12.42578125" style="8" customWidth="1"/>
    <col min="1453" max="1454" width="17.5703125" style="8" customWidth="1"/>
    <col min="1455" max="1455" width="7.28515625" style="8" customWidth="1"/>
    <col min="1456" max="1456" width="21.42578125" style="8" customWidth="1"/>
    <col min="1457" max="1457" width="17.5703125" style="8" customWidth="1"/>
    <col min="1458" max="1458" width="20.140625" style="8" customWidth="1"/>
    <col min="1459" max="1459" width="16.28515625" style="8" customWidth="1"/>
    <col min="1460" max="1460" width="17.5703125" style="8" customWidth="1"/>
    <col min="1461" max="1461" width="6" style="8" customWidth="1"/>
    <col min="1462" max="1463" width="18.85546875" style="8" customWidth="1"/>
    <col min="1464" max="1465" width="20.140625" style="8" customWidth="1"/>
    <col min="1466" max="1466" width="6" style="8" customWidth="1"/>
    <col min="1467" max="1467" width="12.42578125" style="8" customWidth="1"/>
    <col min="1468" max="1468" width="18.85546875" style="8" customWidth="1"/>
    <col min="1469" max="1470" width="15" style="8" customWidth="1"/>
    <col min="1471" max="1471" width="7.28515625" style="8" customWidth="1"/>
    <col min="1472" max="1472" width="11.140625" style="8" customWidth="1"/>
    <col min="1473" max="1473" width="13.7109375" style="8" customWidth="1"/>
    <col min="1474" max="1474" width="18.85546875" style="8" customWidth="1"/>
    <col min="1475" max="1475" width="17.5703125" style="8" customWidth="1"/>
    <col min="1476" max="1476" width="25.28515625" style="8" customWidth="1"/>
    <col min="1477" max="1477" width="20.140625" style="8" customWidth="1"/>
    <col min="1478" max="1478" width="15" style="8" customWidth="1"/>
    <col min="1479" max="1479" width="17.5703125" style="8" customWidth="1"/>
    <col min="1480" max="1480" width="16.28515625" style="8" customWidth="1"/>
    <col min="1481" max="1482" width="15" style="8" customWidth="1"/>
    <col min="1483" max="1483" width="17.5703125" style="8" customWidth="1"/>
    <col min="1484" max="1484" width="20.140625" style="8" customWidth="1"/>
    <col min="1485" max="1485" width="16.28515625" style="8" customWidth="1"/>
    <col min="1486" max="1487" width="25.28515625" style="8" customWidth="1"/>
    <col min="1488" max="1488" width="18.85546875" style="8" customWidth="1"/>
    <col min="1489" max="1490" width="20.140625" style="8" customWidth="1"/>
    <col min="1491" max="1491" width="11.140625" style="8" customWidth="1"/>
    <col min="1492" max="1492" width="29.140625" style="8" customWidth="1"/>
    <col min="1493" max="1493" width="34.28515625" style="8" customWidth="1"/>
    <col min="1494" max="1495" width="9.85546875" style="8" customWidth="1"/>
    <col min="1496" max="1496" width="17.5703125" style="8" customWidth="1"/>
    <col min="1497" max="1497" width="18.85546875" style="8" customWidth="1"/>
    <col min="1498" max="1498" width="9.85546875" style="8" customWidth="1"/>
    <col min="1499" max="1500" width="6" style="8" customWidth="1"/>
    <col min="1501" max="1501" width="13.7109375" style="8" customWidth="1"/>
    <col min="1502" max="1503" width="15" style="8" customWidth="1"/>
    <col min="1504" max="1504" width="17.5703125" style="8" customWidth="1"/>
    <col min="1505" max="1505" width="9.85546875" style="8" customWidth="1"/>
    <col min="1506" max="1506" width="7.28515625" style="8" customWidth="1"/>
    <col min="1507" max="1507" width="6" style="8" customWidth="1"/>
    <col min="1508" max="1513" width="17.5703125" style="8" customWidth="1"/>
    <col min="1514" max="1656" width="20.140625" style="8" customWidth="1"/>
    <col min="1657" max="1696" width="12.42578125" style="8" customWidth="1"/>
    <col min="1697" max="1697" width="20.140625" style="8" customWidth="1"/>
    <col min="1698" max="1698" width="21.42578125" style="8" customWidth="1"/>
    <col min="1699" max="1699" width="22.7109375" style="8" customWidth="1"/>
    <col min="1700" max="1700" width="13.7109375" style="8" customWidth="1"/>
    <col min="1701" max="1701" width="15" style="8" customWidth="1"/>
    <col min="1702" max="1704" width="17.5703125" style="8" customWidth="1"/>
    <col min="1705" max="1705" width="16.28515625" style="8" customWidth="1"/>
    <col min="1706" max="1706" width="15" style="8" customWidth="1"/>
    <col min="1707" max="1708" width="12.42578125" style="8" customWidth="1"/>
    <col min="1709" max="1710" width="17.5703125" style="8" customWidth="1"/>
    <col min="1711" max="1711" width="7.28515625" style="8" customWidth="1"/>
    <col min="1712" max="1712" width="21.42578125" style="8" customWidth="1"/>
    <col min="1713" max="1713" width="17.5703125" style="8" customWidth="1"/>
    <col min="1714" max="1714" width="20.140625" style="8" customWidth="1"/>
    <col min="1715" max="1715" width="16.28515625" style="8" customWidth="1"/>
    <col min="1716" max="1716" width="17.5703125" style="8" customWidth="1"/>
    <col min="1717" max="1717" width="6" style="8" customWidth="1"/>
    <col min="1718" max="1719" width="18.85546875" style="8" customWidth="1"/>
    <col min="1720" max="1721" width="20.140625" style="8" customWidth="1"/>
    <col min="1722" max="1722" width="6" style="8" customWidth="1"/>
    <col min="1723" max="1723" width="12.42578125" style="8" customWidth="1"/>
    <col min="1724" max="1724" width="18.85546875" style="8" customWidth="1"/>
    <col min="1725" max="1726" width="15" style="8" customWidth="1"/>
    <col min="1727" max="1727" width="7.28515625" style="8" customWidth="1"/>
    <col min="1728" max="1728" width="11.140625" style="8" customWidth="1"/>
    <col min="1729" max="1729" width="13.7109375" style="8" customWidth="1"/>
    <col min="1730" max="1730" width="18.85546875" style="8" customWidth="1"/>
    <col min="1731" max="1731" width="17.5703125" style="8" customWidth="1"/>
    <col min="1732" max="1732" width="25.28515625" style="8" customWidth="1"/>
    <col min="1733" max="1733" width="20.140625" style="8" customWidth="1"/>
    <col min="1734" max="1734" width="15" style="8" customWidth="1"/>
    <col min="1735" max="1735" width="17.5703125" style="8" customWidth="1"/>
    <col min="1736" max="1736" width="16.28515625" style="8" customWidth="1"/>
    <col min="1737" max="1738" width="15" style="8" customWidth="1"/>
    <col min="1739" max="1739" width="17.5703125" style="8" customWidth="1"/>
    <col min="1740" max="1740" width="20.140625" style="8" customWidth="1"/>
    <col min="1741" max="1741" width="16.28515625" style="8" customWidth="1"/>
    <col min="1742" max="1743" width="25.28515625" style="8" customWidth="1"/>
    <col min="1744" max="1744" width="18.85546875" style="8" customWidth="1"/>
    <col min="1745" max="1746" width="20.140625" style="8" customWidth="1"/>
    <col min="1747" max="1747" width="11.140625" style="8" customWidth="1"/>
    <col min="1748" max="1748" width="29.140625" style="8" customWidth="1"/>
    <col min="1749" max="1749" width="34.28515625" style="8" customWidth="1"/>
    <col min="1750" max="1751" width="9.85546875" style="8" customWidth="1"/>
    <col min="1752" max="1752" width="17.5703125" style="8" customWidth="1"/>
    <col min="1753" max="1753" width="18.85546875" style="8" customWidth="1"/>
    <col min="1754" max="1754" width="9.85546875" style="8" customWidth="1"/>
    <col min="1755" max="1756" width="6" style="8" customWidth="1"/>
    <col min="1757" max="1757" width="13.7109375" style="8" customWidth="1"/>
    <col min="1758" max="1759" width="15" style="8" customWidth="1"/>
    <col min="1760" max="1760" width="17.5703125" style="8" customWidth="1"/>
    <col min="1761" max="1761" width="9.85546875" style="8" customWidth="1"/>
    <col min="1762" max="1762" width="7.28515625" style="8" customWidth="1"/>
    <col min="1763" max="1763" width="6" style="8" customWidth="1"/>
    <col min="1764" max="1769" width="17.5703125" style="8" customWidth="1"/>
    <col min="1770" max="1912" width="20.140625" style="8" customWidth="1"/>
    <col min="1913" max="1952" width="12.42578125" style="8" customWidth="1"/>
    <col min="1953" max="1953" width="20.140625" style="8" customWidth="1"/>
    <col min="1954" max="1954" width="21.42578125" style="8" customWidth="1"/>
    <col min="1955" max="1955" width="22.7109375" style="8" customWidth="1"/>
    <col min="1956" max="1956" width="13.7109375" style="8" customWidth="1"/>
    <col min="1957" max="1957" width="15" style="8" customWidth="1"/>
    <col min="1958" max="1960" width="17.5703125" style="8" customWidth="1"/>
    <col min="1961" max="1961" width="16.28515625" style="8" customWidth="1"/>
    <col min="1962" max="1962" width="15" style="8" customWidth="1"/>
    <col min="1963" max="1964" width="12.42578125" style="8" customWidth="1"/>
    <col min="1965" max="1966" width="17.5703125" style="8" customWidth="1"/>
    <col min="1967" max="1967" width="7.28515625" style="8" customWidth="1"/>
    <col min="1968" max="1968" width="21.42578125" style="8" customWidth="1"/>
    <col min="1969" max="1969" width="17.5703125" style="8" customWidth="1"/>
    <col min="1970" max="1970" width="20.140625" style="8" customWidth="1"/>
    <col min="1971" max="1971" width="16.28515625" style="8" customWidth="1"/>
    <col min="1972" max="1972" width="17.5703125" style="8" customWidth="1"/>
    <col min="1973" max="1973" width="6" style="8" customWidth="1"/>
    <col min="1974" max="1975" width="18.85546875" style="8" customWidth="1"/>
    <col min="1976" max="1977" width="20.140625" style="8" customWidth="1"/>
    <col min="1978" max="1978" width="6" style="8" customWidth="1"/>
    <col min="1979" max="1979" width="12.42578125" style="8" customWidth="1"/>
    <col min="1980" max="1980" width="18.85546875" style="8" customWidth="1"/>
    <col min="1981" max="1982" width="15" style="8" customWidth="1"/>
    <col min="1983" max="1983" width="7.28515625" style="8" customWidth="1"/>
    <col min="1984" max="1984" width="11.140625" style="8" customWidth="1"/>
    <col min="1985" max="1985" width="13.7109375" style="8" customWidth="1"/>
    <col min="1986" max="1986" width="18.85546875" style="8" customWidth="1"/>
    <col min="1987" max="1987" width="17.5703125" style="8" customWidth="1"/>
    <col min="1988" max="1988" width="25.28515625" style="8" customWidth="1"/>
    <col min="1989" max="1989" width="20.140625" style="8" customWidth="1"/>
    <col min="1990" max="1990" width="15" style="8" customWidth="1"/>
    <col min="1991" max="1991" width="17.5703125" style="8" customWidth="1"/>
    <col min="1992" max="1992" width="16.28515625" style="8" customWidth="1"/>
    <col min="1993" max="1994" width="15" style="8" customWidth="1"/>
    <col min="1995" max="1995" width="17.5703125" style="8" customWidth="1"/>
    <col min="1996" max="1996" width="20.140625" style="8" customWidth="1"/>
    <col min="1997" max="1997" width="16.28515625" style="8" customWidth="1"/>
    <col min="1998" max="1999" width="25.28515625" style="8" customWidth="1"/>
    <col min="2000" max="2000" width="18.85546875" style="8" customWidth="1"/>
    <col min="2001" max="2002" width="20.140625" style="8" customWidth="1"/>
    <col min="2003" max="2003" width="11.140625" style="8" customWidth="1"/>
    <col min="2004" max="2004" width="29.140625" style="8" customWidth="1"/>
    <col min="2005" max="2005" width="34.28515625" style="8" customWidth="1"/>
    <col min="2006" max="2007" width="9.85546875" style="8" customWidth="1"/>
    <col min="2008" max="2008" width="17.5703125" style="8" customWidth="1"/>
    <col min="2009" max="2009" width="18.85546875" style="8" customWidth="1"/>
    <col min="2010" max="2010" width="9.85546875" style="8" customWidth="1"/>
    <col min="2011" max="2012" width="6" style="8" customWidth="1"/>
    <col min="2013" max="2013" width="13.7109375" style="8" customWidth="1"/>
    <col min="2014" max="2015" width="15" style="8" customWidth="1"/>
    <col min="2016" max="2016" width="17.5703125" style="8" customWidth="1"/>
    <col min="2017" max="2017" width="9.85546875" style="8" customWidth="1"/>
    <col min="2018" max="2018" width="7.28515625" style="8" customWidth="1"/>
    <col min="2019" max="2019" width="6" style="8" customWidth="1"/>
    <col min="2020" max="2025" width="17.5703125" style="8" customWidth="1"/>
    <col min="2026" max="2168" width="20.140625" style="8" customWidth="1"/>
    <col min="2169" max="2208" width="12.42578125" style="8" customWidth="1"/>
    <col min="2209" max="2209" width="20.140625" style="8" customWidth="1"/>
    <col min="2210" max="2210" width="21.42578125" style="8" customWidth="1"/>
    <col min="2211" max="2211" width="22.7109375" style="8" customWidth="1"/>
    <col min="2212" max="2212" width="13.7109375" style="8" customWidth="1"/>
    <col min="2213" max="2213" width="15" style="8" customWidth="1"/>
    <col min="2214" max="2216" width="17.5703125" style="8" customWidth="1"/>
    <col min="2217" max="2217" width="16.28515625" style="8" customWidth="1"/>
    <col min="2218" max="2218" width="15" style="8" customWidth="1"/>
    <col min="2219" max="2220" width="12.42578125" style="8" customWidth="1"/>
    <col min="2221" max="2222" width="17.5703125" style="8" customWidth="1"/>
    <col min="2223" max="2223" width="7.28515625" style="8" customWidth="1"/>
    <col min="2224" max="2224" width="21.42578125" style="8" customWidth="1"/>
    <col min="2225" max="2225" width="17.5703125" style="8" customWidth="1"/>
    <col min="2226" max="2226" width="20.140625" style="8" customWidth="1"/>
    <col min="2227" max="2227" width="16.28515625" style="8" customWidth="1"/>
    <col min="2228" max="2228" width="17.5703125" style="8" customWidth="1"/>
    <col min="2229" max="2229" width="6" style="8" customWidth="1"/>
    <col min="2230" max="2231" width="18.85546875" style="8" customWidth="1"/>
    <col min="2232" max="2233" width="20.140625" style="8" customWidth="1"/>
    <col min="2234" max="2234" width="6" style="8" customWidth="1"/>
    <col min="2235" max="2235" width="12.42578125" style="8" customWidth="1"/>
    <col min="2236" max="2236" width="18.85546875" style="8" customWidth="1"/>
    <col min="2237" max="2238" width="15" style="8" customWidth="1"/>
    <col min="2239" max="2239" width="7.28515625" style="8" customWidth="1"/>
    <col min="2240" max="2240" width="11.140625" style="8" customWidth="1"/>
    <col min="2241" max="2241" width="13.7109375" style="8" customWidth="1"/>
    <col min="2242" max="2242" width="18.85546875" style="8" customWidth="1"/>
    <col min="2243" max="2243" width="17.5703125" style="8" customWidth="1"/>
    <col min="2244" max="2244" width="25.28515625" style="8" customWidth="1"/>
    <col min="2245" max="2245" width="20.140625" style="8" customWidth="1"/>
    <col min="2246" max="2246" width="15" style="8" customWidth="1"/>
    <col min="2247" max="2247" width="17.5703125" style="8" customWidth="1"/>
    <col min="2248" max="2248" width="16.28515625" style="8" customWidth="1"/>
    <col min="2249" max="2250" width="15" style="8" customWidth="1"/>
    <col min="2251" max="2251" width="17.5703125" style="8" customWidth="1"/>
    <col min="2252" max="2252" width="20.140625" style="8" customWidth="1"/>
    <col min="2253" max="2253" width="16.28515625" style="8" customWidth="1"/>
    <col min="2254" max="2255" width="25.28515625" style="8" customWidth="1"/>
    <col min="2256" max="2256" width="18.85546875" style="8" customWidth="1"/>
    <col min="2257" max="2258" width="20.140625" style="8" customWidth="1"/>
    <col min="2259" max="2259" width="11.140625" style="8" customWidth="1"/>
    <col min="2260" max="2260" width="29.140625" style="8" customWidth="1"/>
    <col min="2261" max="2261" width="34.28515625" style="8" customWidth="1"/>
    <col min="2262" max="2263" width="9.85546875" style="8" customWidth="1"/>
    <col min="2264" max="2264" width="17.5703125" style="8" customWidth="1"/>
    <col min="2265" max="2265" width="18.85546875" style="8" customWidth="1"/>
    <col min="2266" max="2266" width="9.85546875" style="8" customWidth="1"/>
    <col min="2267" max="2268" width="6" style="8" customWidth="1"/>
    <col min="2269" max="2269" width="13.7109375" style="8" customWidth="1"/>
    <col min="2270" max="2271" width="15" style="8" customWidth="1"/>
    <col min="2272" max="2272" width="17.5703125" style="8" customWidth="1"/>
    <col min="2273" max="2273" width="9.85546875" style="8" customWidth="1"/>
    <col min="2274" max="2274" width="7.28515625" style="8" customWidth="1"/>
    <col min="2275" max="2275" width="6" style="8" customWidth="1"/>
    <col min="2276" max="2281" width="17.5703125" style="8" customWidth="1"/>
    <col min="2282" max="2424" width="20.140625" style="8" customWidth="1"/>
    <col min="2425" max="2464" width="12.42578125" style="8" customWidth="1"/>
    <col min="2465" max="2465" width="20.140625" style="8" customWidth="1"/>
    <col min="2466" max="2466" width="21.42578125" style="8" customWidth="1"/>
    <col min="2467" max="2467" width="22.7109375" style="8" customWidth="1"/>
    <col min="2468" max="2468" width="13.7109375" style="8" customWidth="1"/>
    <col min="2469" max="2469" width="15" style="8" customWidth="1"/>
    <col min="2470" max="2472" width="17.5703125" style="8" customWidth="1"/>
    <col min="2473" max="2473" width="16.28515625" style="8" customWidth="1"/>
    <col min="2474" max="2474" width="15" style="8" customWidth="1"/>
    <col min="2475" max="2476" width="12.42578125" style="8" customWidth="1"/>
    <col min="2477" max="2478" width="17.5703125" style="8" customWidth="1"/>
    <col min="2479" max="2479" width="7.28515625" style="8" customWidth="1"/>
    <col min="2480" max="2480" width="21.42578125" style="8" customWidth="1"/>
    <col min="2481" max="2481" width="17.5703125" style="8" customWidth="1"/>
    <col min="2482" max="2482" width="20.140625" style="8" customWidth="1"/>
    <col min="2483" max="2483" width="16.28515625" style="8" customWidth="1"/>
    <col min="2484" max="2484" width="17.5703125" style="8" customWidth="1"/>
    <col min="2485" max="2485" width="6" style="8" customWidth="1"/>
    <col min="2486" max="2487" width="18.85546875" style="8" customWidth="1"/>
    <col min="2488" max="2489" width="20.140625" style="8" customWidth="1"/>
    <col min="2490" max="2490" width="6" style="8" customWidth="1"/>
    <col min="2491" max="2491" width="12.42578125" style="8" customWidth="1"/>
    <col min="2492" max="2492" width="18.85546875" style="8" customWidth="1"/>
    <col min="2493" max="2494" width="15" style="8" customWidth="1"/>
    <col min="2495" max="2495" width="7.28515625" style="8" customWidth="1"/>
    <col min="2496" max="2496" width="11.140625" style="8" customWidth="1"/>
    <col min="2497" max="2497" width="13.7109375" style="8" customWidth="1"/>
    <col min="2498" max="2498" width="18.85546875" style="8" customWidth="1"/>
    <col min="2499" max="2499" width="17.5703125" style="8" customWidth="1"/>
    <col min="2500" max="2500" width="25.28515625" style="8" customWidth="1"/>
    <col min="2501" max="2501" width="20.140625" style="8" customWidth="1"/>
    <col min="2502" max="2502" width="15" style="8" customWidth="1"/>
    <col min="2503" max="2503" width="17.5703125" style="8" customWidth="1"/>
    <col min="2504" max="2504" width="16.28515625" style="8" customWidth="1"/>
    <col min="2505" max="2506" width="15" style="8" customWidth="1"/>
    <col min="2507" max="2507" width="17.5703125" style="8" customWidth="1"/>
    <col min="2508" max="2508" width="20.140625" style="8" customWidth="1"/>
    <col min="2509" max="2509" width="16.28515625" style="8" customWidth="1"/>
    <col min="2510" max="2511" width="25.28515625" style="8" customWidth="1"/>
    <col min="2512" max="2512" width="18.85546875" style="8" customWidth="1"/>
    <col min="2513" max="2514" width="20.140625" style="8" customWidth="1"/>
    <col min="2515" max="2515" width="11.140625" style="8" customWidth="1"/>
    <col min="2516" max="2516" width="29.140625" style="8" customWidth="1"/>
    <col min="2517" max="2517" width="34.28515625" style="8" customWidth="1"/>
    <col min="2518" max="2519" width="9.85546875" style="8" customWidth="1"/>
    <col min="2520" max="2520" width="17.5703125" style="8" customWidth="1"/>
    <col min="2521" max="2521" width="18.85546875" style="8" customWidth="1"/>
    <col min="2522" max="2522" width="9.85546875" style="8" customWidth="1"/>
    <col min="2523" max="2524" width="6" style="8" customWidth="1"/>
    <col min="2525" max="2525" width="13.7109375" style="8" customWidth="1"/>
    <col min="2526" max="2527" width="15" style="8" customWidth="1"/>
    <col min="2528" max="2528" width="17.5703125" style="8" customWidth="1"/>
    <col min="2529" max="2529" width="9.85546875" style="8" customWidth="1"/>
    <col min="2530" max="2530" width="7.28515625" style="8" customWidth="1"/>
    <col min="2531" max="2531" width="6" style="8" customWidth="1"/>
    <col min="2532" max="2537" width="17.5703125" style="8" customWidth="1"/>
    <col min="2538" max="2680" width="20.140625" style="8" customWidth="1"/>
    <col min="2681" max="2720" width="12.42578125" style="8" customWidth="1"/>
    <col min="2721" max="2721" width="20.140625" style="8" customWidth="1"/>
    <col min="2722" max="2722" width="21.42578125" style="8" customWidth="1"/>
    <col min="2723" max="2723" width="22.7109375" style="8" customWidth="1"/>
    <col min="2724" max="2724" width="13.7109375" style="8" customWidth="1"/>
    <col min="2725" max="2725" width="15" style="8" customWidth="1"/>
    <col min="2726" max="2728" width="17.5703125" style="8" customWidth="1"/>
    <col min="2729" max="2729" width="16.28515625" style="8" customWidth="1"/>
    <col min="2730" max="2730" width="15" style="8" customWidth="1"/>
    <col min="2731" max="2732" width="12.42578125" style="8" customWidth="1"/>
    <col min="2733" max="2734" width="17.5703125" style="8" customWidth="1"/>
    <col min="2735" max="2735" width="7.28515625" style="8" customWidth="1"/>
    <col min="2736" max="2736" width="21.42578125" style="8" customWidth="1"/>
    <col min="2737" max="2737" width="17.5703125" style="8" customWidth="1"/>
    <col min="2738" max="2738" width="20.140625" style="8" customWidth="1"/>
    <col min="2739" max="2739" width="16.28515625" style="8" customWidth="1"/>
    <col min="2740" max="2740" width="17.5703125" style="8" customWidth="1"/>
    <col min="2741" max="2741" width="6" style="8" customWidth="1"/>
    <col min="2742" max="2743" width="18.85546875" style="8" customWidth="1"/>
    <col min="2744" max="2745" width="20.140625" style="8" customWidth="1"/>
    <col min="2746" max="2746" width="6" style="8" customWidth="1"/>
    <col min="2747" max="2747" width="12.42578125" style="8" customWidth="1"/>
    <col min="2748" max="2748" width="18.85546875" style="8" customWidth="1"/>
    <col min="2749" max="2750" width="15" style="8" customWidth="1"/>
    <col min="2751" max="2751" width="7.28515625" style="8" customWidth="1"/>
    <col min="2752" max="2752" width="11.140625" style="8" customWidth="1"/>
    <col min="2753" max="2753" width="13.7109375" style="8" customWidth="1"/>
    <col min="2754" max="2754" width="18.85546875" style="8" customWidth="1"/>
    <col min="2755" max="2755" width="17.5703125" style="8" customWidth="1"/>
    <col min="2756" max="2756" width="25.28515625" style="8" customWidth="1"/>
    <col min="2757" max="2757" width="20.140625" style="8" customWidth="1"/>
    <col min="2758" max="2758" width="15" style="8" customWidth="1"/>
    <col min="2759" max="2759" width="17.5703125" style="8" customWidth="1"/>
    <col min="2760" max="2760" width="16.28515625" style="8" customWidth="1"/>
    <col min="2761" max="2762" width="15" style="8" customWidth="1"/>
    <col min="2763" max="2763" width="17.5703125" style="8" customWidth="1"/>
    <col min="2764" max="2764" width="20.140625" style="8" customWidth="1"/>
    <col min="2765" max="2765" width="16.28515625" style="8" customWidth="1"/>
    <col min="2766" max="2767" width="25.28515625" style="8" customWidth="1"/>
    <col min="2768" max="2768" width="18.85546875" style="8" customWidth="1"/>
    <col min="2769" max="2770" width="20.140625" style="8" customWidth="1"/>
    <col min="2771" max="2771" width="11.140625" style="8" customWidth="1"/>
    <col min="2772" max="2772" width="29.140625" style="8" customWidth="1"/>
    <col min="2773" max="2773" width="34.28515625" style="8" customWidth="1"/>
    <col min="2774" max="2775" width="9.85546875" style="8" customWidth="1"/>
    <col min="2776" max="2776" width="17.5703125" style="8" customWidth="1"/>
    <col min="2777" max="2777" width="18.85546875" style="8" customWidth="1"/>
    <col min="2778" max="2778" width="9.85546875" style="8" customWidth="1"/>
    <col min="2779" max="2780" width="6" style="8" customWidth="1"/>
    <col min="2781" max="2781" width="13.7109375" style="8" customWidth="1"/>
    <col min="2782" max="2783" width="15" style="8" customWidth="1"/>
    <col min="2784" max="2784" width="17.5703125" style="8" customWidth="1"/>
    <col min="2785" max="2785" width="9.85546875" style="8" customWidth="1"/>
    <col min="2786" max="2786" width="7.28515625" style="8" customWidth="1"/>
    <col min="2787" max="2787" width="6" style="8" customWidth="1"/>
    <col min="2788" max="2793" width="17.5703125" style="8" customWidth="1"/>
    <col min="2794" max="2936" width="20.140625" style="8" customWidth="1"/>
    <col min="2937" max="2976" width="12.42578125" style="8" customWidth="1"/>
    <col min="2977" max="2977" width="20.140625" style="8" customWidth="1"/>
    <col min="2978" max="2978" width="21.42578125" style="8" customWidth="1"/>
    <col min="2979" max="2979" width="22.7109375" style="8" customWidth="1"/>
    <col min="2980" max="2980" width="13.7109375" style="8" customWidth="1"/>
    <col min="2981" max="2981" width="15" style="8" customWidth="1"/>
    <col min="2982" max="2984" width="17.5703125" style="8" customWidth="1"/>
    <col min="2985" max="2985" width="16.28515625" style="8" customWidth="1"/>
    <col min="2986" max="2986" width="15" style="8" customWidth="1"/>
    <col min="2987" max="2988" width="12.42578125" style="8" customWidth="1"/>
    <col min="2989" max="2990" width="17.5703125" style="8" customWidth="1"/>
    <col min="2991" max="2991" width="7.28515625" style="8" customWidth="1"/>
    <col min="2992" max="2992" width="21.42578125" style="8" customWidth="1"/>
    <col min="2993" max="2993" width="17.5703125" style="8" customWidth="1"/>
    <col min="2994" max="2994" width="20.140625" style="8" customWidth="1"/>
    <col min="2995" max="2995" width="16.28515625" style="8" customWidth="1"/>
    <col min="2996" max="2996" width="17.5703125" style="8" customWidth="1"/>
    <col min="2997" max="2997" width="6" style="8" customWidth="1"/>
    <col min="2998" max="2999" width="18.85546875" style="8" customWidth="1"/>
    <col min="3000" max="3001" width="20.140625" style="8" customWidth="1"/>
    <col min="3002" max="3002" width="6" style="8" customWidth="1"/>
    <col min="3003" max="3003" width="12.42578125" style="8" customWidth="1"/>
    <col min="3004" max="3004" width="18.85546875" style="8" customWidth="1"/>
    <col min="3005" max="3006" width="15" style="8" customWidth="1"/>
    <col min="3007" max="3007" width="7.28515625" style="8" customWidth="1"/>
    <col min="3008" max="3008" width="11.140625" style="8" customWidth="1"/>
    <col min="3009" max="3009" width="13.7109375" style="8" customWidth="1"/>
    <col min="3010" max="3010" width="18.85546875" style="8" customWidth="1"/>
    <col min="3011" max="3011" width="17.5703125" style="8" customWidth="1"/>
    <col min="3012" max="3012" width="25.28515625" style="8" customWidth="1"/>
    <col min="3013" max="3013" width="20.140625" style="8" customWidth="1"/>
    <col min="3014" max="3014" width="15" style="8" customWidth="1"/>
    <col min="3015" max="3015" width="17.5703125" style="8" customWidth="1"/>
    <col min="3016" max="3016" width="16.28515625" style="8" customWidth="1"/>
    <col min="3017" max="3018" width="15" style="8" customWidth="1"/>
    <col min="3019" max="3019" width="17.5703125" style="8" customWidth="1"/>
    <col min="3020" max="3020" width="20.140625" style="8" customWidth="1"/>
    <col min="3021" max="3021" width="16.28515625" style="8" customWidth="1"/>
    <col min="3022" max="3023" width="25.28515625" style="8" customWidth="1"/>
    <col min="3024" max="3024" width="18.85546875" style="8" customWidth="1"/>
    <col min="3025" max="3026" width="20.140625" style="8" customWidth="1"/>
    <col min="3027" max="3027" width="11.140625" style="8" customWidth="1"/>
    <col min="3028" max="3028" width="29.140625" style="8" customWidth="1"/>
    <col min="3029" max="3029" width="34.28515625" style="8" customWidth="1"/>
    <col min="3030" max="3031" width="9.85546875" style="8" customWidth="1"/>
    <col min="3032" max="3032" width="17.5703125" style="8" customWidth="1"/>
    <col min="3033" max="3033" width="18.85546875" style="8" customWidth="1"/>
    <col min="3034" max="3034" width="9.85546875" style="8" customWidth="1"/>
    <col min="3035" max="3036" width="6" style="8" customWidth="1"/>
    <col min="3037" max="3037" width="13.7109375" style="8" customWidth="1"/>
    <col min="3038" max="3039" width="15" style="8" customWidth="1"/>
    <col min="3040" max="3040" width="17.5703125" style="8" customWidth="1"/>
    <col min="3041" max="3041" width="9.85546875" style="8" customWidth="1"/>
    <col min="3042" max="3042" width="7.28515625" style="8" customWidth="1"/>
    <col min="3043" max="3043" width="6" style="8" customWidth="1"/>
    <col min="3044" max="3049" width="17.5703125" style="8" customWidth="1"/>
    <col min="3050" max="3192" width="20.140625" style="8" customWidth="1"/>
    <col min="3193" max="3232" width="12.42578125" style="8" customWidth="1"/>
    <col min="3233" max="3233" width="20.140625" style="8" customWidth="1"/>
    <col min="3234" max="3234" width="21.42578125" style="8" customWidth="1"/>
    <col min="3235" max="3235" width="22.7109375" style="8" customWidth="1"/>
    <col min="3236" max="3236" width="13.7109375" style="8" customWidth="1"/>
    <col min="3237" max="3237" width="15" style="8" customWidth="1"/>
    <col min="3238" max="3240" width="17.5703125" style="8" customWidth="1"/>
    <col min="3241" max="3241" width="16.28515625" style="8" customWidth="1"/>
    <col min="3242" max="3242" width="15" style="8" customWidth="1"/>
    <col min="3243" max="3244" width="12.42578125" style="8" customWidth="1"/>
    <col min="3245" max="3246" width="17.5703125" style="8" customWidth="1"/>
    <col min="3247" max="3247" width="7.28515625" style="8" customWidth="1"/>
    <col min="3248" max="3248" width="21.42578125" style="8" customWidth="1"/>
    <col min="3249" max="3249" width="17.5703125" style="8" customWidth="1"/>
    <col min="3250" max="3250" width="20.140625" style="8" customWidth="1"/>
    <col min="3251" max="3251" width="16.28515625" style="8" customWidth="1"/>
    <col min="3252" max="3252" width="17.5703125" style="8" customWidth="1"/>
    <col min="3253" max="3253" width="6" style="8" customWidth="1"/>
    <col min="3254" max="3255" width="18.85546875" style="8" customWidth="1"/>
    <col min="3256" max="3257" width="20.140625" style="8" customWidth="1"/>
    <col min="3258" max="3258" width="6" style="8" customWidth="1"/>
    <col min="3259" max="3259" width="12.42578125" style="8" customWidth="1"/>
    <col min="3260" max="3260" width="18.85546875" style="8" customWidth="1"/>
    <col min="3261" max="3262" width="15" style="8" customWidth="1"/>
    <col min="3263" max="3263" width="7.28515625" style="8" customWidth="1"/>
    <col min="3264" max="3264" width="11.140625" style="8" customWidth="1"/>
    <col min="3265" max="3265" width="13.7109375" style="8" customWidth="1"/>
    <col min="3266" max="3266" width="18.85546875" style="8" customWidth="1"/>
    <col min="3267" max="3267" width="17.5703125" style="8" customWidth="1"/>
    <col min="3268" max="3268" width="25.28515625" style="8" customWidth="1"/>
    <col min="3269" max="3269" width="20.140625" style="8" customWidth="1"/>
    <col min="3270" max="3270" width="15" style="8" customWidth="1"/>
    <col min="3271" max="3271" width="17.5703125" style="8" customWidth="1"/>
    <col min="3272" max="3272" width="16.28515625" style="8" customWidth="1"/>
    <col min="3273" max="3274" width="15" style="8" customWidth="1"/>
    <col min="3275" max="3275" width="17.5703125" style="8" customWidth="1"/>
    <col min="3276" max="3276" width="20.140625" style="8" customWidth="1"/>
    <col min="3277" max="3277" width="16.28515625" style="8" customWidth="1"/>
    <col min="3278" max="3279" width="25.28515625" style="8" customWidth="1"/>
    <col min="3280" max="3280" width="18.85546875" style="8" customWidth="1"/>
    <col min="3281" max="3282" width="20.140625" style="8" customWidth="1"/>
    <col min="3283" max="3283" width="11.140625" style="8" customWidth="1"/>
    <col min="3284" max="3284" width="29.140625" style="8" customWidth="1"/>
    <col min="3285" max="3285" width="34.28515625" style="8" customWidth="1"/>
    <col min="3286" max="3287" width="9.85546875" style="8" customWidth="1"/>
    <col min="3288" max="3288" width="17.5703125" style="8" customWidth="1"/>
    <col min="3289" max="3289" width="18.85546875" style="8" customWidth="1"/>
    <col min="3290" max="3290" width="9.85546875" style="8" customWidth="1"/>
    <col min="3291" max="3292" width="6" style="8" customWidth="1"/>
    <col min="3293" max="3293" width="13.7109375" style="8" customWidth="1"/>
    <col min="3294" max="3295" width="15" style="8" customWidth="1"/>
    <col min="3296" max="3296" width="17.5703125" style="8" customWidth="1"/>
    <col min="3297" max="3297" width="9.85546875" style="8" customWidth="1"/>
    <col min="3298" max="3298" width="7.28515625" style="8" customWidth="1"/>
    <col min="3299" max="3299" width="6" style="8" customWidth="1"/>
    <col min="3300" max="3305" width="17.5703125" style="8" customWidth="1"/>
    <col min="3306" max="3448" width="20.140625" style="8" customWidth="1"/>
    <col min="3449" max="3488" width="12.42578125" style="8" customWidth="1"/>
    <col min="3489" max="3489" width="20.140625" style="8" customWidth="1"/>
    <col min="3490" max="3490" width="21.42578125" style="8" customWidth="1"/>
    <col min="3491" max="3491" width="22.7109375" style="8" customWidth="1"/>
    <col min="3492" max="3492" width="13.7109375" style="8" customWidth="1"/>
    <col min="3493" max="3493" width="15" style="8" customWidth="1"/>
    <col min="3494" max="3496" width="17.5703125" style="8" customWidth="1"/>
    <col min="3497" max="3497" width="16.28515625" style="8" customWidth="1"/>
    <col min="3498" max="3498" width="15" style="8" customWidth="1"/>
    <col min="3499" max="3500" width="12.42578125" style="8" customWidth="1"/>
    <col min="3501" max="3502" width="17.5703125" style="8" customWidth="1"/>
    <col min="3503" max="3503" width="7.28515625" style="8" customWidth="1"/>
    <col min="3504" max="3504" width="21.42578125" style="8" customWidth="1"/>
    <col min="3505" max="3505" width="17.5703125" style="8" customWidth="1"/>
    <col min="3506" max="3506" width="20.140625" style="8" customWidth="1"/>
    <col min="3507" max="3507" width="16.28515625" style="8" customWidth="1"/>
    <col min="3508" max="3508" width="17.5703125" style="8" customWidth="1"/>
    <col min="3509" max="3509" width="6" style="8" customWidth="1"/>
    <col min="3510" max="3511" width="18.85546875" style="8" customWidth="1"/>
    <col min="3512" max="3513" width="20.140625" style="8" customWidth="1"/>
    <col min="3514" max="3514" width="6" style="8" customWidth="1"/>
    <col min="3515" max="3515" width="12.42578125" style="8" customWidth="1"/>
    <col min="3516" max="3516" width="18.85546875" style="8" customWidth="1"/>
    <col min="3517" max="3518" width="15" style="8" customWidth="1"/>
    <col min="3519" max="3519" width="7.28515625" style="8" customWidth="1"/>
    <col min="3520" max="3520" width="11.140625" style="8" customWidth="1"/>
    <col min="3521" max="3521" width="13.7109375" style="8" customWidth="1"/>
    <col min="3522" max="3522" width="18.85546875" style="8" customWidth="1"/>
    <col min="3523" max="3523" width="17.5703125" style="8" customWidth="1"/>
    <col min="3524" max="3524" width="25.28515625" style="8" customWidth="1"/>
    <col min="3525" max="3525" width="20.140625" style="8" customWidth="1"/>
    <col min="3526" max="3526" width="15" style="8" customWidth="1"/>
    <col min="3527" max="3527" width="17.5703125" style="8" customWidth="1"/>
    <col min="3528" max="3528" width="16.28515625" style="8" customWidth="1"/>
    <col min="3529" max="3530" width="15" style="8" customWidth="1"/>
    <col min="3531" max="3531" width="17.5703125" style="8" customWidth="1"/>
    <col min="3532" max="3532" width="20.140625" style="8" customWidth="1"/>
    <col min="3533" max="3533" width="16.28515625" style="8" customWidth="1"/>
    <col min="3534" max="3535" width="25.28515625" style="8" customWidth="1"/>
    <col min="3536" max="3536" width="18.85546875" style="8" customWidth="1"/>
    <col min="3537" max="3538" width="20.140625" style="8" customWidth="1"/>
    <col min="3539" max="3539" width="11.140625" style="8" customWidth="1"/>
    <col min="3540" max="3540" width="29.140625" style="8" customWidth="1"/>
    <col min="3541" max="3541" width="34.28515625" style="8" customWidth="1"/>
    <col min="3542" max="3543" width="9.85546875" style="8" customWidth="1"/>
    <col min="3544" max="3544" width="17.5703125" style="8" customWidth="1"/>
    <col min="3545" max="3545" width="18.85546875" style="8" customWidth="1"/>
    <col min="3546" max="3546" width="9.85546875" style="8" customWidth="1"/>
    <col min="3547" max="3548" width="6" style="8" customWidth="1"/>
    <col min="3549" max="3549" width="13.7109375" style="8" customWidth="1"/>
    <col min="3550" max="3551" width="15" style="8" customWidth="1"/>
    <col min="3552" max="3552" width="17.5703125" style="8" customWidth="1"/>
    <col min="3553" max="3553" width="9.85546875" style="8" customWidth="1"/>
    <col min="3554" max="3554" width="7.28515625" style="8" customWidth="1"/>
    <col min="3555" max="3555" width="6" style="8" customWidth="1"/>
    <col min="3556" max="3561" width="17.5703125" style="8" customWidth="1"/>
    <col min="3562" max="3704" width="20.140625" style="8" customWidth="1"/>
    <col min="3705" max="3744" width="12.42578125" style="8" customWidth="1"/>
    <col min="3745" max="3745" width="20.140625" style="8" customWidth="1"/>
    <col min="3746" max="3746" width="21.42578125" style="8" customWidth="1"/>
    <col min="3747" max="3747" width="22.7109375" style="8" customWidth="1"/>
    <col min="3748" max="3748" width="13.7109375" style="8" customWidth="1"/>
    <col min="3749" max="3749" width="15" style="8" customWidth="1"/>
    <col min="3750" max="3752" width="17.5703125" style="8" customWidth="1"/>
    <col min="3753" max="3753" width="16.28515625" style="8" customWidth="1"/>
    <col min="3754" max="3754" width="15" style="8" customWidth="1"/>
    <col min="3755" max="3756" width="12.42578125" style="8" customWidth="1"/>
    <col min="3757" max="3758" width="17.5703125" style="8" customWidth="1"/>
    <col min="3759" max="3759" width="7.28515625" style="8" customWidth="1"/>
    <col min="3760" max="3760" width="21.42578125" style="8" customWidth="1"/>
    <col min="3761" max="3761" width="17.5703125" style="8" customWidth="1"/>
    <col min="3762" max="3762" width="20.140625" style="8" customWidth="1"/>
    <col min="3763" max="3763" width="16.28515625" style="8" customWidth="1"/>
    <col min="3764" max="3764" width="17.5703125" style="8" customWidth="1"/>
    <col min="3765" max="3765" width="6" style="8" customWidth="1"/>
    <col min="3766" max="3767" width="18.85546875" style="8" customWidth="1"/>
    <col min="3768" max="3769" width="20.140625" style="8" customWidth="1"/>
    <col min="3770" max="3770" width="6" style="8" customWidth="1"/>
    <col min="3771" max="3771" width="12.42578125" style="8" customWidth="1"/>
    <col min="3772" max="3772" width="18.85546875" style="8" customWidth="1"/>
    <col min="3773" max="3774" width="15" style="8" customWidth="1"/>
    <col min="3775" max="3775" width="7.28515625" style="8" customWidth="1"/>
    <col min="3776" max="3776" width="11.140625" style="8" customWidth="1"/>
    <col min="3777" max="3777" width="13.7109375" style="8" customWidth="1"/>
    <col min="3778" max="3778" width="18.85546875" style="8" customWidth="1"/>
    <col min="3779" max="3779" width="17.5703125" style="8" customWidth="1"/>
    <col min="3780" max="3780" width="25.28515625" style="8" customWidth="1"/>
    <col min="3781" max="3781" width="20.140625" style="8" customWidth="1"/>
    <col min="3782" max="3782" width="15" style="8" customWidth="1"/>
    <col min="3783" max="3783" width="17.5703125" style="8" customWidth="1"/>
    <col min="3784" max="3784" width="16.28515625" style="8" customWidth="1"/>
    <col min="3785" max="3786" width="15" style="8" customWidth="1"/>
    <col min="3787" max="3787" width="17.5703125" style="8" customWidth="1"/>
    <col min="3788" max="3788" width="20.140625" style="8" customWidth="1"/>
    <col min="3789" max="3789" width="16.28515625" style="8" customWidth="1"/>
    <col min="3790" max="3791" width="25.28515625" style="8" customWidth="1"/>
    <col min="3792" max="3792" width="18.85546875" style="8" customWidth="1"/>
    <col min="3793" max="3794" width="20.140625" style="8" customWidth="1"/>
    <col min="3795" max="3795" width="11.140625" style="8" customWidth="1"/>
    <col min="3796" max="3796" width="29.140625" style="8" customWidth="1"/>
    <col min="3797" max="3797" width="34.28515625" style="8" customWidth="1"/>
    <col min="3798" max="3799" width="9.85546875" style="8" customWidth="1"/>
    <col min="3800" max="3800" width="17.5703125" style="8" customWidth="1"/>
    <col min="3801" max="3801" width="18.85546875" style="8" customWidth="1"/>
    <col min="3802" max="3802" width="9.85546875" style="8" customWidth="1"/>
    <col min="3803" max="3804" width="6" style="8" customWidth="1"/>
    <col min="3805" max="3805" width="13.7109375" style="8" customWidth="1"/>
    <col min="3806" max="3807" width="15" style="8" customWidth="1"/>
    <col min="3808" max="3808" width="17.5703125" style="8" customWidth="1"/>
    <col min="3809" max="3809" width="9.85546875" style="8" customWidth="1"/>
    <col min="3810" max="3810" width="7.28515625" style="8" customWidth="1"/>
    <col min="3811" max="3811" width="6" style="8" customWidth="1"/>
    <col min="3812" max="3817" width="17.5703125" style="8" customWidth="1"/>
    <col min="3818" max="3960" width="20.140625" style="8" customWidth="1"/>
    <col min="3961" max="4000" width="12.42578125" style="8" customWidth="1"/>
    <col min="4001" max="4001" width="20.140625" style="8" customWidth="1"/>
    <col min="4002" max="4002" width="21.42578125" style="8" customWidth="1"/>
    <col min="4003" max="4003" width="22.7109375" style="8" customWidth="1"/>
    <col min="4004" max="4004" width="13.7109375" style="8" customWidth="1"/>
    <col min="4005" max="4005" width="15" style="8" customWidth="1"/>
    <col min="4006" max="4008" width="17.5703125" style="8" customWidth="1"/>
    <col min="4009" max="4009" width="16.28515625" style="8" customWidth="1"/>
    <col min="4010" max="4010" width="15" style="8" customWidth="1"/>
    <col min="4011" max="4012" width="12.42578125" style="8" customWidth="1"/>
    <col min="4013" max="4014" width="17.5703125" style="8" customWidth="1"/>
    <col min="4015" max="4015" width="7.28515625" style="8" customWidth="1"/>
    <col min="4016" max="4016" width="21.42578125" style="8" customWidth="1"/>
    <col min="4017" max="4017" width="17.5703125" style="8" customWidth="1"/>
    <col min="4018" max="4018" width="20.140625" style="8" customWidth="1"/>
    <col min="4019" max="4019" width="16.28515625" style="8" customWidth="1"/>
    <col min="4020" max="4020" width="17.5703125" style="8" customWidth="1"/>
    <col min="4021" max="4021" width="6" style="8" customWidth="1"/>
    <col min="4022" max="4023" width="18.85546875" style="8" customWidth="1"/>
    <col min="4024" max="4025" width="20.140625" style="8" customWidth="1"/>
    <col min="4026" max="4026" width="6" style="8" customWidth="1"/>
    <col min="4027" max="4027" width="12.42578125" style="8" customWidth="1"/>
    <col min="4028" max="4028" width="18.85546875" style="8" customWidth="1"/>
    <col min="4029" max="4030" width="15" style="8" customWidth="1"/>
    <col min="4031" max="4031" width="7.28515625" style="8" customWidth="1"/>
    <col min="4032" max="4032" width="11.140625" style="8" customWidth="1"/>
    <col min="4033" max="4033" width="13.7109375" style="8" customWidth="1"/>
    <col min="4034" max="4034" width="18.85546875" style="8" customWidth="1"/>
    <col min="4035" max="4035" width="17.5703125" style="8" customWidth="1"/>
    <col min="4036" max="4036" width="25.28515625" style="8" customWidth="1"/>
    <col min="4037" max="4037" width="20.140625" style="8" customWidth="1"/>
    <col min="4038" max="4038" width="15" style="8" customWidth="1"/>
    <col min="4039" max="4039" width="17.5703125" style="8" customWidth="1"/>
    <col min="4040" max="4040" width="16.28515625" style="8" customWidth="1"/>
    <col min="4041" max="4042" width="15" style="8" customWidth="1"/>
    <col min="4043" max="4043" width="17.5703125" style="8" customWidth="1"/>
    <col min="4044" max="4044" width="20.140625" style="8" customWidth="1"/>
    <col min="4045" max="4045" width="16.28515625" style="8" customWidth="1"/>
    <col min="4046" max="4047" width="25.28515625" style="8" customWidth="1"/>
    <col min="4048" max="4048" width="18.85546875" style="8" customWidth="1"/>
    <col min="4049" max="4050" width="20.140625" style="8" customWidth="1"/>
    <col min="4051" max="4051" width="11.140625" style="8" customWidth="1"/>
    <col min="4052" max="4052" width="29.140625" style="8" customWidth="1"/>
    <col min="4053" max="4053" width="34.28515625" style="8" customWidth="1"/>
    <col min="4054" max="4055" width="9.85546875" style="8" customWidth="1"/>
    <col min="4056" max="4056" width="17.5703125" style="8" customWidth="1"/>
    <col min="4057" max="4057" width="18.85546875" style="8" customWidth="1"/>
    <col min="4058" max="4058" width="9.85546875" style="8" customWidth="1"/>
    <col min="4059" max="4060" width="6" style="8" customWidth="1"/>
    <col min="4061" max="4061" width="13.7109375" style="8" customWidth="1"/>
    <col min="4062" max="4063" width="15" style="8" customWidth="1"/>
    <col min="4064" max="4064" width="17.5703125" style="8" customWidth="1"/>
    <col min="4065" max="4065" width="9.85546875" style="8" customWidth="1"/>
    <col min="4066" max="4066" width="7.28515625" style="8" customWidth="1"/>
    <col min="4067" max="4067" width="6" style="8" customWidth="1"/>
    <col min="4068" max="4073" width="17.5703125" style="8" customWidth="1"/>
    <col min="4074" max="4216" width="20.140625" style="8" customWidth="1"/>
    <col min="4217" max="4256" width="12.42578125" style="8" customWidth="1"/>
    <col min="4257" max="4257" width="20.140625" style="8" customWidth="1"/>
    <col min="4258" max="4258" width="21.42578125" style="8" customWidth="1"/>
    <col min="4259" max="4259" width="22.7109375" style="8" customWidth="1"/>
    <col min="4260" max="4260" width="13.7109375" style="8" customWidth="1"/>
    <col min="4261" max="4261" width="15" style="8" customWidth="1"/>
    <col min="4262" max="4264" width="17.5703125" style="8" customWidth="1"/>
    <col min="4265" max="4265" width="16.28515625" style="8" customWidth="1"/>
    <col min="4266" max="4266" width="15" style="8" customWidth="1"/>
    <col min="4267" max="4268" width="12.42578125" style="8" customWidth="1"/>
    <col min="4269" max="4270" width="17.5703125" style="8" customWidth="1"/>
    <col min="4271" max="4271" width="7.28515625" style="8" customWidth="1"/>
    <col min="4272" max="4272" width="21.42578125" style="8" customWidth="1"/>
    <col min="4273" max="4273" width="17.5703125" style="8" customWidth="1"/>
    <col min="4274" max="4274" width="20.140625" style="8" customWidth="1"/>
    <col min="4275" max="4275" width="16.28515625" style="8" customWidth="1"/>
    <col min="4276" max="4276" width="17.5703125" style="8" customWidth="1"/>
    <col min="4277" max="4277" width="6" style="8" customWidth="1"/>
    <col min="4278" max="4279" width="18.85546875" style="8" customWidth="1"/>
    <col min="4280" max="4281" width="20.140625" style="8" customWidth="1"/>
    <col min="4282" max="4282" width="6" style="8" customWidth="1"/>
    <col min="4283" max="4283" width="12.42578125" style="8" customWidth="1"/>
    <col min="4284" max="4284" width="18.85546875" style="8" customWidth="1"/>
    <col min="4285" max="4286" width="15" style="8" customWidth="1"/>
    <col min="4287" max="4287" width="7.28515625" style="8" customWidth="1"/>
    <col min="4288" max="4288" width="11.140625" style="8" customWidth="1"/>
    <col min="4289" max="4289" width="13.7109375" style="8" customWidth="1"/>
    <col min="4290" max="4290" width="18.85546875" style="8" customWidth="1"/>
    <col min="4291" max="4291" width="17.5703125" style="8" customWidth="1"/>
    <col min="4292" max="4292" width="25.28515625" style="8" customWidth="1"/>
    <col min="4293" max="4293" width="20.140625" style="8" customWidth="1"/>
    <col min="4294" max="4294" width="15" style="8" customWidth="1"/>
    <col min="4295" max="4295" width="17.5703125" style="8" customWidth="1"/>
    <col min="4296" max="4296" width="16.28515625" style="8" customWidth="1"/>
    <col min="4297" max="4298" width="15" style="8" customWidth="1"/>
    <col min="4299" max="4299" width="17.5703125" style="8" customWidth="1"/>
    <col min="4300" max="4300" width="20.140625" style="8" customWidth="1"/>
    <col min="4301" max="4301" width="16.28515625" style="8" customWidth="1"/>
    <col min="4302" max="4303" width="25.28515625" style="8" customWidth="1"/>
    <col min="4304" max="4304" width="18.85546875" style="8" customWidth="1"/>
    <col min="4305" max="4306" width="20.140625" style="8" customWidth="1"/>
    <col min="4307" max="4307" width="11.140625" style="8" customWidth="1"/>
    <col min="4308" max="4308" width="29.140625" style="8" customWidth="1"/>
    <col min="4309" max="4309" width="34.28515625" style="8" customWidth="1"/>
    <col min="4310" max="4311" width="9.85546875" style="8" customWidth="1"/>
    <col min="4312" max="4312" width="17.5703125" style="8" customWidth="1"/>
    <col min="4313" max="4313" width="18.85546875" style="8" customWidth="1"/>
    <col min="4314" max="4314" width="9.85546875" style="8" customWidth="1"/>
    <col min="4315" max="4316" width="6" style="8" customWidth="1"/>
    <col min="4317" max="4317" width="13.7109375" style="8" customWidth="1"/>
    <col min="4318" max="4319" width="15" style="8" customWidth="1"/>
    <col min="4320" max="4320" width="17.5703125" style="8" customWidth="1"/>
    <col min="4321" max="4321" width="9.85546875" style="8" customWidth="1"/>
    <col min="4322" max="4322" width="7.28515625" style="8" customWidth="1"/>
    <col min="4323" max="4323" width="6" style="8" customWidth="1"/>
    <col min="4324" max="4329" width="17.5703125" style="8" customWidth="1"/>
    <col min="4330" max="4472" width="20.140625" style="8" customWidth="1"/>
    <col min="4473" max="4512" width="12.42578125" style="8" customWidth="1"/>
    <col min="4513" max="4513" width="20.140625" style="8" customWidth="1"/>
    <col min="4514" max="4514" width="21.42578125" style="8" customWidth="1"/>
    <col min="4515" max="4515" width="22.7109375" style="8" customWidth="1"/>
    <col min="4516" max="4516" width="13.7109375" style="8" customWidth="1"/>
    <col min="4517" max="4517" width="15" style="8" customWidth="1"/>
    <col min="4518" max="4520" width="17.5703125" style="8" customWidth="1"/>
    <col min="4521" max="4521" width="16.28515625" style="8" customWidth="1"/>
    <col min="4522" max="4522" width="15" style="8" customWidth="1"/>
    <col min="4523" max="4524" width="12.42578125" style="8" customWidth="1"/>
    <col min="4525" max="4526" width="17.5703125" style="8" customWidth="1"/>
    <col min="4527" max="4527" width="7.28515625" style="8" customWidth="1"/>
    <col min="4528" max="4528" width="21.42578125" style="8" customWidth="1"/>
    <col min="4529" max="4529" width="17.5703125" style="8" customWidth="1"/>
    <col min="4530" max="4530" width="20.140625" style="8" customWidth="1"/>
    <col min="4531" max="4531" width="16.28515625" style="8" customWidth="1"/>
    <col min="4532" max="4532" width="17.5703125" style="8" customWidth="1"/>
    <col min="4533" max="4533" width="6" style="8" customWidth="1"/>
    <col min="4534" max="4535" width="18.85546875" style="8" customWidth="1"/>
    <col min="4536" max="4537" width="20.140625" style="8" customWidth="1"/>
    <col min="4538" max="4538" width="6" style="8" customWidth="1"/>
    <col min="4539" max="4539" width="12.42578125" style="8" customWidth="1"/>
    <col min="4540" max="4540" width="18.85546875" style="8" customWidth="1"/>
    <col min="4541" max="4542" width="15" style="8" customWidth="1"/>
    <col min="4543" max="4543" width="7.28515625" style="8" customWidth="1"/>
    <col min="4544" max="4544" width="11.140625" style="8" customWidth="1"/>
    <col min="4545" max="4545" width="13.7109375" style="8" customWidth="1"/>
    <col min="4546" max="4546" width="18.85546875" style="8" customWidth="1"/>
    <col min="4547" max="4547" width="17.5703125" style="8" customWidth="1"/>
    <col min="4548" max="4548" width="25.28515625" style="8" customWidth="1"/>
    <col min="4549" max="4549" width="20.140625" style="8" customWidth="1"/>
    <col min="4550" max="4550" width="15" style="8" customWidth="1"/>
    <col min="4551" max="4551" width="17.5703125" style="8" customWidth="1"/>
    <col min="4552" max="4552" width="16.28515625" style="8" customWidth="1"/>
    <col min="4553" max="4554" width="15" style="8" customWidth="1"/>
    <col min="4555" max="4555" width="17.5703125" style="8" customWidth="1"/>
    <col min="4556" max="4556" width="20.140625" style="8" customWidth="1"/>
    <col min="4557" max="4557" width="16.28515625" style="8" customWidth="1"/>
    <col min="4558" max="4559" width="25.28515625" style="8" customWidth="1"/>
    <col min="4560" max="4560" width="18.85546875" style="8" customWidth="1"/>
    <col min="4561" max="4562" width="20.140625" style="8" customWidth="1"/>
    <col min="4563" max="4563" width="11.140625" style="8" customWidth="1"/>
    <col min="4564" max="4564" width="29.140625" style="8" customWidth="1"/>
    <col min="4565" max="4565" width="34.28515625" style="8" customWidth="1"/>
    <col min="4566" max="4567" width="9.85546875" style="8" customWidth="1"/>
    <col min="4568" max="4568" width="17.5703125" style="8" customWidth="1"/>
    <col min="4569" max="4569" width="18.85546875" style="8" customWidth="1"/>
    <col min="4570" max="4570" width="9.85546875" style="8" customWidth="1"/>
    <col min="4571" max="4572" width="6" style="8" customWidth="1"/>
    <col min="4573" max="4573" width="13.7109375" style="8" customWidth="1"/>
    <col min="4574" max="4575" width="15" style="8" customWidth="1"/>
    <col min="4576" max="4576" width="17.5703125" style="8" customWidth="1"/>
    <col min="4577" max="4577" width="9.85546875" style="8" customWidth="1"/>
    <col min="4578" max="4578" width="7.28515625" style="8" customWidth="1"/>
    <col min="4579" max="4579" width="6" style="8" customWidth="1"/>
    <col min="4580" max="4585" width="17.5703125" style="8" customWidth="1"/>
    <col min="4586" max="4728" width="20.140625" style="8" customWidth="1"/>
    <col min="4729" max="4768" width="12.42578125" style="8" customWidth="1"/>
    <col min="4769" max="4769" width="20.140625" style="8" customWidth="1"/>
    <col min="4770" max="4770" width="21.42578125" style="8" customWidth="1"/>
    <col min="4771" max="4771" width="22.7109375" style="8" customWidth="1"/>
    <col min="4772" max="4772" width="13.7109375" style="8" customWidth="1"/>
    <col min="4773" max="4773" width="15" style="8" customWidth="1"/>
    <col min="4774" max="4776" width="17.5703125" style="8" customWidth="1"/>
    <col min="4777" max="4777" width="16.28515625" style="8" customWidth="1"/>
    <col min="4778" max="4778" width="15" style="8" customWidth="1"/>
    <col min="4779" max="4780" width="12.42578125" style="8" customWidth="1"/>
    <col min="4781" max="4782" width="17.5703125" style="8" customWidth="1"/>
    <col min="4783" max="4783" width="7.28515625" style="8" customWidth="1"/>
    <col min="4784" max="4784" width="21.42578125" style="8" customWidth="1"/>
    <col min="4785" max="4785" width="17.5703125" style="8" customWidth="1"/>
    <col min="4786" max="4786" width="20.140625" style="8" customWidth="1"/>
    <col min="4787" max="4787" width="16.28515625" style="8" customWidth="1"/>
    <col min="4788" max="4788" width="17.5703125" style="8" customWidth="1"/>
    <col min="4789" max="4789" width="6" style="8" customWidth="1"/>
    <col min="4790" max="4791" width="18.85546875" style="8" customWidth="1"/>
    <col min="4792" max="4793" width="20.140625" style="8" customWidth="1"/>
    <col min="4794" max="4794" width="6" style="8" customWidth="1"/>
    <col min="4795" max="4795" width="12.42578125" style="8" customWidth="1"/>
    <col min="4796" max="4796" width="18.85546875" style="8" customWidth="1"/>
    <col min="4797" max="4798" width="15" style="8" customWidth="1"/>
    <col min="4799" max="4799" width="7.28515625" style="8" customWidth="1"/>
    <col min="4800" max="4800" width="11.140625" style="8" customWidth="1"/>
    <col min="4801" max="4801" width="13.7109375" style="8" customWidth="1"/>
    <col min="4802" max="4802" width="18.85546875" style="8" customWidth="1"/>
    <col min="4803" max="4803" width="17.5703125" style="8" customWidth="1"/>
    <col min="4804" max="4804" width="25.28515625" style="8" customWidth="1"/>
    <col min="4805" max="4805" width="20.140625" style="8" customWidth="1"/>
    <col min="4806" max="4806" width="15" style="8" customWidth="1"/>
    <col min="4807" max="4807" width="17.5703125" style="8" customWidth="1"/>
    <col min="4808" max="4808" width="16.28515625" style="8" customWidth="1"/>
    <col min="4809" max="4810" width="15" style="8" customWidth="1"/>
    <col min="4811" max="4811" width="17.5703125" style="8" customWidth="1"/>
    <col min="4812" max="4812" width="20.140625" style="8" customWidth="1"/>
    <col min="4813" max="4813" width="16.28515625" style="8" customWidth="1"/>
    <col min="4814" max="4815" width="25.28515625" style="8" customWidth="1"/>
    <col min="4816" max="4816" width="18.85546875" style="8" customWidth="1"/>
    <col min="4817" max="4818" width="20.140625" style="8" customWidth="1"/>
    <col min="4819" max="4819" width="11.140625" style="8" customWidth="1"/>
    <col min="4820" max="4820" width="29.140625" style="8" customWidth="1"/>
    <col min="4821" max="4821" width="34.28515625" style="8" customWidth="1"/>
    <col min="4822" max="4823" width="9.85546875" style="8" customWidth="1"/>
    <col min="4824" max="4824" width="17.5703125" style="8" customWidth="1"/>
    <col min="4825" max="4825" width="18.85546875" style="8" customWidth="1"/>
    <col min="4826" max="4826" width="9.85546875" style="8" customWidth="1"/>
    <col min="4827" max="4828" width="6" style="8" customWidth="1"/>
    <col min="4829" max="4829" width="13.7109375" style="8" customWidth="1"/>
    <col min="4830" max="4831" width="15" style="8" customWidth="1"/>
    <col min="4832" max="4832" width="17.5703125" style="8" customWidth="1"/>
    <col min="4833" max="4833" width="9.85546875" style="8" customWidth="1"/>
    <col min="4834" max="4834" width="7.28515625" style="8" customWidth="1"/>
    <col min="4835" max="4835" width="6" style="8" customWidth="1"/>
    <col min="4836" max="4841" width="17.5703125" style="8" customWidth="1"/>
    <col min="4842" max="4984" width="20.140625" style="8" customWidth="1"/>
    <col min="4985" max="5024" width="12.42578125" style="8" customWidth="1"/>
    <col min="5025" max="5025" width="20.140625" style="8" customWidth="1"/>
    <col min="5026" max="5026" width="21.42578125" style="8" customWidth="1"/>
    <col min="5027" max="5027" width="22.7109375" style="8" customWidth="1"/>
    <col min="5028" max="5028" width="13.7109375" style="8" customWidth="1"/>
    <col min="5029" max="5029" width="15" style="8" customWidth="1"/>
    <col min="5030" max="5032" width="17.5703125" style="8" customWidth="1"/>
    <col min="5033" max="5033" width="16.28515625" style="8" customWidth="1"/>
    <col min="5034" max="5034" width="15" style="8" customWidth="1"/>
    <col min="5035" max="5036" width="12.42578125" style="8" customWidth="1"/>
    <col min="5037" max="5038" width="17.5703125" style="8" customWidth="1"/>
    <col min="5039" max="5039" width="7.28515625" style="8" customWidth="1"/>
    <col min="5040" max="5040" width="21.42578125" style="8" customWidth="1"/>
    <col min="5041" max="5041" width="17.5703125" style="8" customWidth="1"/>
    <col min="5042" max="5042" width="20.140625" style="8" customWidth="1"/>
    <col min="5043" max="5043" width="16.28515625" style="8" customWidth="1"/>
    <col min="5044" max="5044" width="17.5703125" style="8" customWidth="1"/>
    <col min="5045" max="5045" width="6" style="8" customWidth="1"/>
    <col min="5046" max="5047" width="18.85546875" style="8" customWidth="1"/>
    <col min="5048" max="5049" width="20.140625" style="8" customWidth="1"/>
    <col min="5050" max="5050" width="6" style="8" customWidth="1"/>
    <col min="5051" max="5051" width="12.42578125" style="8" customWidth="1"/>
    <col min="5052" max="5052" width="18.85546875" style="8" customWidth="1"/>
    <col min="5053" max="5054" width="15" style="8" customWidth="1"/>
    <col min="5055" max="5055" width="7.28515625" style="8" customWidth="1"/>
    <col min="5056" max="5056" width="11.140625" style="8" customWidth="1"/>
    <col min="5057" max="5057" width="13.7109375" style="8" customWidth="1"/>
    <col min="5058" max="5058" width="18.85546875" style="8" customWidth="1"/>
    <col min="5059" max="5059" width="17.5703125" style="8" customWidth="1"/>
    <col min="5060" max="5060" width="25.28515625" style="8" customWidth="1"/>
    <col min="5061" max="5061" width="20.140625" style="8" customWidth="1"/>
    <col min="5062" max="5062" width="15" style="8" customWidth="1"/>
    <col min="5063" max="5063" width="17.5703125" style="8" customWidth="1"/>
    <col min="5064" max="5064" width="16.28515625" style="8" customWidth="1"/>
    <col min="5065" max="5066" width="15" style="8" customWidth="1"/>
    <col min="5067" max="5067" width="17.5703125" style="8" customWidth="1"/>
    <col min="5068" max="5068" width="20.140625" style="8" customWidth="1"/>
    <col min="5069" max="5069" width="16.28515625" style="8" customWidth="1"/>
    <col min="5070" max="5071" width="25.28515625" style="8" customWidth="1"/>
    <col min="5072" max="5072" width="18.85546875" style="8" customWidth="1"/>
    <col min="5073" max="5074" width="20.140625" style="8" customWidth="1"/>
    <col min="5075" max="5075" width="11.140625" style="8" customWidth="1"/>
    <col min="5076" max="5076" width="29.140625" style="8" customWidth="1"/>
    <col min="5077" max="5077" width="34.28515625" style="8" customWidth="1"/>
    <col min="5078" max="5079" width="9.85546875" style="8" customWidth="1"/>
    <col min="5080" max="5080" width="17.5703125" style="8" customWidth="1"/>
    <col min="5081" max="5081" width="18.85546875" style="8" customWidth="1"/>
    <col min="5082" max="5082" width="9.85546875" style="8" customWidth="1"/>
    <col min="5083" max="5084" width="6" style="8" customWidth="1"/>
    <col min="5085" max="5085" width="13.7109375" style="8" customWidth="1"/>
    <col min="5086" max="5087" width="15" style="8" customWidth="1"/>
    <col min="5088" max="5088" width="17.5703125" style="8" customWidth="1"/>
    <col min="5089" max="5089" width="9.85546875" style="8" customWidth="1"/>
    <col min="5090" max="5090" width="7.28515625" style="8" customWidth="1"/>
    <col min="5091" max="5091" width="6" style="8" customWidth="1"/>
    <col min="5092" max="5097" width="17.5703125" style="8" customWidth="1"/>
    <col min="5098" max="5240" width="20.140625" style="8" customWidth="1"/>
    <col min="5241" max="5280" width="12.42578125" style="8" customWidth="1"/>
    <col min="5281" max="5281" width="20.140625" style="8" customWidth="1"/>
    <col min="5282" max="5282" width="21.42578125" style="8" customWidth="1"/>
    <col min="5283" max="5283" width="22.7109375" style="8" customWidth="1"/>
    <col min="5284" max="5284" width="13.7109375" style="8" customWidth="1"/>
    <col min="5285" max="5285" width="15" style="8" customWidth="1"/>
    <col min="5286" max="5288" width="17.5703125" style="8" customWidth="1"/>
    <col min="5289" max="5289" width="16.28515625" style="8" customWidth="1"/>
    <col min="5290" max="5290" width="15" style="8" customWidth="1"/>
    <col min="5291" max="5292" width="12.42578125" style="8" customWidth="1"/>
    <col min="5293" max="5294" width="17.5703125" style="8" customWidth="1"/>
    <col min="5295" max="5295" width="7.28515625" style="8" customWidth="1"/>
    <col min="5296" max="5296" width="21.42578125" style="8" customWidth="1"/>
    <col min="5297" max="5297" width="17.5703125" style="8" customWidth="1"/>
    <col min="5298" max="5298" width="20.140625" style="8" customWidth="1"/>
    <col min="5299" max="5299" width="16.28515625" style="8" customWidth="1"/>
    <col min="5300" max="5300" width="17.5703125" style="8" customWidth="1"/>
    <col min="5301" max="5301" width="6" style="8" customWidth="1"/>
    <col min="5302" max="5303" width="18.85546875" style="8" customWidth="1"/>
    <col min="5304" max="5305" width="20.140625" style="8" customWidth="1"/>
    <col min="5306" max="5306" width="6" style="8" customWidth="1"/>
    <col min="5307" max="5307" width="12.42578125" style="8" customWidth="1"/>
    <col min="5308" max="5308" width="18.85546875" style="8" customWidth="1"/>
    <col min="5309" max="5310" width="15" style="8" customWidth="1"/>
    <col min="5311" max="5311" width="7.28515625" style="8" customWidth="1"/>
    <col min="5312" max="5312" width="11.140625" style="8" customWidth="1"/>
    <col min="5313" max="5313" width="13.7109375" style="8" customWidth="1"/>
    <col min="5314" max="5314" width="18.85546875" style="8" customWidth="1"/>
    <col min="5315" max="5315" width="17.5703125" style="8" customWidth="1"/>
    <col min="5316" max="5316" width="25.28515625" style="8" customWidth="1"/>
    <col min="5317" max="5317" width="20.140625" style="8" customWidth="1"/>
    <col min="5318" max="5318" width="15" style="8" customWidth="1"/>
    <col min="5319" max="5319" width="17.5703125" style="8" customWidth="1"/>
    <col min="5320" max="5320" width="16.28515625" style="8" customWidth="1"/>
    <col min="5321" max="5322" width="15" style="8" customWidth="1"/>
    <col min="5323" max="5323" width="17.5703125" style="8" customWidth="1"/>
    <col min="5324" max="5324" width="20.140625" style="8" customWidth="1"/>
    <col min="5325" max="5325" width="16.28515625" style="8" customWidth="1"/>
    <col min="5326" max="5327" width="25.28515625" style="8" customWidth="1"/>
    <col min="5328" max="5328" width="18.85546875" style="8" customWidth="1"/>
    <col min="5329" max="5330" width="20.140625" style="8" customWidth="1"/>
    <col min="5331" max="5331" width="11.140625" style="8" customWidth="1"/>
    <col min="5332" max="5332" width="29.140625" style="8" customWidth="1"/>
    <col min="5333" max="5333" width="34.28515625" style="8" customWidth="1"/>
    <col min="5334" max="5335" width="9.85546875" style="8" customWidth="1"/>
    <col min="5336" max="5336" width="17.5703125" style="8" customWidth="1"/>
    <col min="5337" max="5337" width="18.85546875" style="8" customWidth="1"/>
    <col min="5338" max="5338" width="9.85546875" style="8" customWidth="1"/>
    <col min="5339" max="5340" width="6" style="8" customWidth="1"/>
    <col min="5341" max="5341" width="13.7109375" style="8" customWidth="1"/>
    <col min="5342" max="5343" width="15" style="8" customWidth="1"/>
    <col min="5344" max="5344" width="17.5703125" style="8" customWidth="1"/>
    <col min="5345" max="5345" width="9.85546875" style="8" customWidth="1"/>
    <col min="5346" max="5346" width="7.28515625" style="8" customWidth="1"/>
    <col min="5347" max="5347" width="6" style="8" customWidth="1"/>
    <col min="5348" max="5353" width="17.5703125" style="8" customWidth="1"/>
    <col min="5354" max="5496" width="20.140625" style="8" customWidth="1"/>
    <col min="5497" max="5536" width="12.42578125" style="8" customWidth="1"/>
    <col min="5537" max="5537" width="20.140625" style="8" customWidth="1"/>
    <col min="5538" max="5538" width="21.42578125" style="8" customWidth="1"/>
    <col min="5539" max="5539" width="22.7109375" style="8" customWidth="1"/>
    <col min="5540" max="5540" width="13.7109375" style="8" customWidth="1"/>
    <col min="5541" max="5541" width="15" style="8" customWidth="1"/>
    <col min="5542" max="5544" width="17.5703125" style="8" customWidth="1"/>
    <col min="5545" max="5545" width="16.28515625" style="8" customWidth="1"/>
    <col min="5546" max="5546" width="15" style="8" customWidth="1"/>
    <col min="5547" max="5548" width="12.42578125" style="8" customWidth="1"/>
    <col min="5549" max="5550" width="17.5703125" style="8" customWidth="1"/>
    <col min="5551" max="5551" width="7.28515625" style="8" customWidth="1"/>
    <col min="5552" max="5552" width="21.42578125" style="8" customWidth="1"/>
    <col min="5553" max="5553" width="17.5703125" style="8" customWidth="1"/>
    <col min="5554" max="5554" width="20.140625" style="8" customWidth="1"/>
    <col min="5555" max="5555" width="16.28515625" style="8" customWidth="1"/>
    <col min="5556" max="5556" width="17.5703125" style="8" customWidth="1"/>
    <col min="5557" max="5557" width="6" style="8" customWidth="1"/>
    <col min="5558" max="5559" width="18.85546875" style="8" customWidth="1"/>
    <col min="5560" max="5561" width="20.140625" style="8" customWidth="1"/>
    <col min="5562" max="5562" width="6" style="8" customWidth="1"/>
    <col min="5563" max="5563" width="12.42578125" style="8" customWidth="1"/>
    <col min="5564" max="5564" width="18.85546875" style="8" customWidth="1"/>
    <col min="5565" max="5566" width="15" style="8" customWidth="1"/>
    <col min="5567" max="5567" width="7.28515625" style="8" customWidth="1"/>
    <col min="5568" max="5568" width="11.140625" style="8" customWidth="1"/>
    <col min="5569" max="5569" width="13.7109375" style="8" customWidth="1"/>
    <col min="5570" max="5570" width="18.85546875" style="8" customWidth="1"/>
    <col min="5571" max="5571" width="17.5703125" style="8" customWidth="1"/>
    <col min="5572" max="5572" width="25.28515625" style="8" customWidth="1"/>
    <col min="5573" max="5573" width="20.140625" style="8" customWidth="1"/>
    <col min="5574" max="5574" width="15" style="8" customWidth="1"/>
    <col min="5575" max="5575" width="17.5703125" style="8" customWidth="1"/>
    <col min="5576" max="5576" width="16.28515625" style="8" customWidth="1"/>
    <col min="5577" max="5578" width="15" style="8" customWidth="1"/>
    <col min="5579" max="5579" width="17.5703125" style="8" customWidth="1"/>
    <col min="5580" max="5580" width="20.140625" style="8" customWidth="1"/>
    <col min="5581" max="5581" width="16.28515625" style="8" customWidth="1"/>
    <col min="5582" max="5583" width="25.28515625" style="8" customWidth="1"/>
    <col min="5584" max="5584" width="18.85546875" style="8" customWidth="1"/>
    <col min="5585" max="5586" width="20.140625" style="8" customWidth="1"/>
    <col min="5587" max="5587" width="11.140625" style="8" customWidth="1"/>
    <col min="5588" max="5588" width="29.140625" style="8" customWidth="1"/>
    <col min="5589" max="5589" width="34.28515625" style="8" customWidth="1"/>
    <col min="5590" max="5591" width="9.85546875" style="8" customWidth="1"/>
    <col min="5592" max="5592" width="17.5703125" style="8" customWidth="1"/>
    <col min="5593" max="5593" width="18.85546875" style="8" customWidth="1"/>
    <col min="5594" max="5594" width="9.85546875" style="8" customWidth="1"/>
    <col min="5595" max="5596" width="6" style="8" customWidth="1"/>
    <col min="5597" max="5597" width="13.7109375" style="8" customWidth="1"/>
    <col min="5598" max="5599" width="15" style="8" customWidth="1"/>
    <col min="5600" max="5600" width="17.5703125" style="8" customWidth="1"/>
    <col min="5601" max="5601" width="9.85546875" style="8" customWidth="1"/>
    <col min="5602" max="5602" width="7.28515625" style="8" customWidth="1"/>
    <col min="5603" max="5603" width="6" style="8" customWidth="1"/>
    <col min="5604" max="5609" width="17.5703125" style="8" customWidth="1"/>
    <col min="5610" max="5752" width="20.140625" style="8" customWidth="1"/>
    <col min="5753" max="5792" width="12.42578125" style="8" customWidth="1"/>
    <col min="5793" max="5793" width="20.140625" style="8" customWidth="1"/>
    <col min="5794" max="5794" width="21.42578125" style="8" customWidth="1"/>
    <col min="5795" max="5795" width="22.7109375" style="8" customWidth="1"/>
    <col min="5796" max="5796" width="13.7109375" style="8" customWidth="1"/>
    <col min="5797" max="5797" width="15" style="8" customWidth="1"/>
    <col min="5798" max="5800" width="17.5703125" style="8" customWidth="1"/>
    <col min="5801" max="5801" width="16.28515625" style="8" customWidth="1"/>
    <col min="5802" max="5802" width="15" style="8" customWidth="1"/>
    <col min="5803" max="5804" width="12.42578125" style="8" customWidth="1"/>
    <col min="5805" max="5806" width="17.5703125" style="8" customWidth="1"/>
    <col min="5807" max="5807" width="7.28515625" style="8" customWidth="1"/>
    <col min="5808" max="5808" width="21.42578125" style="8" customWidth="1"/>
    <col min="5809" max="5809" width="17.5703125" style="8" customWidth="1"/>
    <col min="5810" max="5810" width="20.140625" style="8" customWidth="1"/>
    <col min="5811" max="5811" width="16.28515625" style="8" customWidth="1"/>
    <col min="5812" max="5812" width="17.5703125" style="8" customWidth="1"/>
    <col min="5813" max="5813" width="6" style="8" customWidth="1"/>
    <col min="5814" max="5815" width="18.85546875" style="8" customWidth="1"/>
    <col min="5816" max="5817" width="20.140625" style="8" customWidth="1"/>
    <col min="5818" max="5818" width="6" style="8" customWidth="1"/>
    <col min="5819" max="5819" width="12.42578125" style="8" customWidth="1"/>
    <col min="5820" max="5820" width="18.85546875" style="8" customWidth="1"/>
    <col min="5821" max="5822" width="15" style="8" customWidth="1"/>
    <col min="5823" max="5823" width="7.28515625" style="8" customWidth="1"/>
    <col min="5824" max="5824" width="11.140625" style="8" customWidth="1"/>
    <col min="5825" max="5825" width="13.7109375" style="8" customWidth="1"/>
    <col min="5826" max="5826" width="18.85546875" style="8" customWidth="1"/>
    <col min="5827" max="5827" width="17.5703125" style="8" customWidth="1"/>
    <col min="5828" max="5828" width="25.28515625" style="8" customWidth="1"/>
    <col min="5829" max="5829" width="20.140625" style="8" customWidth="1"/>
    <col min="5830" max="5830" width="15" style="8" customWidth="1"/>
    <col min="5831" max="5831" width="17.5703125" style="8" customWidth="1"/>
    <col min="5832" max="5832" width="16.28515625" style="8" customWidth="1"/>
    <col min="5833" max="5834" width="15" style="8" customWidth="1"/>
    <col min="5835" max="5835" width="17.5703125" style="8" customWidth="1"/>
    <col min="5836" max="5836" width="20.140625" style="8" customWidth="1"/>
    <col min="5837" max="5837" width="16.28515625" style="8" customWidth="1"/>
    <col min="5838" max="5839" width="25.28515625" style="8" customWidth="1"/>
    <col min="5840" max="5840" width="18.85546875" style="8" customWidth="1"/>
    <col min="5841" max="5842" width="20.140625" style="8" customWidth="1"/>
    <col min="5843" max="5843" width="11.140625" style="8" customWidth="1"/>
    <col min="5844" max="5844" width="29.140625" style="8" customWidth="1"/>
    <col min="5845" max="5845" width="34.28515625" style="8" customWidth="1"/>
    <col min="5846" max="5847" width="9.85546875" style="8" customWidth="1"/>
    <col min="5848" max="5848" width="17.5703125" style="8" customWidth="1"/>
    <col min="5849" max="5849" width="18.85546875" style="8" customWidth="1"/>
    <col min="5850" max="5850" width="9.85546875" style="8" customWidth="1"/>
    <col min="5851" max="5852" width="6" style="8" customWidth="1"/>
    <col min="5853" max="5853" width="13.7109375" style="8" customWidth="1"/>
    <col min="5854" max="5855" width="15" style="8" customWidth="1"/>
    <col min="5856" max="5856" width="17.5703125" style="8" customWidth="1"/>
    <col min="5857" max="5857" width="9.85546875" style="8" customWidth="1"/>
    <col min="5858" max="5858" width="7.28515625" style="8" customWidth="1"/>
    <col min="5859" max="5859" width="6" style="8" customWidth="1"/>
    <col min="5860" max="5865" width="17.5703125" style="8" customWidth="1"/>
    <col min="5866" max="6008" width="20.140625" style="8" customWidth="1"/>
    <col min="6009" max="6048" width="12.42578125" style="8" customWidth="1"/>
    <col min="6049" max="6049" width="20.140625" style="8" customWidth="1"/>
    <col min="6050" max="6050" width="21.42578125" style="8" customWidth="1"/>
    <col min="6051" max="6051" width="22.7109375" style="8" customWidth="1"/>
    <col min="6052" max="6052" width="13.7109375" style="8" customWidth="1"/>
    <col min="6053" max="6053" width="15" style="8" customWidth="1"/>
    <col min="6054" max="6056" width="17.5703125" style="8" customWidth="1"/>
    <col min="6057" max="6057" width="16.28515625" style="8" customWidth="1"/>
    <col min="6058" max="6058" width="15" style="8" customWidth="1"/>
    <col min="6059" max="6060" width="12.42578125" style="8" customWidth="1"/>
    <col min="6061" max="6062" width="17.5703125" style="8" customWidth="1"/>
    <col min="6063" max="6063" width="7.28515625" style="8" customWidth="1"/>
    <col min="6064" max="6064" width="21.42578125" style="8" customWidth="1"/>
    <col min="6065" max="6065" width="17.5703125" style="8" customWidth="1"/>
    <col min="6066" max="6066" width="20.140625" style="8" customWidth="1"/>
    <col min="6067" max="6067" width="16.28515625" style="8" customWidth="1"/>
    <col min="6068" max="6068" width="17.5703125" style="8" customWidth="1"/>
    <col min="6069" max="6069" width="6" style="8" customWidth="1"/>
    <col min="6070" max="6071" width="18.85546875" style="8" customWidth="1"/>
    <col min="6072" max="6073" width="20.140625" style="8" customWidth="1"/>
    <col min="6074" max="6074" width="6" style="8" customWidth="1"/>
    <col min="6075" max="6075" width="12.42578125" style="8" customWidth="1"/>
    <col min="6076" max="6076" width="18.85546875" style="8" customWidth="1"/>
    <col min="6077" max="6078" width="15" style="8" customWidth="1"/>
    <col min="6079" max="6079" width="7.28515625" style="8" customWidth="1"/>
    <col min="6080" max="6080" width="11.140625" style="8" customWidth="1"/>
    <col min="6081" max="6081" width="13.7109375" style="8" customWidth="1"/>
    <col min="6082" max="6082" width="18.85546875" style="8" customWidth="1"/>
    <col min="6083" max="6083" width="17.5703125" style="8" customWidth="1"/>
    <col min="6084" max="6084" width="25.28515625" style="8" customWidth="1"/>
    <col min="6085" max="6085" width="20.140625" style="8" customWidth="1"/>
    <col min="6086" max="6086" width="15" style="8" customWidth="1"/>
    <col min="6087" max="6087" width="17.5703125" style="8" customWidth="1"/>
    <col min="6088" max="6088" width="16.28515625" style="8" customWidth="1"/>
    <col min="6089" max="6090" width="15" style="8" customWidth="1"/>
    <col min="6091" max="6091" width="17.5703125" style="8" customWidth="1"/>
    <col min="6092" max="6092" width="20.140625" style="8" customWidth="1"/>
    <col min="6093" max="6093" width="16.28515625" style="8" customWidth="1"/>
    <col min="6094" max="6095" width="25.28515625" style="8" customWidth="1"/>
    <col min="6096" max="6096" width="18.85546875" style="8" customWidth="1"/>
    <col min="6097" max="6098" width="20.140625" style="8" customWidth="1"/>
    <col min="6099" max="6099" width="11.140625" style="8" customWidth="1"/>
    <col min="6100" max="6100" width="29.140625" style="8" customWidth="1"/>
    <col min="6101" max="6101" width="34.28515625" style="8" customWidth="1"/>
    <col min="6102" max="6103" width="9.85546875" style="8" customWidth="1"/>
    <col min="6104" max="6104" width="17.5703125" style="8" customWidth="1"/>
    <col min="6105" max="6105" width="18.85546875" style="8" customWidth="1"/>
    <col min="6106" max="6106" width="9.85546875" style="8" customWidth="1"/>
    <col min="6107" max="6108" width="6" style="8" customWidth="1"/>
    <col min="6109" max="6109" width="13.7109375" style="8" customWidth="1"/>
    <col min="6110" max="6111" width="15" style="8" customWidth="1"/>
    <col min="6112" max="6112" width="17.5703125" style="8" customWidth="1"/>
    <col min="6113" max="6113" width="9.85546875" style="8" customWidth="1"/>
    <col min="6114" max="6114" width="7.28515625" style="8" customWidth="1"/>
    <col min="6115" max="6115" width="6" style="8" customWidth="1"/>
    <col min="6116" max="6121" width="17.5703125" style="8" customWidth="1"/>
    <col min="6122" max="6264" width="20.140625" style="8" customWidth="1"/>
    <col min="6265" max="6304" width="12.42578125" style="8" customWidth="1"/>
    <col min="6305" max="6305" width="20.140625" style="8" customWidth="1"/>
    <col min="6306" max="6306" width="21.42578125" style="8" customWidth="1"/>
    <col min="6307" max="6307" width="22.7109375" style="8" customWidth="1"/>
    <col min="6308" max="6308" width="13.7109375" style="8" customWidth="1"/>
    <col min="6309" max="6309" width="15" style="8" customWidth="1"/>
    <col min="6310" max="6312" width="17.5703125" style="8" customWidth="1"/>
    <col min="6313" max="6313" width="16.28515625" style="8" customWidth="1"/>
    <col min="6314" max="6314" width="15" style="8" customWidth="1"/>
    <col min="6315" max="6316" width="12.42578125" style="8" customWidth="1"/>
    <col min="6317" max="6318" width="17.5703125" style="8" customWidth="1"/>
    <col min="6319" max="6319" width="7.28515625" style="8" customWidth="1"/>
    <col min="6320" max="6320" width="21.42578125" style="8" customWidth="1"/>
    <col min="6321" max="6321" width="17.5703125" style="8" customWidth="1"/>
    <col min="6322" max="6322" width="20.140625" style="8" customWidth="1"/>
    <col min="6323" max="6323" width="16.28515625" style="8" customWidth="1"/>
    <col min="6324" max="6324" width="17.5703125" style="8" customWidth="1"/>
    <col min="6325" max="6325" width="6" style="8" customWidth="1"/>
    <col min="6326" max="6327" width="18.85546875" style="8" customWidth="1"/>
    <col min="6328" max="6329" width="20.140625" style="8" customWidth="1"/>
    <col min="6330" max="6330" width="6" style="8" customWidth="1"/>
    <col min="6331" max="6331" width="12.42578125" style="8" customWidth="1"/>
    <col min="6332" max="6332" width="18.85546875" style="8" customWidth="1"/>
    <col min="6333" max="6334" width="15" style="8" customWidth="1"/>
    <col min="6335" max="6335" width="7.28515625" style="8" customWidth="1"/>
    <col min="6336" max="6336" width="11.140625" style="8" customWidth="1"/>
    <col min="6337" max="6337" width="13.7109375" style="8" customWidth="1"/>
    <col min="6338" max="6338" width="18.85546875" style="8" customWidth="1"/>
    <col min="6339" max="6339" width="17.5703125" style="8" customWidth="1"/>
    <col min="6340" max="6340" width="25.28515625" style="8" customWidth="1"/>
    <col min="6341" max="6341" width="20.140625" style="8" customWidth="1"/>
    <col min="6342" max="6342" width="15" style="8" customWidth="1"/>
    <col min="6343" max="6343" width="17.5703125" style="8" customWidth="1"/>
    <col min="6344" max="6344" width="16.28515625" style="8" customWidth="1"/>
    <col min="6345" max="6346" width="15" style="8" customWidth="1"/>
    <col min="6347" max="6347" width="17.5703125" style="8" customWidth="1"/>
    <col min="6348" max="6348" width="20.140625" style="8" customWidth="1"/>
    <col min="6349" max="6349" width="16.28515625" style="8" customWidth="1"/>
    <col min="6350" max="6351" width="25.28515625" style="8" customWidth="1"/>
    <col min="6352" max="6352" width="18.85546875" style="8" customWidth="1"/>
    <col min="6353" max="6354" width="20.140625" style="8" customWidth="1"/>
    <col min="6355" max="6355" width="11.140625" style="8" customWidth="1"/>
    <col min="6356" max="6356" width="29.140625" style="8" customWidth="1"/>
    <col min="6357" max="6357" width="34.28515625" style="8" customWidth="1"/>
    <col min="6358" max="6359" width="9.85546875" style="8" customWidth="1"/>
    <col min="6360" max="6360" width="17.5703125" style="8" customWidth="1"/>
    <col min="6361" max="6361" width="18.85546875" style="8" customWidth="1"/>
    <col min="6362" max="6362" width="9.85546875" style="8" customWidth="1"/>
    <col min="6363" max="6364" width="6" style="8" customWidth="1"/>
    <col min="6365" max="6365" width="13.7109375" style="8" customWidth="1"/>
    <col min="6366" max="6367" width="15" style="8" customWidth="1"/>
    <col min="6368" max="6368" width="17.5703125" style="8" customWidth="1"/>
    <col min="6369" max="6369" width="9.85546875" style="8" customWidth="1"/>
    <col min="6370" max="6370" width="7.28515625" style="8" customWidth="1"/>
    <col min="6371" max="6371" width="6" style="8" customWidth="1"/>
    <col min="6372" max="6377" width="17.5703125" style="8" customWidth="1"/>
    <col min="6378" max="6520" width="20.140625" style="8" customWidth="1"/>
    <col min="6521" max="6560" width="12.42578125" style="8" customWidth="1"/>
    <col min="6561" max="6561" width="20.140625" style="8" customWidth="1"/>
    <col min="6562" max="6562" width="21.42578125" style="8" customWidth="1"/>
    <col min="6563" max="6563" width="22.7109375" style="8" customWidth="1"/>
    <col min="6564" max="6564" width="13.7109375" style="8" customWidth="1"/>
    <col min="6565" max="6565" width="15" style="8" customWidth="1"/>
    <col min="6566" max="6568" width="17.5703125" style="8" customWidth="1"/>
    <col min="6569" max="6569" width="16.28515625" style="8" customWidth="1"/>
    <col min="6570" max="6570" width="15" style="8" customWidth="1"/>
    <col min="6571" max="6572" width="12.42578125" style="8" customWidth="1"/>
    <col min="6573" max="6574" width="17.5703125" style="8" customWidth="1"/>
    <col min="6575" max="6575" width="7.28515625" style="8" customWidth="1"/>
    <col min="6576" max="6576" width="21.42578125" style="8" customWidth="1"/>
    <col min="6577" max="6577" width="17.5703125" style="8" customWidth="1"/>
    <col min="6578" max="6578" width="20.140625" style="8" customWidth="1"/>
    <col min="6579" max="6579" width="16.28515625" style="8" customWidth="1"/>
    <col min="6580" max="6580" width="17.5703125" style="8" customWidth="1"/>
    <col min="6581" max="6581" width="6" style="8" customWidth="1"/>
    <col min="6582" max="6583" width="18.85546875" style="8" customWidth="1"/>
    <col min="6584" max="6585" width="20.140625" style="8" customWidth="1"/>
    <col min="6586" max="6586" width="6" style="8" customWidth="1"/>
    <col min="6587" max="6587" width="12.42578125" style="8" customWidth="1"/>
    <col min="6588" max="6588" width="18.85546875" style="8" customWidth="1"/>
    <col min="6589" max="6590" width="15" style="8" customWidth="1"/>
    <col min="6591" max="6591" width="7.28515625" style="8" customWidth="1"/>
    <col min="6592" max="6592" width="11.140625" style="8" customWidth="1"/>
    <col min="6593" max="6593" width="13.7109375" style="8" customWidth="1"/>
    <col min="6594" max="6594" width="18.85546875" style="8" customWidth="1"/>
    <col min="6595" max="6595" width="17.5703125" style="8" customWidth="1"/>
    <col min="6596" max="6596" width="25.28515625" style="8" customWidth="1"/>
    <col min="6597" max="6597" width="20.140625" style="8" customWidth="1"/>
    <col min="6598" max="6598" width="15" style="8" customWidth="1"/>
    <col min="6599" max="6599" width="17.5703125" style="8" customWidth="1"/>
    <col min="6600" max="6600" width="16.28515625" style="8" customWidth="1"/>
    <col min="6601" max="6602" width="15" style="8" customWidth="1"/>
    <col min="6603" max="6603" width="17.5703125" style="8" customWidth="1"/>
    <col min="6604" max="6604" width="20.140625" style="8" customWidth="1"/>
    <col min="6605" max="6605" width="16.28515625" style="8" customWidth="1"/>
    <col min="6606" max="6607" width="25.28515625" style="8" customWidth="1"/>
    <col min="6608" max="6608" width="18.85546875" style="8" customWidth="1"/>
    <col min="6609" max="6610" width="20.140625" style="8" customWidth="1"/>
    <col min="6611" max="6611" width="11.140625" style="8" customWidth="1"/>
    <col min="6612" max="6612" width="29.140625" style="8" customWidth="1"/>
    <col min="6613" max="6613" width="34.28515625" style="8" customWidth="1"/>
    <col min="6614" max="6615" width="9.85546875" style="8" customWidth="1"/>
    <col min="6616" max="6616" width="17.5703125" style="8" customWidth="1"/>
    <col min="6617" max="6617" width="18.85546875" style="8" customWidth="1"/>
    <col min="6618" max="6618" width="9.85546875" style="8" customWidth="1"/>
    <col min="6619" max="6620" width="6" style="8" customWidth="1"/>
    <col min="6621" max="6621" width="13.7109375" style="8" customWidth="1"/>
    <col min="6622" max="6623" width="15" style="8" customWidth="1"/>
    <col min="6624" max="6624" width="17.5703125" style="8" customWidth="1"/>
    <col min="6625" max="6625" width="9.85546875" style="8" customWidth="1"/>
    <col min="6626" max="6626" width="7.28515625" style="8" customWidth="1"/>
    <col min="6627" max="6627" width="6" style="8" customWidth="1"/>
    <col min="6628" max="6633" width="17.5703125" style="8" customWidth="1"/>
    <col min="6634" max="6776" width="20.140625" style="8" customWidth="1"/>
    <col min="6777" max="6816" width="12.42578125" style="8" customWidth="1"/>
    <col min="6817" max="6817" width="20.140625" style="8" customWidth="1"/>
    <col min="6818" max="6818" width="21.42578125" style="8" customWidth="1"/>
    <col min="6819" max="6819" width="22.7109375" style="8" customWidth="1"/>
    <col min="6820" max="6820" width="13.7109375" style="8" customWidth="1"/>
    <col min="6821" max="6821" width="15" style="8" customWidth="1"/>
    <col min="6822" max="6824" width="17.5703125" style="8" customWidth="1"/>
    <col min="6825" max="6825" width="16.28515625" style="8" customWidth="1"/>
    <col min="6826" max="6826" width="15" style="8" customWidth="1"/>
    <col min="6827" max="6828" width="12.42578125" style="8" customWidth="1"/>
    <col min="6829" max="6830" width="17.5703125" style="8" customWidth="1"/>
    <col min="6831" max="6831" width="7.28515625" style="8" customWidth="1"/>
    <col min="6832" max="6832" width="21.42578125" style="8" customWidth="1"/>
    <col min="6833" max="6833" width="17.5703125" style="8" customWidth="1"/>
    <col min="6834" max="6834" width="20.140625" style="8" customWidth="1"/>
    <col min="6835" max="6835" width="16.28515625" style="8" customWidth="1"/>
    <col min="6836" max="6836" width="17.5703125" style="8" customWidth="1"/>
    <col min="6837" max="6837" width="6" style="8" customWidth="1"/>
    <col min="6838" max="6839" width="18.85546875" style="8" customWidth="1"/>
    <col min="6840" max="6841" width="20.140625" style="8" customWidth="1"/>
    <col min="6842" max="6842" width="6" style="8" customWidth="1"/>
    <col min="6843" max="6843" width="12.42578125" style="8" customWidth="1"/>
    <col min="6844" max="6844" width="18.85546875" style="8" customWidth="1"/>
    <col min="6845" max="6846" width="15" style="8" customWidth="1"/>
    <col min="6847" max="6847" width="7.28515625" style="8" customWidth="1"/>
    <col min="6848" max="6848" width="11.140625" style="8" customWidth="1"/>
    <col min="6849" max="6849" width="13.7109375" style="8" customWidth="1"/>
    <col min="6850" max="6850" width="18.85546875" style="8" customWidth="1"/>
    <col min="6851" max="6851" width="17.5703125" style="8" customWidth="1"/>
    <col min="6852" max="6852" width="25.28515625" style="8" customWidth="1"/>
    <col min="6853" max="6853" width="20.140625" style="8" customWidth="1"/>
    <col min="6854" max="6854" width="15" style="8" customWidth="1"/>
    <col min="6855" max="6855" width="17.5703125" style="8" customWidth="1"/>
    <col min="6856" max="6856" width="16.28515625" style="8" customWidth="1"/>
    <col min="6857" max="6858" width="15" style="8" customWidth="1"/>
    <col min="6859" max="6859" width="17.5703125" style="8" customWidth="1"/>
    <col min="6860" max="6860" width="20.140625" style="8" customWidth="1"/>
    <col min="6861" max="6861" width="16.28515625" style="8" customWidth="1"/>
    <col min="6862" max="6863" width="25.28515625" style="8" customWidth="1"/>
    <col min="6864" max="6864" width="18.85546875" style="8" customWidth="1"/>
    <col min="6865" max="6866" width="20.140625" style="8" customWidth="1"/>
    <col min="6867" max="6867" width="11.140625" style="8" customWidth="1"/>
    <col min="6868" max="6868" width="29.140625" style="8" customWidth="1"/>
    <col min="6869" max="6869" width="34.28515625" style="8" customWidth="1"/>
    <col min="6870" max="6871" width="9.85546875" style="8" customWidth="1"/>
    <col min="6872" max="6872" width="17.5703125" style="8" customWidth="1"/>
    <col min="6873" max="6873" width="18.85546875" style="8" customWidth="1"/>
    <col min="6874" max="6874" width="9.85546875" style="8" customWidth="1"/>
    <col min="6875" max="6876" width="6" style="8" customWidth="1"/>
    <col min="6877" max="6877" width="13.7109375" style="8" customWidth="1"/>
    <col min="6878" max="6879" width="15" style="8" customWidth="1"/>
    <col min="6880" max="6880" width="17.5703125" style="8" customWidth="1"/>
    <col min="6881" max="6881" width="9.85546875" style="8" customWidth="1"/>
    <col min="6882" max="6882" width="7.28515625" style="8" customWidth="1"/>
    <col min="6883" max="6883" width="6" style="8" customWidth="1"/>
    <col min="6884" max="6889" width="17.5703125" style="8" customWidth="1"/>
    <col min="6890" max="7032" width="20.140625" style="8" customWidth="1"/>
    <col min="7033" max="7072" width="12.42578125" style="8" customWidth="1"/>
    <col min="7073" max="7073" width="20.140625" style="8" customWidth="1"/>
    <col min="7074" max="7074" width="21.42578125" style="8" customWidth="1"/>
    <col min="7075" max="7075" width="22.7109375" style="8" customWidth="1"/>
    <col min="7076" max="7076" width="13.7109375" style="8" customWidth="1"/>
    <col min="7077" max="7077" width="15" style="8" customWidth="1"/>
    <col min="7078" max="7080" width="17.5703125" style="8" customWidth="1"/>
    <col min="7081" max="7081" width="16.28515625" style="8" customWidth="1"/>
    <col min="7082" max="7082" width="15" style="8" customWidth="1"/>
    <col min="7083" max="7084" width="12.42578125" style="8" customWidth="1"/>
    <col min="7085" max="7086" width="17.5703125" style="8" customWidth="1"/>
    <col min="7087" max="7087" width="7.28515625" style="8" customWidth="1"/>
    <col min="7088" max="7088" width="21.42578125" style="8" customWidth="1"/>
    <col min="7089" max="7089" width="17.5703125" style="8" customWidth="1"/>
    <col min="7090" max="7090" width="20.140625" style="8" customWidth="1"/>
    <col min="7091" max="7091" width="16.28515625" style="8" customWidth="1"/>
    <col min="7092" max="7092" width="17.5703125" style="8" customWidth="1"/>
    <col min="7093" max="7093" width="6" style="8" customWidth="1"/>
    <col min="7094" max="7095" width="18.85546875" style="8" customWidth="1"/>
    <col min="7096" max="7097" width="20.140625" style="8" customWidth="1"/>
    <col min="7098" max="7098" width="6" style="8" customWidth="1"/>
    <col min="7099" max="7099" width="12.42578125" style="8" customWidth="1"/>
    <col min="7100" max="7100" width="18.85546875" style="8" customWidth="1"/>
    <col min="7101" max="7102" width="15" style="8" customWidth="1"/>
    <col min="7103" max="7103" width="7.28515625" style="8" customWidth="1"/>
    <col min="7104" max="7104" width="11.140625" style="8" customWidth="1"/>
    <col min="7105" max="7105" width="13.7109375" style="8" customWidth="1"/>
    <col min="7106" max="7106" width="18.85546875" style="8" customWidth="1"/>
    <col min="7107" max="7107" width="17.5703125" style="8" customWidth="1"/>
    <col min="7108" max="7108" width="25.28515625" style="8" customWidth="1"/>
    <col min="7109" max="7109" width="20.140625" style="8" customWidth="1"/>
    <col min="7110" max="7110" width="15" style="8" customWidth="1"/>
    <col min="7111" max="7111" width="17.5703125" style="8" customWidth="1"/>
    <col min="7112" max="7112" width="16.28515625" style="8" customWidth="1"/>
    <col min="7113" max="7114" width="15" style="8" customWidth="1"/>
    <col min="7115" max="7115" width="17.5703125" style="8" customWidth="1"/>
    <col min="7116" max="7116" width="20.140625" style="8" customWidth="1"/>
    <col min="7117" max="7117" width="16.28515625" style="8" customWidth="1"/>
    <col min="7118" max="7119" width="25.28515625" style="8" customWidth="1"/>
    <col min="7120" max="7120" width="18.85546875" style="8" customWidth="1"/>
    <col min="7121" max="7122" width="20.140625" style="8" customWidth="1"/>
    <col min="7123" max="7123" width="11.140625" style="8" customWidth="1"/>
    <col min="7124" max="7124" width="29.140625" style="8" customWidth="1"/>
    <col min="7125" max="7125" width="34.28515625" style="8" customWidth="1"/>
    <col min="7126" max="7127" width="9.85546875" style="8" customWidth="1"/>
    <col min="7128" max="7128" width="17.5703125" style="8" customWidth="1"/>
    <col min="7129" max="7129" width="18.85546875" style="8" customWidth="1"/>
    <col min="7130" max="7130" width="9.85546875" style="8" customWidth="1"/>
    <col min="7131" max="7132" width="6" style="8" customWidth="1"/>
    <col min="7133" max="7133" width="13.7109375" style="8" customWidth="1"/>
    <col min="7134" max="7135" width="15" style="8" customWidth="1"/>
    <col min="7136" max="7136" width="17.5703125" style="8" customWidth="1"/>
    <col min="7137" max="7137" width="9.85546875" style="8" customWidth="1"/>
    <col min="7138" max="7138" width="7.28515625" style="8" customWidth="1"/>
    <col min="7139" max="7139" width="6" style="8" customWidth="1"/>
    <col min="7140" max="7145" width="17.5703125" style="8" customWidth="1"/>
    <col min="7146" max="7288" width="20.140625" style="8" customWidth="1"/>
    <col min="7289" max="7328" width="12.42578125" style="8" customWidth="1"/>
    <col min="7329" max="7329" width="20.140625" style="8" customWidth="1"/>
    <col min="7330" max="7330" width="21.42578125" style="8" customWidth="1"/>
    <col min="7331" max="7331" width="22.7109375" style="8" customWidth="1"/>
    <col min="7332" max="7332" width="13.7109375" style="8" customWidth="1"/>
    <col min="7333" max="7333" width="15" style="8" customWidth="1"/>
    <col min="7334" max="7336" width="17.5703125" style="8" customWidth="1"/>
    <col min="7337" max="7337" width="16.28515625" style="8" customWidth="1"/>
    <col min="7338" max="7338" width="15" style="8" customWidth="1"/>
    <col min="7339" max="7340" width="12.42578125" style="8" customWidth="1"/>
    <col min="7341" max="7342" width="17.5703125" style="8" customWidth="1"/>
    <col min="7343" max="7343" width="7.28515625" style="8" customWidth="1"/>
    <col min="7344" max="7344" width="21.42578125" style="8" customWidth="1"/>
    <col min="7345" max="7345" width="17.5703125" style="8" customWidth="1"/>
    <col min="7346" max="7346" width="20.140625" style="8" customWidth="1"/>
    <col min="7347" max="7347" width="16.28515625" style="8" customWidth="1"/>
    <col min="7348" max="7348" width="17.5703125" style="8" customWidth="1"/>
    <col min="7349" max="7349" width="6" style="8" customWidth="1"/>
    <col min="7350" max="7351" width="18.85546875" style="8" customWidth="1"/>
    <col min="7352" max="7353" width="20.140625" style="8" customWidth="1"/>
    <col min="7354" max="7354" width="6" style="8" customWidth="1"/>
    <col min="7355" max="7355" width="12.42578125" style="8" customWidth="1"/>
    <col min="7356" max="7356" width="18.85546875" style="8" customWidth="1"/>
    <col min="7357" max="7358" width="15" style="8" customWidth="1"/>
    <col min="7359" max="7359" width="7.28515625" style="8" customWidth="1"/>
    <col min="7360" max="7360" width="11.140625" style="8" customWidth="1"/>
    <col min="7361" max="7361" width="13.7109375" style="8" customWidth="1"/>
    <col min="7362" max="7362" width="18.85546875" style="8" customWidth="1"/>
    <col min="7363" max="7363" width="17.5703125" style="8" customWidth="1"/>
    <col min="7364" max="7364" width="25.28515625" style="8" customWidth="1"/>
    <col min="7365" max="7365" width="20.140625" style="8" customWidth="1"/>
    <col min="7366" max="7366" width="15" style="8" customWidth="1"/>
    <col min="7367" max="7367" width="17.5703125" style="8" customWidth="1"/>
    <col min="7368" max="7368" width="16.28515625" style="8" customWidth="1"/>
    <col min="7369" max="7370" width="15" style="8" customWidth="1"/>
    <col min="7371" max="7371" width="17.5703125" style="8" customWidth="1"/>
    <col min="7372" max="7372" width="20.140625" style="8" customWidth="1"/>
    <col min="7373" max="7373" width="16.28515625" style="8" customWidth="1"/>
    <col min="7374" max="7375" width="25.28515625" style="8" customWidth="1"/>
    <col min="7376" max="7376" width="18.85546875" style="8" customWidth="1"/>
    <col min="7377" max="7378" width="20.140625" style="8" customWidth="1"/>
    <col min="7379" max="7379" width="11.140625" style="8" customWidth="1"/>
    <col min="7380" max="7380" width="29.140625" style="8" customWidth="1"/>
    <col min="7381" max="7381" width="34.28515625" style="8" customWidth="1"/>
    <col min="7382" max="7383" width="9.85546875" style="8" customWidth="1"/>
    <col min="7384" max="7384" width="17.5703125" style="8" customWidth="1"/>
    <col min="7385" max="7385" width="18.85546875" style="8" customWidth="1"/>
    <col min="7386" max="7386" width="9.85546875" style="8" customWidth="1"/>
    <col min="7387" max="7388" width="6" style="8" customWidth="1"/>
    <col min="7389" max="7389" width="13.7109375" style="8" customWidth="1"/>
    <col min="7390" max="7391" width="15" style="8" customWidth="1"/>
    <col min="7392" max="7392" width="17.5703125" style="8" customWidth="1"/>
    <col min="7393" max="7393" width="9.85546875" style="8" customWidth="1"/>
    <col min="7394" max="7394" width="7.28515625" style="8" customWidth="1"/>
    <col min="7395" max="7395" width="6" style="8" customWidth="1"/>
    <col min="7396" max="7401" width="17.5703125" style="8" customWidth="1"/>
    <col min="7402" max="7544" width="20.140625" style="8" customWidth="1"/>
    <col min="7545" max="7584" width="12.42578125" style="8" customWidth="1"/>
    <col min="7585" max="7585" width="20.140625" style="8" customWidth="1"/>
    <col min="7586" max="7586" width="21.42578125" style="8" customWidth="1"/>
    <col min="7587" max="7587" width="22.7109375" style="8" customWidth="1"/>
    <col min="7588" max="7588" width="13.7109375" style="8" customWidth="1"/>
    <col min="7589" max="7589" width="15" style="8" customWidth="1"/>
    <col min="7590" max="7592" width="17.5703125" style="8" customWidth="1"/>
    <col min="7593" max="7593" width="16.28515625" style="8" customWidth="1"/>
    <col min="7594" max="7594" width="15" style="8" customWidth="1"/>
    <col min="7595" max="7596" width="12.42578125" style="8" customWidth="1"/>
    <col min="7597" max="7598" width="17.5703125" style="8" customWidth="1"/>
    <col min="7599" max="7599" width="7.28515625" style="8" customWidth="1"/>
    <col min="7600" max="7600" width="21.42578125" style="8" customWidth="1"/>
    <col min="7601" max="7601" width="17.5703125" style="8" customWidth="1"/>
    <col min="7602" max="7602" width="20.140625" style="8" customWidth="1"/>
    <col min="7603" max="7603" width="16.28515625" style="8" customWidth="1"/>
    <col min="7604" max="7604" width="17.5703125" style="8" customWidth="1"/>
    <col min="7605" max="7605" width="6" style="8" customWidth="1"/>
    <col min="7606" max="7607" width="18.85546875" style="8" customWidth="1"/>
    <col min="7608" max="7609" width="20.140625" style="8" customWidth="1"/>
    <col min="7610" max="7610" width="6" style="8" customWidth="1"/>
    <col min="7611" max="7611" width="12.42578125" style="8" customWidth="1"/>
    <col min="7612" max="7612" width="18.85546875" style="8" customWidth="1"/>
    <col min="7613" max="7614" width="15" style="8" customWidth="1"/>
    <col min="7615" max="7615" width="7.28515625" style="8" customWidth="1"/>
    <col min="7616" max="7616" width="11.140625" style="8" customWidth="1"/>
    <col min="7617" max="7617" width="13.7109375" style="8" customWidth="1"/>
    <col min="7618" max="7618" width="18.85546875" style="8" customWidth="1"/>
    <col min="7619" max="7619" width="17.5703125" style="8" customWidth="1"/>
    <col min="7620" max="7620" width="25.28515625" style="8" customWidth="1"/>
    <col min="7621" max="7621" width="20.140625" style="8" customWidth="1"/>
    <col min="7622" max="7622" width="15" style="8" customWidth="1"/>
    <col min="7623" max="7623" width="17.5703125" style="8" customWidth="1"/>
    <col min="7624" max="7624" width="16.28515625" style="8" customWidth="1"/>
    <col min="7625" max="7626" width="15" style="8" customWidth="1"/>
    <col min="7627" max="7627" width="17.5703125" style="8" customWidth="1"/>
    <col min="7628" max="7628" width="20.140625" style="8" customWidth="1"/>
    <col min="7629" max="7629" width="16.28515625" style="8" customWidth="1"/>
    <col min="7630" max="7631" width="25.28515625" style="8" customWidth="1"/>
    <col min="7632" max="7632" width="18.85546875" style="8" customWidth="1"/>
    <col min="7633" max="7634" width="20.140625" style="8" customWidth="1"/>
    <col min="7635" max="7635" width="11.140625" style="8" customWidth="1"/>
    <col min="7636" max="7636" width="29.140625" style="8" customWidth="1"/>
    <col min="7637" max="7637" width="34.28515625" style="8" customWidth="1"/>
    <col min="7638" max="7639" width="9.85546875" style="8" customWidth="1"/>
    <col min="7640" max="7640" width="17.5703125" style="8" customWidth="1"/>
    <col min="7641" max="7641" width="18.85546875" style="8" customWidth="1"/>
    <col min="7642" max="7642" width="9.85546875" style="8" customWidth="1"/>
    <col min="7643" max="7644" width="6" style="8" customWidth="1"/>
    <col min="7645" max="7645" width="13.7109375" style="8" customWidth="1"/>
    <col min="7646" max="7647" width="15" style="8" customWidth="1"/>
    <col min="7648" max="7648" width="17.5703125" style="8" customWidth="1"/>
    <col min="7649" max="7649" width="9.85546875" style="8" customWidth="1"/>
    <col min="7650" max="7650" width="7.28515625" style="8" customWidth="1"/>
    <col min="7651" max="7651" width="6" style="8" customWidth="1"/>
    <col min="7652" max="7657" width="17.5703125" style="8" customWidth="1"/>
    <col min="7658" max="7800" width="20.140625" style="8" customWidth="1"/>
    <col min="7801" max="7840" width="12.42578125" style="8" customWidth="1"/>
    <col min="7841" max="7841" width="20.140625" style="8" customWidth="1"/>
    <col min="7842" max="7842" width="21.42578125" style="8" customWidth="1"/>
    <col min="7843" max="7843" width="22.7109375" style="8" customWidth="1"/>
    <col min="7844" max="7844" width="13.7109375" style="8" customWidth="1"/>
    <col min="7845" max="7845" width="15" style="8" customWidth="1"/>
    <col min="7846" max="7848" width="17.5703125" style="8" customWidth="1"/>
    <col min="7849" max="7849" width="16.28515625" style="8" customWidth="1"/>
    <col min="7850" max="7850" width="15" style="8" customWidth="1"/>
    <col min="7851" max="7852" width="12.42578125" style="8" customWidth="1"/>
    <col min="7853" max="7854" width="17.5703125" style="8" customWidth="1"/>
    <col min="7855" max="7855" width="7.28515625" style="8" customWidth="1"/>
    <col min="7856" max="7856" width="21.42578125" style="8" customWidth="1"/>
    <col min="7857" max="7857" width="17.5703125" style="8" customWidth="1"/>
    <col min="7858" max="7858" width="20.140625" style="8" customWidth="1"/>
    <col min="7859" max="7859" width="16.28515625" style="8" customWidth="1"/>
    <col min="7860" max="7860" width="17.5703125" style="8" customWidth="1"/>
    <col min="7861" max="7861" width="6" style="8" customWidth="1"/>
    <col min="7862" max="7863" width="18.85546875" style="8" customWidth="1"/>
    <col min="7864" max="7865" width="20.140625" style="8" customWidth="1"/>
    <col min="7866" max="7866" width="6" style="8" customWidth="1"/>
    <col min="7867" max="7867" width="12.42578125" style="8" customWidth="1"/>
    <col min="7868" max="7868" width="18.85546875" style="8" customWidth="1"/>
    <col min="7869" max="7870" width="15" style="8" customWidth="1"/>
    <col min="7871" max="7871" width="7.28515625" style="8" customWidth="1"/>
    <col min="7872" max="7872" width="11.140625" style="8" customWidth="1"/>
    <col min="7873" max="7873" width="13.7109375" style="8" customWidth="1"/>
    <col min="7874" max="7874" width="18.85546875" style="8" customWidth="1"/>
    <col min="7875" max="7875" width="17.5703125" style="8" customWidth="1"/>
    <col min="7876" max="7876" width="25.28515625" style="8" customWidth="1"/>
    <col min="7877" max="7877" width="20.140625" style="8" customWidth="1"/>
    <col min="7878" max="7878" width="15" style="8" customWidth="1"/>
    <col min="7879" max="7879" width="17.5703125" style="8" customWidth="1"/>
    <col min="7880" max="7880" width="16.28515625" style="8" customWidth="1"/>
    <col min="7881" max="7882" width="15" style="8" customWidth="1"/>
    <col min="7883" max="7883" width="17.5703125" style="8" customWidth="1"/>
    <col min="7884" max="7884" width="20.140625" style="8" customWidth="1"/>
    <col min="7885" max="7885" width="16.28515625" style="8" customWidth="1"/>
    <col min="7886" max="7887" width="25.28515625" style="8" customWidth="1"/>
    <col min="7888" max="7888" width="18.85546875" style="8" customWidth="1"/>
    <col min="7889" max="7890" width="20.140625" style="8" customWidth="1"/>
    <col min="7891" max="7891" width="11.140625" style="8" customWidth="1"/>
    <col min="7892" max="7892" width="29.140625" style="8" customWidth="1"/>
    <col min="7893" max="7893" width="34.28515625" style="8" customWidth="1"/>
    <col min="7894" max="7895" width="9.85546875" style="8" customWidth="1"/>
    <col min="7896" max="7896" width="17.5703125" style="8" customWidth="1"/>
    <col min="7897" max="7897" width="18.85546875" style="8" customWidth="1"/>
    <col min="7898" max="7898" width="9.85546875" style="8" customWidth="1"/>
    <col min="7899" max="7900" width="6" style="8" customWidth="1"/>
    <col min="7901" max="7901" width="13.7109375" style="8" customWidth="1"/>
    <col min="7902" max="7903" width="15" style="8" customWidth="1"/>
    <col min="7904" max="7904" width="17.5703125" style="8" customWidth="1"/>
    <col min="7905" max="7905" width="9.85546875" style="8" customWidth="1"/>
    <col min="7906" max="7906" width="7.28515625" style="8" customWidth="1"/>
    <col min="7907" max="7907" width="6" style="8" customWidth="1"/>
    <col min="7908" max="7913" width="17.5703125" style="8" customWidth="1"/>
    <col min="7914" max="8056" width="20.140625" style="8" customWidth="1"/>
    <col min="8057" max="8096" width="12.42578125" style="8" customWidth="1"/>
    <col min="8097" max="8097" width="20.140625" style="8" customWidth="1"/>
    <col min="8098" max="8098" width="21.42578125" style="8" customWidth="1"/>
    <col min="8099" max="8099" width="22.7109375" style="8" customWidth="1"/>
    <col min="8100" max="8100" width="13.7109375" style="8" customWidth="1"/>
    <col min="8101" max="8101" width="15" style="8" customWidth="1"/>
    <col min="8102" max="8104" width="17.5703125" style="8" customWidth="1"/>
    <col min="8105" max="8105" width="16.28515625" style="8" customWidth="1"/>
    <col min="8106" max="8106" width="15" style="8" customWidth="1"/>
    <col min="8107" max="8108" width="12.42578125" style="8" customWidth="1"/>
    <col min="8109" max="8110" width="17.5703125" style="8" customWidth="1"/>
    <col min="8111" max="8111" width="7.28515625" style="8" customWidth="1"/>
    <col min="8112" max="8112" width="21.42578125" style="8" customWidth="1"/>
    <col min="8113" max="8113" width="17.5703125" style="8" customWidth="1"/>
    <col min="8114" max="8114" width="20.140625" style="8" customWidth="1"/>
    <col min="8115" max="8115" width="16.28515625" style="8" customWidth="1"/>
    <col min="8116" max="8116" width="17.5703125" style="8" customWidth="1"/>
    <col min="8117" max="8117" width="6" style="8" customWidth="1"/>
    <col min="8118" max="8119" width="18.85546875" style="8" customWidth="1"/>
    <col min="8120" max="8121" width="20.140625" style="8" customWidth="1"/>
    <col min="8122" max="8122" width="6" style="8" customWidth="1"/>
    <col min="8123" max="8123" width="12.42578125" style="8" customWidth="1"/>
    <col min="8124" max="8124" width="18.85546875" style="8" customWidth="1"/>
    <col min="8125" max="8126" width="15" style="8" customWidth="1"/>
    <col min="8127" max="8127" width="7.28515625" style="8" customWidth="1"/>
    <col min="8128" max="8128" width="11.140625" style="8" customWidth="1"/>
    <col min="8129" max="8129" width="13.7109375" style="8" customWidth="1"/>
    <col min="8130" max="8130" width="18.85546875" style="8" customWidth="1"/>
    <col min="8131" max="8131" width="17.5703125" style="8" customWidth="1"/>
    <col min="8132" max="8132" width="25.28515625" style="8" customWidth="1"/>
    <col min="8133" max="8133" width="20.140625" style="8" customWidth="1"/>
    <col min="8134" max="8134" width="15" style="8" customWidth="1"/>
    <col min="8135" max="8135" width="17.5703125" style="8" customWidth="1"/>
    <col min="8136" max="8136" width="16.28515625" style="8" customWidth="1"/>
    <col min="8137" max="8138" width="15" style="8" customWidth="1"/>
    <col min="8139" max="8139" width="17.5703125" style="8" customWidth="1"/>
    <col min="8140" max="8140" width="20.140625" style="8" customWidth="1"/>
    <col min="8141" max="8141" width="16.28515625" style="8" customWidth="1"/>
    <col min="8142" max="8143" width="25.28515625" style="8" customWidth="1"/>
    <col min="8144" max="8144" width="18.85546875" style="8" customWidth="1"/>
    <col min="8145" max="8146" width="20.140625" style="8" customWidth="1"/>
    <col min="8147" max="8147" width="11.140625" style="8" customWidth="1"/>
    <col min="8148" max="8148" width="29.140625" style="8" customWidth="1"/>
    <col min="8149" max="8149" width="34.28515625" style="8" customWidth="1"/>
    <col min="8150" max="8151" width="9.85546875" style="8" customWidth="1"/>
    <col min="8152" max="8152" width="17.5703125" style="8" customWidth="1"/>
    <col min="8153" max="8153" width="18.85546875" style="8" customWidth="1"/>
    <col min="8154" max="8154" width="9.85546875" style="8" customWidth="1"/>
    <col min="8155" max="8156" width="6" style="8" customWidth="1"/>
    <col min="8157" max="8157" width="13.7109375" style="8" customWidth="1"/>
    <col min="8158" max="8159" width="15" style="8" customWidth="1"/>
    <col min="8160" max="8160" width="17.5703125" style="8" customWidth="1"/>
    <col min="8161" max="8161" width="9.85546875" style="8" customWidth="1"/>
    <col min="8162" max="8162" width="7.28515625" style="8" customWidth="1"/>
    <col min="8163" max="8163" width="6" style="8" customWidth="1"/>
    <col min="8164" max="8169" width="17.5703125" style="8" customWidth="1"/>
    <col min="8170" max="8312" width="20.140625" style="8" customWidth="1"/>
    <col min="8313" max="8352" width="12.42578125" style="8" customWidth="1"/>
    <col min="8353" max="8353" width="20.140625" style="8" customWidth="1"/>
    <col min="8354" max="8354" width="21.42578125" style="8" customWidth="1"/>
    <col min="8355" max="8355" width="22.7109375" style="8" customWidth="1"/>
    <col min="8356" max="8356" width="13.7109375" style="8" customWidth="1"/>
    <col min="8357" max="8357" width="15" style="8" customWidth="1"/>
    <col min="8358" max="8360" width="17.5703125" style="8" customWidth="1"/>
    <col min="8361" max="8361" width="16.28515625" style="8" customWidth="1"/>
    <col min="8362" max="8362" width="15" style="8" customWidth="1"/>
    <col min="8363" max="8364" width="12.42578125" style="8" customWidth="1"/>
    <col min="8365" max="8366" width="17.5703125" style="8" customWidth="1"/>
    <col min="8367" max="8367" width="7.28515625" style="8" customWidth="1"/>
    <col min="8368" max="8368" width="21.42578125" style="8" customWidth="1"/>
    <col min="8369" max="8369" width="17.5703125" style="8" customWidth="1"/>
    <col min="8370" max="8370" width="20.140625" style="8" customWidth="1"/>
    <col min="8371" max="8371" width="16.28515625" style="8" customWidth="1"/>
    <col min="8372" max="8372" width="17.5703125" style="8" customWidth="1"/>
    <col min="8373" max="8373" width="6" style="8" customWidth="1"/>
    <col min="8374" max="8375" width="18.85546875" style="8" customWidth="1"/>
    <col min="8376" max="8377" width="20.140625" style="8" customWidth="1"/>
    <col min="8378" max="8378" width="6" style="8" customWidth="1"/>
    <col min="8379" max="8379" width="12.42578125" style="8" customWidth="1"/>
    <col min="8380" max="8380" width="18.85546875" style="8" customWidth="1"/>
    <col min="8381" max="8382" width="15" style="8" customWidth="1"/>
    <col min="8383" max="8383" width="7.28515625" style="8" customWidth="1"/>
    <col min="8384" max="8384" width="11.140625" style="8" customWidth="1"/>
    <col min="8385" max="8385" width="13.7109375" style="8" customWidth="1"/>
    <col min="8386" max="8386" width="18.85546875" style="8" customWidth="1"/>
    <col min="8387" max="8387" width="17.5703125" style="8" customWidth="1"/>
    <col min="8388" max="8388" width="25.28515625" style="8" customWidth="1"/>
    <col min="8389" max="8389" width="20.140625" style="8" customWidth="1"/>
    <col min="8390" max="8390" width="15" style="8" customWidth="1"/>
    <col min="8391" max="8391" width="17.5703125" style="8" customWidth="1"/>
    <col min="8392" max="8392" width="16.28515625" style="8" customWidth="1"/>
    <col min="8393" max="8394" width="15" style="8" customWidth="1"/>
    <col min="8395" max="8395" width="17.5703125" style="8" customWidth="1"/>
    <col min="8396" max="8396" width="20.140625" style="8" customWidth="1"/>
    <col min="8397" max="8397" width="16.28515625" style="8" customWidth="1"/>
    <col min="8398" max="8399" width="25.28515625" style="8" customWidth="1"/>
    <col min="8400" max="8400" width="18.85546875" style="8" customWidth="1"/>
    <col min="8401" max="8402" width="20.140625" style="8" customWidth="1"/>
    <col min="8403" max="8403" width="11.140625" style="8" customWidth="1"/>
    <col min="8404" max="8404" width="29.140625" style="8" customWidth="1"/>
    <col min="8405" max="8405" width="34.28515625" style="8" customWidth="1"/>
    <col min="8406" max="8407" width="9.85546875" style="8" customWidth="1"/>
    <col min="8408" max="8408" width="17.5703125" style="8" customWidth="1"/>
    <col min="8409" max="8409" width="18.85546875" style="8" customWidth="1"/>
    <col min="8410" max="8410" width="9.85546875" style="8" customWidth="1"/>
    <col min="8411" max="8412" width="6" style="8" customWidth="1"/>
    <col min="8413" max="8413" width="13.7109375" style="8" customWidth="1"/>
    <col min="8414" max="8415" width="15" style="8" customWidth="1"/>
    <col min="8416" max="8416" width="17.5703125" style="8" customWidth="1"/>
    <col min="8417" max="8417" width="9.85546875" style="8" customWidth="1"/>
    <col min="8418" max="8418" width="7.28515625" style="8" customWidth="1"/>
    <col min="8419" max="8419" width="6" style="8" customWidth="1"/>
    <col min="8420" max="8425" width="17.5703125" style="8" customWidth="1"/>
    <col min="8426" max="8568" width="20.140625" style="8" customWidth="1"/>
    <col min="8569" max="8608" width="12.42578125" style="8" customWidth="1"/>
    <col min="8609" max="8609" width="20.140625" style="8" customWidth="1"/>
    <col min="8610" max="8610" width="21.42578125" style="8" customWidth="1"/>
    <col min="8611" max="8611" width="22.7109375" style="8" customWidth="1"/>
    <col min="8612" max="8612" width="13.7109375" style="8" customWidth="1"/>
    <col min="8613" max="8613" width="15" style="8" customWidth="1"/>
    <col min="8614" max="8616" width="17.5703125" style="8" customWidth="1"/>
    <col min="8617" max="8617" width="16.28515625" style="8" customWidth="1"/>
    <col min="8618" max="8618" width="15" style="8" customWidth="1"/>
    <col min="8619" max="8620" width="12.42578125" style="8" customWidth="1"/>
    <col min="8621" max="8622" width="17.5703125" style="8" customWidth="1"/>
    <col min="8623" max="8623" width="7.28515625" style="8" customWidth="1"/>
    <col min="8624" max="8624" width="21.42578125" style="8" customWidth="1"/>
    <col min="8625" max="8625" width="17.5703125" style="8" customWidth="1"/>
    <col min="8626" max="8626" width="20.140625" style="8" customWidth="1"/>
    <col min="8627" max="8627" width="16.28515625" style="8" customWidth="1"/>
    <col min="8628" max="8628" width="17.5703125" style="8" customWidth="1"/>
    <col min="8629" max="8629" width="6" style="8" customWidth="1"/>
    <col min="8630" max="8631" width="18.85546875" style="8" customWidth="1"/>
    <col min="8632" max="8633" width="20.140625" style="8" customWidth="1"/>
    <col min="8634" max="8634" width="6" style="8" customWidth="1"/>
    <col min="8635" max="8635" width="12.42578125" style="8" customWidth="1"/>
    <col min="8636" max="8636" width="18.85546875" style="8" customWidth="1"/>
    <col min="8637" max="8638" width="15" style="8" customWidth="1"/>
    <col min="8639" max="8639" width="7.28515625" style="8" customWidth="1"/>
    <col min="8640" max="8640" width="11.140625" style="8" customWidth="1"/>
    <col min="8641" max="8641" width="13.7109375" style="8" customWidth="1"/>
    <col min="8642" max="8642" width="18.85546875" style="8" customWidth="1"/>
    <col min="8643" max="8643" width="17.5703125" style="8" customWidth="1"/>
    <col min="8644" max="8644" width="25.28515625" style="8" customWidth="1"/>
    <col min="8645" max="8645" width="20.140625" style="8" customWidth="1"/>
    <col min="8646" max="8646" width="15" style="8" customWidth="1"/>
    <col min="8647" max="8647" width="17.5703125" style="8" customWidth="1"/>
    <col min="8648" max="8648" width="16.28515625" style="8" customWidth="1"/>
    <col min="8649" max="8650" width="15" style="8" customWidth="1"/>
    <col min="8651" max="8651" width="17.5703125" style="8" customWidth="1"/>
    <col min="8652" max="8652" width="20.140625" style="8" customWidth="1"/>
    <col min="8653" max="8653" width="16.28515625" style="8" customWidth="1"/>
    <col min="8654" max="8655" width="25.28515625" style="8" customWidth="1"/>
    <col min="8656" max="8656" width="18.85546875" style="8" customWidth="1"/>
    <col min="8657" max="8658" width="20.140625" style="8" customWidth="1"/>
    <col min="8659" max="8659" width="11.140625" style="8" customWidth="1"/>
    <col min="8660" max="8660" width="29.140625" style="8" customWidth="1"/>
    <col min="8661" max="8661" width="34.28515625" style="8" customWidth="1"/>
    <col min="8662" max="8663" width="9.85546875" style="8" customWidth="1"/>
    <col min="8664" max="8664" width="17.5703125" style="8" customWidth="1"/>
    <col min="8665" max="8665" width="18.85546875" style="8" customWidth="1"/>
    <col min="8666" max="8666" width="9.85546875" style="8" customWidth="1"/>
    <col min="8667" max="8668" width="6" style="8" customWidth="1"/>
    <col min="8669" max="8669" width="13.7109375" style="8" customWidth="1"/>
    <col min="8670" max="8671" width="15" style="8" customWidth="1"/>
    <col min="8672" max="8672" width="17.5703125" style="8" customWidth="1"/>
    <col min="8673" max="8673" width="9.85546875" style="8" customWidth="1"/>
    <col min="8674" max="8674" width="7.28515625" style="8" customWidth="1"/>
    <col min="8675" max="8675" width="6" style="8" customWidth="1"/>
    <col min="8676" max="8681" width="17.5703125" style="8" customWidth="1"/>
    <col min="8682" max="8824" width="20.140625" style="8" customWidth="1"/>
    <col min="8825" max="8864" width="12.42578125" style="8" customWidth="1"/>
    <col min="8865" max="8865" width="20.140625" style="8" customWidth="1"/>
    <col min="8866" max="8866" width="21.42578125" style="8" customWidth="1"/>
    <col min="8867" max="8867" width="22.7109375" style="8" customWidth="1"/>
    <col min="8868" max="8868" width="13.7109375" style="8" customWidth="1"/>
    <col min="8869" max="8869" width="15" style="8" customWidth="1"/>
    <col min="8870" max="8872" width="17.5703125" style="8" customWidth="1"/>
    <col min="8873" max="8873" width="16.28515625" style="8" customWidth="1"/>
    <col min="8874" max="8874" width="15" style="8" customWidth="1"/>
    <col min="8875" max="8876" width="12.42578125" style="8" customWidth="1"/>
    <col min="8877" max="8878" width="17.5703125" style="8" customWidth="1"/>
    <col min="8879" max="8879" width="7.28515625" style="8" customWidth="1"/>
    <col min="8880" max="8880" width="21.42578125" style="8" customWidth="1"/>
    <col min="8881" max="8881" width="17.5703125" style="8" customWidth="1"/>
    <col min="8882" max="8882" width="20.140625" style="8" customWidth="1"/>
    <col min="8883" max="8883" width="16.28515625" style="8" customWidth="1"/>
    <col min="8884" max="8884" width="17.5703125" style="8" customWidth="1"/>
    <col min="8885" max="8885" width="6" style="8" customWidth="1"/>
    <col min="8886" max="8887" width="18.85546875" style="8" customWidth="1"/>
    <col min="8888" max="8889" width="20.140625" style="8" customWidth="1"/>
    <col min="8890" max="8890" width="6" style="8" customWidth="1"/>
    <col min="8891" max="8891" width="12.42578125" style="8" customWidth="1"/>
    <col min="8892" max="8892" width="18.85546875" style="8" customWidth="1"/>
    <col min="8893" max="8894" width="15" style="8" customWidth="1"/>
    <col min="8895" max="8895" width="7.28515625" style="8" customWidth="1"/>
    <col min="8896" max="8896" width="11.140625" style="8" customWidth="1"/>
    <col min="8897" max="8897" width="13.7109375" style="8" customWidth="1"/>
    <col min="8898" max="8898" width="18.85546875" style="8" customWidth="1"/>
    <col min="8899" max="8899" width="17.5703125" style="8" customWidth="1"/>
    <col min="8900" max="8900" width="25.28515625" style="8" customWidth="1"/>
    <col min="8901" max="8901" width="20.140625" style="8" customWidth="1"/>
    <col min="8902" max="8902" width="15" style="8" customWidth="1"/>
    <col min="8903" max="8903" width="17.5703125" style="8" customWidth="1"/>
    <col min="8904" max="8904" width="16.28515625" style="8" customWidth="1"/>
    <col min="8905" max="8906" width="15" style="8" customWidth="1"/>
    <col min="8907" max="8907" width="17.5703125" style="8" customWidth="1"/>
    <col min="8908" max="8908" width="20.140625" style="8" customWidth="1"/>
    <col min="8909" max="8909" width="16.28515625" style="8" customWidth="1"/>
    <col min="8910" max="8911" width="25.28515625" style="8" customWidth="1"/>
    <col min="8912" max="8912" width="18.85546875" style="8" customWidth="1"/>
    <col min="8913" max="8914" width="20.140625" style="8" customWidth="1"/>
    <col min="8915" max="8915" width="11.140625" style="8" customWidth="1"/>
    <col min="8916" max="8916" width="29.140625" style="8" customWidth="1"/>
    <col min="8917" max="8917" width="34.28515625" style="8" customWidth="1"/>
    <col min="8918" max="8919" width="9.85546875" style="8" customWidth="1"/>
    <col min="8920" max="8920" width="17.5703125" style="8" customWidth="1"/>
    <col min="8921" max="8921" width="18.85546875" style="8" customWidth="1"/>
    <col min="8922" max="8922" width="9.85546875" style="8" customWidth="1"/>
    <col min="8923" max="8924" width="6" style="8" customWidth="1"/>
    <col min="8925" max="8925" width="13.7109375" style="8" customWidth="1"/>
    <col min="8926" max="8927" width="15" style="8" customWidth="1"/>
    <col min="8928" max="8928" width="17.5703125" style="8" customWidth="1"/>
    <col min="8929" max="8929" width="9.85546875" style="8" customWidth="1"/>
    <col min="8930" max="8930" width="7.28515625" style="8" customWidth="1"/>
    <col min="8931" max="8931" width="6" style="8" customWidth="1"/>
    <col min="8932" max="8937" width="17.5703125" style="8" customWidth="1"/>
    <col min="8938" max="9080" width="20.140625" style="8" customWidth="1"/>
    <col min="9081" max="9120" width="12.42578125" style="8" customWidth="1"/>
    <col min="9121" max="9121" width="20.140625" style="8" customWidth="1"/>
    <col min="9122" max="9122" width="21.42578125" style="8" customWidth="1"/>
    <col min="9123" max="9123" width="22.7109375" style="8" customWidth="1"/>
    <col min="9124" max="9124" width="13.7109375" style="8" customWidth="1"/>
    <col min="9125" max="9125" width="15" style="8" customWidth="1"/>
    <col min="9126" max="9128" width="17.5703125" style="8" customWidth="1"/>
    <col min="9129" max="9129" width="16.28515625" style="8" customWidth="1"/>
    <col min="9130" max="9130" width="15" style="8" customWidth="1"/>
    <col min="9131" max="9132" width="12.42578125" style="8" customWidth="1"/>
    <col min="9133" max="9134" width="17.5703125" style="8" customWidth="1"/>
    <col min="9135" max="9135" width="7.28515625" style="8" customWidth="1"/>
    <col min="9136" max="9136" width="21.42578125" style="8" customWidth="1"/>
    <col min="9137" max="9137" width="17.5703125" style="8" customWidth="1"/>
    <col min="9138" max="9138" width="20.140625" style="8" customWidth="1"/>
    <col min="9139" max="9139" width="16.28515625" style="8" customWidth="1"/>
    <col min="9140" max="9140" width="17.5703125" style="8" customWidth="1"/>
    <col min="9141" max="9141" width="6" style="8" customWidth="1"/>
    <col min="9142" max="9143" width="18.85546875" style="8" customWidth="1"/>
    <col min="9144" max="9145" width="20.140625" style="8" customWidth="1"/>
    <col min="9146" max="9146" width="6" style="8" customWidth="1"/>
    <col min="9147" max="9147" width="12.42578125" style="8" customWidth="1"/>
    <col min="9148" max="9148" width="18.85546875" style="8" customWidth="1"/>
    <col min="9149" max="9150" width="15" style="8" customWidth="1"/>
    <col min="9151" max="9151" width="7.28515625" style="8" customWidth="1"/>
    <col min="9152" max="9152" width="11.140625" style="8" customWidth="1"/>
    <col min="9153" max="9153" width="13.7109375" style="8" customWidth="1"/>
    <col min="9154" max="9154" width="18.85546875" style="8" customWidth="1"/>
    <col min="9155" max="9155" width="17.5703125" style="8" customWidth="1"/>
    <col min="9156" max="9156" width="25.28515625" style="8" customWidth="1"/>
    <col min="9157" max="9157" width="20.140625" style="8" customWidth="1"/>
    <col min="9158" max="9158" width="15" style="8" customWidth="1"/>
    <col min="9159" max="9159" width="17.5703125" style="8" customWidth="1"/>
    <col min="9160" max="9160" width="16.28515625" style="8" customWidth="1"/>
    <col min="9161" max="9162" width="15" style="8" customWidth="1"/>
    <col min="9163" max="9163" width="17.5703125" style="8" customWidth="1"/>
    <col min="9164" max="9164" width="20.140625" style="8" customWidth="1"/>
    <col min="9165" max="9165" width="16.28515625" style="8" customWidth="1"/>
    <col min="9166" max="9167" width="25.28515625" style="8" customWidth="1"/>
    <col min="9168" max="9168" width="18.85546875" style="8" customWidth="1"/>
    <col min="9169" max="9170" width="20.140625" style="8" customWidth="1"/>
    <col min="9171" max="9171" width="11.140625" style="8" customWidth="1"/>
    <col min="9172" max="9172" width="29.140625" style="8" customWidth="1"/>
    <col min="9173" max="9173" width="34.28515625" style="8" customWidth="1"/>
    <col min="9174" max="9175" width="9.85546875" style="8" customWidth="1"/>
    <col min="9176" max="9176" width="17.5703125" style="8" customWidth="1"/>
    <col min="9177" max="9177" width="18.85546875" style="8" customWidth="1"/>
    <col min="9178" max="9178" width="9.85546875" style="8" customWidth="1"/>
    <col min="9179" max="9180" width="6" style="8" customWidth="1"/>
    <col min="9181" max="9181" width="13.7109375" style="8" customWidth="1"/>
    <col min="9182" max="9183" width="15" style="8" customWidth="1"/>
    <col min="9184" max="9184" width="17.5703125" style="8" customWidth="1"/>
    <col min="9185" max="9185" width="9.85546875" style="8" customWidth="1"/>
    <col min="9186" max="9186" width="7.28515625" style="8" customWidth="1"/>
    <col min="9187" max="9187" width="6" style="8" customWidth="1"/>
    <col min="9188" max="9193" width="17.5703125" style="8" customWidth="1"/>
    <col min="9194" max="9336" width="20.140625" style="8" customWidth="1"/>
    <col min="9337" max="9376" width="12.42578125" style="8" customWidth="1"/>
    <col min="9377" max="9377" width="20.140625" style="8" customWidth="1"/>
    <col min="9378" max="9378" width="21.42578125" style="8" customWidth="1"/>
    <col min="9379" max="9379" width="22.7109375" style="8" customWidth="1"/>
    <col min="9380" max="9380" width="13.7109375" style="8" customWidth="1"/>
    <col min="9381" max="9381" width="15" style="8" customWidth="1"/>
    <col min="9382" max="9384" width="17.5703125" style="8" customWidth="1"/>
    <col min="9385" max="9385" width="16.28515625" style="8" customWidth="1"/>
    <col min="9386" max="9386" width="15" style="8" customWidth="1"/>
    <col min="9387" max="9388" width="12.42578125" style="8" customWidth="1"/>
    <col min="9389" max="9390" width="17.5703125" style="8" customWidth="1"/>
    <col min="9391" max="9391" width="7.28515625" style="8" customWidth="1"/>
    <col min="9392" max="9392" width="21.42578125" style="8" customWidth="1"/>
    <col min="9393" max="9393" width="17.5703125" style="8" customWidth="1"/>
    <col min="9394" max="9394" width="20.140625" style="8" customWidth="1"/>
    <col min="9395" max="9395" width="16.28515625" style="8" customWidth="1"/>
    <col min="9396" max="9396" width="17.5703125" style="8" customWidth="1"/>
    <col min="9397" max="9397" width="6" style="8" customWidth="1"/>
    <col min="9398" max="9399" width="18.85546875" style="8" customWidth="1"/>
    <col min="9400" max="9401" width="20.140625" style="8" customWidth="1"/>
    <col min="9402" max="9402" width="6" style="8" customWidth="1"/>
    <col min="9403" max="9403" width="12.42578125" style="8" customWidth="1"/>
    <col min="9404" max="9404" width="18.85546875" style="8" customWidth="1"/>
    <col min="9405" max="9406" width="15" style="8" customWidth="1"/>
    <col min="9407" max="9407" width="7.28515625" style="8" customWidth="1"/>
    <col min="9408" max="9408" width="11.140625" style="8" customWidth="1"/>
    <col min="9409" max="9409" width="13.7109375" style="8" customWidth="1"/>
    <col min="9410" max="9410" width="18.85546875" style="8" customWidth="1"/>
    <col min="9411" max="9411" width="17.5703125" style="8" customWidth="1"/>
    <col min="9412" max="9412" width="25.28515625" style="8" customWidth="1"/>
    <col min="9413" max="9413" width="20.140625" style="8" customWidth="1"/>
    <col min="9414" max="9414" width="15" style="8" customWidth="1"/>
    <col min="9415" max="9415" width="17.5703125" style="8" customWidth="1"/>
    <col min="9416" max="9416" width="16.28515625" style="8" customWidth="1"/>
    <col min="9417" max="9418" width="15" style="8" customWidth="1"/>
    <col min="9419" max="9419" width="17.5703125" style="8" customWidth="1"/>
    <col min="9420" max="9420" width="20.140625" style="8" customWidth="1"/>
    <col min="9421" max="9421" width="16.28515625" style="8" customWidth="1"/>
    <col min="9422" max="9423" width="25.28515625" style="8" customWidth="1"/>
    <col min="9424" max="9424" width="18.85546875" style="8" customWidth="1"/>
    <col min="9425" max="9426" width="20.140625" style="8" customWidth="1"/>
    <col min="9427" max="9427" width="11.140625" style="8" customWidth="1"/>
    <col min="9428" max="9428" width="29.140625" style="8" customWidth="1"/>
    <col min="9429" max="9429" width="34.28515625" style="8" customWidth="1"/>
    <col min="9430" max="9431" width="9.85546875" style="8" customWidth="1"/>
    <col min="9432" max="9432" width="17.5703125" style="8" customWidth="1"/>
    <col min="9433" max="9433" width="18.85546875" style="8" customWidth="1"/>
    <col min="9434" max="9434" width="9.85546875" style="8" customWidth="1"/>
    <col min="9435" max="9436" width="6" style="8" customWidth="1"/>
    <col min="9437" max="9437" width="13.7109375" style="8" customWidth="1"/>
    <col min="9438" max="9439" width="15" style="8" customWidth="1"/>
    <col min="9440" max="9440" width="17.5703125" style="8" customWidth="1"/>
    <col min="9441" max="9441" width="9.85546875" style="8" customWidth="1"/>
    <col min="9442" max="9442" width="7.28515625" style="8" customWidth="1"/>
    <col min="9443" max="9443" width="6" style="8" customWidth="1"/>
    <col min="9444" max="9449" width="17.5703125" style="8" customWidth="1"/>
    <col min="9450" max="9592" width="20.140625" style="8" customWidth="1"/>
    <col min="9593" max="9632" width="12.42578125" style="8" customWidth="1"/>
    <col min="9633" max="9633" width="20.140625" style="8" customWidth="1"/>
    <col min="9634" max="9634" width="21.42578125" style="8" customWidth="1"/>
    <col min="9635" max="9635" width="22.7109375" style="8" customWidth="1"/>
    <col min="9636" max="9636" width="13.7109375" style="8" customWidth="1"/>
    <col min="9637" max="9637" width="15" style="8" customWidth="1"/>
    <col min="9638" max="9640" width="17.5703125" style="8" customWidth="1"/>
    <col min="9641" max="9641" width="16.28515625" style="8" customWidth="1"/>
    <col min="9642" max="9642" width="15" style="8" customWidth="1"/>
    <col min="9643" max="9644" width="12.42578125" style="8" customWidth="1"/>
    <col min="9645" max="9646" width="17.5703125" style="8" customWidth="1"/>
    <col min="9647" max="9647" width="7.28515625" style="8" customWidth="1"/>
    <col min="9648" max="9648" width="21.42578125" style="8" customWidth="1"/>
    <col min="9649" max="9649" width="17.5703125" style="8" customWidth="1"/>
    <col min="9650" max="9650" width="20.140625" style="8" customWidth="1"/>
    <col min="9651" max="9651" width="16.28515625" style="8" customWidth="1"/>
    <col min="9652" max="9652" width="17.5703125" style="8" customWidth="1"/>
    <col min="9653" max="9653" width="6" style="8" customWidth="1"/>
    <col min="9654" max="9655" width="18.85546875" style="8" customWidth="1"/>
    <col min="9656" max="9657" width="20.140625" style="8" customWidth="1"/>
    <col min="9658" max="9658" width="6" style="8" customWidth="1"/>
    <col min="9659" max="9659" width="12.42578125" style="8" customWidth="1"/>
    <col min="9660" max="9660" width="18.85546875" style="8" customWidth="1"/>
    <col min="9661" max="9662" width="15" style="8" customWidth="1"/>
    <col min="9663" max="9663" width="7.28515625" style="8" customWidth="1"/>
    <col min="9664" max="9664" width="11.140625" style="8" customWidth="1"/>
    <col min="9665" max="9665" width="13.7109375" style="8" customWidth="1"/>
    <col min="9666" max="9666" width="18.85546875" style="8" customWidth="1"/>
    <col min="9667" max="9667" width="17.5703125" style="8" customWidth="1"/>
    <col min="9668" max="9668" width="25.28515625" style="8" customWidth="1"/>
    <col min="9669" max="9669" width="20.140625" style="8" customWidth="1"/>
    <col min="9670" max="9670" width="15" style="8" customWidth="1"/>
    <col min="9671" max="9671" width="17.5703125" style="8" customWidth="1"/>
    <col min="9672" max="9672" width="16.28515625" style="8" customWidth="1"/>
    <col min="9673" max="9674" width="15" style="8" customWidth="1"/>
    <col min="9675" max="9675" width="17.5703125" style="8" customWidth="1"/>
    <col min="9676" max="9676" width="20.140625" style="8" customWidth="1"/>
    <col min="9677" max="9677" width="16.28515625" style="8" customWidth="1"/>
    <col min="9678" max="9679" width="25.28515625" style="8" customWidth="1"/>
    <col min="9680" max="9680" width="18.85546875" style="8" customWidth="1"/>
    <col min="9681" max="9682" width="20.140625" style="8" customWidth="1"/>
    <col min="9683" max="9683" width="11.140625" style="8" customWidth="1"/>
    <col min="9684" max="9684" width="29.140625" style="8" customWidth="1"/>
    <col min="9685" max="9685" width="34.28515625" style="8" customWidth="1"/>
    <col min="9686" max="9687" width="9.85546875" style="8" customWidth="1"/>
    <col min="9688" max="9688" width="17.5703125" style="8" customWidth="1"/>
    <col min="9689" max="9689" width="18.85546875" style="8" customWidth="1"/>
    <col min="9690" max="9690" width="9.85546875" style="8" customWidth="1"/>
    <col min="9691" max="9692" width="6" style="8" customWidth="1"/>
    <col min="9693" max="9693" width="13.7109375" style="8" customWidth="1"/>
    <col min="9694" max="9695" width="15" style="8" customWidth="1"/>
    <col min="9696" max="9696" width="17.5703125" style="8" customWidth="1"/>
    <col min="9697" max="9697" width="9.85546875" style="8" customWidth="1"/>
    <col min="9698" max="9698" width="7.28515625" style="8" customWidth="1"/>
    <col min="9699" max="9699" width="6" style="8" customWidth="1"/>
    <col min="9700" max="9705" width="17.5703125" style="8" customWidth="1"/>
    <col min="9706" max="9848" width="20.140625" style="8" customWidth="1"/>
    <col min="9849" max="9888" width="12.42578125" style="8" customWidth="1"/>
    <col min="9889" max="9889" width="20.140625" style="8" customWidth="1"/>
    <col min="9890" max="9890" width="21.42578125" style="8" customWidth="1"/>
    <col min="9891" max="9891" width="22.7109375" style="8" customWidth="1"/>
    <col min="9892" max="9892" width="13.7109375" style="8" customWidth="1"/>
    <col min="9893" max="9893" width="15" style="8" customWidth="1"/>
    <col min="9894" max="9896" width="17.5703125" style="8" customWidth="1"/>
    <col min="9897" max="9897" width="16.28515625" style="8" customWidth="1"/>
    <col min="9898" max="9898" width="15" style="8" customWidth="1"/>
    <col min="9899" max="9900" width="12.42578125" style="8" customWidth="1"/>
    <col min="9901" max="9902" width="17.5703125" style="8" customWidth="1"/>
    <col min="9903" max="9903" width="7.28515625" style="8" customWidth="1"/>
    <col min="9904" max="9904" width="21.42578125" style="8" customWidth="1"/>
    <col min="9905" max="9905" width="17.5703125" style="8" customWidth="1"/>
    <col min="9906" max="9906" width="20.140625" style="8" customWidth="1"/>
    <col min="9907" max="9907" width="16.28515625" style="8" customWidth="1"/>
    <col min="9908" max="9908" width="17.5703125" style="8" customWidth="1"/>
    <col min="9909" max="9909" width="6" style="8" customWidth="1"/>
    <col min="9910" max="9911" width="18.85546875" style="8" customWidth="1"/>
    <col min="9912" max="9913" width="20.140625" style="8" customWidth="1"/>
    <col min="9914" max="9914" width="6" style="8" customWidth="1"/>
    <col min="9915" max="9915" width="12.42578125" style="8" customWidth="1"/>
    <col min="9916" max="9916" width="18.85546875" style="8" customWidth="1"/>
    <col min="9917" max="9918" width="15" style="8" customWidth="1"/>
    <col min="9919" max="9919" width="7.28515625" style="8" customWidth="1"/>
    <col min="9920" max="9920" width="11.140625" style="8" customWidth="1"/>
    <col min="9921" max="9921" width="13.7109375" style="8" customWidth="1"/>
    <col min="9922" max="9922" width="18.85546875" style="8" customWidth="1"/>
    <col min="9923" max="9923" width="17.5703125" style="8" customWidth="1"/>
    <col min="9924" max="9924" width="25.28515625" style="8" customWidth="1"/>
    <col min="9925" max="9925" width="20.140625" style="8" customWidth="1"/>
    <col min="9926" max="9926" width="15" style="8" customWidth="1"/>
    <col min="9927" max="9927" width="17.5703125" style="8" customWidth="1"/>
    <col min="9928" max="9928" width="16.28515625" style="8" customWidth="1"/>
    <col min="9929" max="9930" width="15" style="8" customWidth="1"/>
    <col min="9931" max="9931" width="17.5703125" style="8" customWidth="1"/>
    <col min="9932" max="9932" width="20.140625" style="8" customWidth="1"/>
    <col min="9933" max="9933" width="16.28515625" style="8" customWidth="1"/>
    <col min="9934" max="9935" width="25.28515625" style="8" customWidth="1"/>
    <col min="9936" max="9936" width="18.85546875" style="8" customWidth="1"/>
    <col min="9937" max="9938" width="20.140625" style="8" customWidth="1"/>
    <col min="9939" max="9939" width="11.140625" style="8" customWidth="1"/>
    <col min="9940" max="9940" width="29.140625" style="8" customWidth="1"/>
    <col min="9941" max="9941" width="34.28515625" style="8" customWidth="1"/>
    <col min="9942" max="9943" width="9.85546875" style="8" customWidth="1"/>
    <col min="9944" max="9944" width="17.5703125" style="8" customWidth="1"/>
    <col min="9945" max="9945" width="18.85546875" style="8" customWidth="1"/>
    <col min="9946" max="9946" width="9.85546875" style="8" customWidth="1"/>
    <col min="9947" max="9948" width="6" style="8" customWidth="1"/>
    <col min="9949" max="9949" width="13.7109375" style="8" customWidth="1"/>
    <col min="9950" max="9951" width="15" style="8" customWidth="1"/>
    <col min="9952" max="9952" width="17.5703125" style="8" customWidth="1"/>
    <col min="9953" max="9953" width="9.85546875" style="8" customWidth="1"/>
    <col min="9954" max="9954" width="7.28515625" style="8" customWidth="1"/>
    <col min="9955" max="9955" width="6" style="8" customWidth="1"/>
    <col min="9956" max="9961" width="17.5703125" style="8" customWidth="1"/>
    <col min="9962" max="10104" width="20.140625" style="8" customWidth="1"/>
    <col min="10105" max="10144" width="12.42578125" style="8" customWidth="1"/>
    <col min="10145" max="10145" width="20.140625" style="8" customWidth="1"/>
    <col min="10146" max="10146" width="21.42578125" style="8" customWidth="1"/>
    <col min="10147" max="10147" width="22.7109375" style="8" customWidth="1"/>
    <col min="10148" max="10148" width="13.7109375" style="8" customWidth="1"/>
    <col min="10149" max="10149" width="15" style="8" customWidth="1"/>
    <col min="10150" max="10152" width="17.5703125" style="8" customWidth="1"/>
    <col min="10153" max="10153" width="16.28515625" style="8" customWidth="1"/>
    <col min="10154" max="10154" width="15" style="8" customWidth="1"/>
    <col min="10155" max="10156" width="12.42578125" style="8" customWidth="1"/>
    <col min="10157" max="10158" width="17.5703125" style="8" customWidth="1"/>
    <col min="10159" max="10159" width="7.28515625" style="8" customWidth="1"/>
    <col min="10160" max="10160" width="21.42578125" style="8" customWidth="1"/>
    <col min="10161" max="10161" width="17.5703125" style="8" customWidth="1"/>
    <col min="10162" max="10162" width="20.140625" style="8" customWidth="1"/>
    <col min="10163" max="10163" width="16.28515625" style="8" customWidth="1"/>
    <col min="10164" max="10164" width="17.5703125" style="8" customWidth="1"/>
    <col min="10165" max="10165" width="6" style="8" customWidth="1"/>
    <col min="10166" max="10167" width="18.85546875" style="8" customWidth="1"/>
    <col min="10168" max="10169" width="20.140625" style="8" customWidth="1"/>
    <col min="10170" max="10170" width="6" style="8" customWidth="1"/>
    <col min="10171" max="10171" width="12.42578125" style="8" customWidth="1"/>
    <col min="10172" max="10172" width="18.85546875" style="8" customWidth="1"/>
    <col min="10173" max="10174" width="15" style="8" customWidth="1"/>
    <col min="10175" max="10175" width="7.28515625" style="8" customWidth="1"/>
    <col min="10176" max="10176" width="11.140625" style="8" customWidth="1"/>
    <col min="10177" max="10177" width="13.7109375" style="8" customWidth="1"/>
    <col min="10178" max="10178" width="18.85546875" style="8" customWidth="1"/>
    <col min="10179" max="10179" width="17.5703125" style="8" customWidth="1"/>
    <col min="10180" max="10180" width="25.28515625" style="8" customWidth="1"/>
    <col min="10181" max="10181" width="20.140625" style="8" customWidth="1"/>
    <col min="10182" max="10182" width="15" style="8" customWidth="1"/>
    <col min="10183" max="10183" width="17.5703125" style="8" customWidth="1"/>
    <col min="10184" max="10184" width="16.28515625" style="8" customWidth="1"/>
    <col min="10185" max="10186" width="15" style="8" customWidth="1"/>
    <col min="10187" max="10187" width="17.5703125" style="8" customWidth="1"/>
    <col min="10188" max="10188" width="20.140625" style="8" customWidth="1"/>
    <col min="10189" max="10189" width="16.28515625" style="8" customWidth="1"/>
    <col min="10190" max="10191" width="25.28515625" style="8" customWidth="1"/>
    <col min="10192" max="10192" width="18.85546875" style="8" customWidth="1"/>
    <col min="10193" max="10194" width="20.140625" style="8" customWidth="1"/>
    <col min="10195" max="10195" width="11.140625" style="8" customWidth="1"/>
    <col min="10196" max="10196" width="29.140625" style="8" customWidth="1"/>
    <col min="10197" max="10197" width="34.28515625" style="8" customWidth="1"/>
    <col min="10198" max="10199" width="9.85546875" style="8" customWidth="1"/>
    <col min="10200" max="10200" width="17.5703125" style="8" customWidth="1"/>
    <col min="10201" max="10201" width="18.85546875" style="8" customWidth="1"/>
    <col min="10202" max="10202" width="9.85546875" style="8" customWidth="1"/>
    <col min="10203" max="10204" width="6" style="8" customWidth="1"/>
    <col min="10205" max="10205" width="13.7109375" style="8" customWidth="1"/>
    <col min="10206" max="10207" width="15" style="8" customWidth="1"/>
    <col min="10208" max="10208" width="17.5703125" style="8" customWidth="1"/>
    <col min="10209" max="10209" width="9.85546875" style="8" customWidth="1"/>
    <col min="10210" max="10210" width="7.28515625" style="8" customWidth="1"/>
    <col min="10211" max="10211" width="6" style="8" customWidth="1"/>
    <col min="10212" max="10217" width="17.5703125" style="8" customWidth="1"/>
    <col min="10218" max="10360" width="20.140625" style="8" customWidth="1"/>
    <col min="10361" max="10400" width="12.42578125" style="8" customWidth="1"/>
    <col min="10401" max="10401" width="20.140625" style="8" customWidth="1"/>
    <col min="10402" max="10402" width="21.42578125" style="8" customWidth="1"/>
    <col min="10403" max="10403" width="22.7109375" style="8" customWidth="1"/>
    <col min="10404" max="10404" width="13.7109375" style="8" customWidth="1"/>
    <col min="10405" max="10405" width="15" style="8" customWidth="1"/>
    <col min="10406" max="10408" width="17.5703125" style="8" customWidth="1"/>
    <col min="10409" max="10409" width="16.28515625" style="8" customWidth="1"/>
    <col min="10410" max="10410" width="15" style="8" customWidth="1"/>
    <col min="10411" max="10412" width="12.42578125" style="8" customWidth="1"/>
    <col min="10413" max="10414" width="17.5703125" style="8" customWidth="1"/>
    <col min="10415" max="10415" width="7.28515625" style="8" customWidth="1"/>
    <col min="10416" max="10416" width="21.42578125" style="8" customWidth="1"/>
    <col min="10417" max="10417" width="17.5703125" style="8" customWidth="1"/>
    <col min="10418" max="10418" width="20.140625" style="8" customWidth="1"/>
    <col min="10419" max="10419" width="16.28515625" style="8" customWidth="1"/>
    <col min="10420" max="10420" width="17.5703125" style="8" customWidth="1"/>
    <col min="10421" max="10421" width="6" style="8" customWidth="1"/>
    <col min="10422" max="10423" width="18.85546875" style="8" customWidth="1"/>
    <col min="10424" max="10425" width="20.140625" style="8" customWidth="1"/>
    <col min="10426" max="10426" width="6" style="8" customWidth="1"/>
    <col min="10427" max="10427" width="12.42578125" style="8" customWidth="1"/>
    <col min="10428" max="10428" width="18.85546875" style="8" customWidth="1"/>
    <col min="10429" max="10430" width="15" style="8" customWidth="1"/>
    <col min="10431" max="10431" width="7.28515625" style="8" customWidth="1"/>
    <col min="10432" max="10432" width="11.140625" style="8" customWidth="1"/>
    <col min="10433" max="10433" width="13.7109375" style="8" customWidth="1"/>
    <col min="10434" max="10434" width="18.85546875" style="8" customWidth="1"/>
    <col min="10435" max="10435" width="17.5703125" style="8" customWidth="1"/>
    <col min="10436" max="10436" width="25.28515625" style="8" customWidth="1"/>
    <col min="10437" max="10437" width="20.140625" style="8" customWidth="1"/>
    <col min="10438" max="10438" width="15" style="8" customWidth="1"/>
    <col min="10439" max="10439" width="17.5703125" style="8" customWidth="1"/>
    <col min="10440" max="10440" width="16.28515625" style="8" customWidth="1"/>
    <col min="10441" max="10442" width="15" style="8" customWidth="1"/>
    <col min="10443" max="10443" width="17.5703125" style="8" customWidth="1"/>
    <col min="10444" max="10444" width="20.140625" style="8" customWidth="1"/>
    <col min="10445" max="10445" width="16.28515625" style="8" customWidth="1"/>
    <col min="10446" max="10447" width="25.28515625" style="8" customWidth="1"/>
    <col min="10448" max="10448" width="18.85546875" style="8" customWidth="1"/>
    <col min="10449" max="10450" width="20.140625" style="8" customWidth="1"/>
    <col min="10451" max="10451" width="11.140625" style="8" customWidth="1"/>
    <col min="10452" max="10452" width="29.140625" style="8" customWidth="1"/>
    <col min="10453" max="10453" width="34.28515625" style="8" customWidth="1"/>
    <col min="10454" max="10455" width="9.85546875" style="8" customWidth="1"/>
    <col min="10456" max="10456" width="17.5703125" style="8" customWidth="1"/>
    <col min="10457" max="10457" width="18.85546875" style="8" customWidth="1"/>
    <col min="10458" max="10458" width="9.85546875" style="8" customWidth="1"/>
    <col min="10459" max="10460" width="6" style="8" customWidth="1"/>
    <col min="10461" max="10461" width="13.7109375" style="8" customWidth="1"/>
    <col min="10462" max="10463" width="15" style="8" customWidth="1"/>
    <col min="10464" max="10464" width="17.5703125" style="8" customWidth="1"/>
    <col min="10465" max="10465" width="9.85546875" style="8" customWidth="1"/>
    <col min="10466" max="10466" width="7.28515625" style="8" customWidth="1"/>
    <col min="10467" max="10467" width="6" style="8" customWidth="1"/>
    <col min="10468" max="10473" width="17.5703125" style="8" customWidth="1"/>
    <col min="10474" max="10616" width="20.140625" style="8" customWidth="1"/>
    <col min="10617" max="10656" width="12.42578125" style="8" customWidth="1"/>
    <col min="10657" max="10657" width="20.140625" style="8" customWidth="1"/>
    <col min="10658" max="10658" width="21.42578125" style="8" customWidth="1"/>
    <col min="10659" max="10659" width="22.7109375" style="8" customWidth="1"/>
    <col min="10660" max="10660" width="13.7109375" style="8" customWidth="1"/>
    <col min="10661" max="10661" width="15" style="8" customWidth="1"/>
    <col min="10662" max="10664" width="17.5703125" style="8" customWidth="1"/>
    <col min="10665" max="10665" width="16.28515625" style="8" customWidth="1"/>
    <col min="10666" max="10666" width="15" style="8" customWidth="1"/>
    <col min="10667" max="10668" width="12.42578125" style="8" customWidth="1"/>
    <col min="10669" max="10670" width="17.5703125" style="8" customWidth="1"/>
    <col min="10671" max="10671" width="7.28515625" style="8" customWidth="1"/>
    <col min="10672" max="10672" width="21.42578125" style="8" customWidth="1"/>
    <col min="10673" max="10673" width="17.5703125" style="8" customWidth="1"/>
    <col min="10674" max="10674" width="20.140625" style="8" customWidth="1"/>
    <col min="10675" max="10675" width="16.28515625" style="8" customWidth="1"/>
    <col min="10676" max="10676" width="17.5703125" style="8" customWidth="1"/>
    <col min="10677" max="10677" width="6" style="8" customWidth="1"/>
    <col min="10678" max="10679" width="18.85546875" style="8" customWidth="1"/>
    <col min="10680" max="10681" width="20.140625" style="8" customWidth="1"/>
    <col min="10682" max="10682" width="6" style="8" customWidth="1"/>
    <col min="10683" max="10683" width="12.42578125" style="8" customWidth="1"/>
    <col min="10684" max="10684" width="18.85546875" style="8" customWidth="1"/>
    <col min="10685" max="10686" width="15" style="8" customWidth="1"/>
    <col min="10687" max="10687" width="7.28515625" style="8" customWidth="1"/>
    <col min="10688" max="10688" width="11.140625" style="8" customWidth="1"/>
    <col min="10689" max="10689" width="13.7109375" style="8" customWidth="1"/>
    <col min="10690" max="10690" width="18.85546875" style="8" customWidth="1"/>
    <col min="10691" max="10691" width="17.5703125" style="8" customWidth="1"/>
    <col min="10692" max="10692" width="25.28515625" style="8" customWidth="1"/>
    <col min="10693" max="10693" width="20.140625" style="8" customWidth="1"/>
    <col min="10694" max="10694" width="15" style="8" customWidth="1"/>
    <col min="10695" max="10695" width="17.5703125" style="8" customWidth="1"/>
    <col min="10696" max="10696" width="16.28515625" style="8" customWidth="1"/>
    <col min="10697" max="10698" width="15" style="8" customWidth="1"/>
    <col min="10699" max="10699" width="17.5703125" style="8" customWidth="1"/>
    <col min="10700" max="10700" width="20.140625" style="8" customWidth="1"/>
    <col min="10701" max="10701" width="16.28515625" style="8" customWidth="1"/>
    <col min="10702" max="10703" width="25.28515625" style="8" customWidth="1"/>
    <col min="10704" max="10704" width="18.85546875" style="8" customWidth="1"/>
    <col min="10705" max="10706" width="20.140625" style="8" customWidth="1"/>
    <col min="10707" max="10707" width="11.140625" style="8" customWidth="1"/>
    <col min="10708" max="10708" width="29.140625" style="8" customWidth="1"/>
    <col min="10709" max="10709" width="34.28515625" style="8" customWidth="1"/>
    <col min="10710" max="10711" width="9.85546875" style="8" customWidth="1"/>
    <col min="10712" max="10712" width="17.5703125" style="8" customWidth="1"/>
    <col min="10713" max="10713" width="18.85546875" style="8" customWidth="1"/>
    <col min="10714" max="10714" width="9.85546875" style="8" customWidth="1"/>
    <col min="10715" max="10716" width="6" style="8" customWidth="1"/>
    <col min="10717" max="10717" width="13.7109375" style="8" customWidth="1"/>
    <col min="10718" max="10719" width="15" style="8" customWidth="1"/>
    <col min="10720" max="10720" width="17.5703125" style="8" customWidth="1"/>
    <col min="10721" max="10721" width="9.85546875" style="8" customWidth="1"/>
    <col min="10722" max="10722" width="7.28515625" style="8" customWidth="1"/>
    <col min="10723" max="10723" width="6" style="8" customWidth="1"/>
    <col min="10724" max="10729" width="17.5703125" style="8" customWidth="1"/>
    <col min="10730" max="10872" width="20.140625" style="8" customWidth="1"/>
    <col min="10873" max="10912" width="12.42578125" style="8" customWidth="1"/>
    <col min="10913" max="10913" width="20.140625" style="8" customWidth="1"/>
    <col min="10914" max="10914" width="21.42578125" style="8" customWidth="1"/>
    <col min="10915" max="10915" width="22.7109375" style="8" customWidth="1"/>
    <col min="10916" max="10916" width="13.7109375" style="8" customWidth="1"/>
    <col min="10917" max="10917" width="15" style="8" customWidth="1"/>
    <col min="10918" max="10920" width="17.5703125" style="8" customWidth="1"/>
    <col min="10921" max="10921" width="16.28515625" style="8" customWidth="1"/>
    <col min="10922" max="10922" width="15" style="8" customWidth="1"/>
    <col min="10923" max="10924" width="12.42578125" style="8" customWidth="1"/>
    <col min="10925" max="10926" width="17.5703125" style="8" customWidth="1"/>
    <col min="10927" max="10927" width="7.28515625" style="8" customWidth="1"/>
    <col min="10928" max="10928" width="21.42578125" style="8" customWidth="1"/>
    <col min="10929" max="10929" width="17.5703125" style="8" customWidth="1"/>
    <col min="10930" max="10930" width="20.140625" style="8" customWidth="1"/>
    <col min="10931" max="10931" width="16.28515625" style="8" customWidth="1"/>
    <col min="10932" max="10932" width="17.5703125" style="8" customWidth="1"/>
    <col min="10933" max="10933" width="6" style="8" customWidth="1"/>
    <col min="10934" max="10935" width="18.85546875" style="8" customWidth="1"/>
    <col min="10936" max="10937" width="20.140625" style="8" customWidth="1"/>
    <col min="10938" max="10938" width="6" style="8" customWidth="1"/>
    <col min="10939" max="10939" width="12.42578125" style="8" customWidth="1"/>
    <col min="10940" max="10940" width="18.85546875" style="8" customWidth="1"/>
    <col min="10941" max="10942" width="15" style="8" customWidth="1"/>
    <col min="10943" max="10943" width="7.28515625" style="8" customWidth="1"/>
    <col min="10944" max="10944" width="11.140625" style="8" customWidth="1"/>
    <col min="10945" max="10945" width="13.7109375" style="8" customWidth="1"/>
    <col min="10946" max="10946" width="18.85546875" style="8" customWidth="1"/>
    <col min="10947" max="10947" width="17.5703125" style="8" customWidth="1"/>
    <col min="10948" max="10948" width="25.28515625" style="8" customWidth="1"/>
    <col min="10949" max="10949" width="20.140625" style="8" customWidth="1"/>
    <col min="10950" max="10950" width="15" style="8" customWidth="1"/>
    <col min="10951" max="10951" width="17.5703125" style="8" customWidth="1"/>
    <col min="10952" max="10952" width="16.28515625" style="8" customWidth="1"/>
    <col min="10953" max="10954" width="15" style="8" customWidth="1"/>
    <col min="10955" max="10955" width="17.5703125" style="8" customWidth="1"/>
    <col min="10956" max="10956" width="20.140625" style="8" customWidth="1"/>
    <col min="10957" max="10957" width="16.28515625" style="8" customWidth="1"/>
    <col min="10958" max="10959" width="25.28515625" style="8" customWidth="1"/>
    <col min="10960" max="10960" width="18.85546875" style="8" customWidth="1"/>
    <col min="10961" max="10962" width="20.140625" style="8" customWidth="1"/>
    <col min="10963" max="10963" width="11.140625" style="8" customWidth="1"/>
    <col min="10964" max="10964" width="29.140625" style="8" customWidth="1"/>
    <col min="10965" max="10965" width="34.28515625" style="8" customWidth="1"/>
    <col min="10966" max="10967" width="9.85546875" style="8" customWidth="1"/>
    <col min="10968" max="10968" width="17.5703125" style="8" customWidth="1"/>
    <col min="10969" max="10969" width="18.85546875" style="8" customWidth="1"/>
    <col min="10970" max="10970" width="9.85546875" style="8" customWidth="1"/>
    <col min="10971" max="10972" width="6" style="8" customWidth="1"/>
    <col min="10973" max="10973" width="13.7109375" style="8" customWidth="1"/>
    <col min="10974" max="10975" width="15" style="8" customWidth="1"/>
    <col min="10976" max="10976" width="17.5703125" style="8" customWidth="1"/>
    <col min="10977" max="10977" width="9.85546875" style="8" customWidth="1"/>
    <col min="10978" max="10978" width="7.28515625" style="8" customWidth="1"/>
    <col min="10979" max="10979" width="6" style="8" customWidth="1"/>
    <col min="10980" max="10985" width="17.5703125" style="8" customWidth="1"/>
    <col min="10986" max="11128" width="20.140625" style="8" customWidth="1"/>
    <col min="11129" max="11168" width="12.42578125" style="8" customWidth="1"/>
    <col min="11169" max="11169" width="20.140625" style="8" customWidth="1"/>
    <col min="11170" max="11170" width="21.42578125" style="8" customWidth="1"/>
    <col min="11171" max="11171" width="22.7109375" style="8" customWidth="1"/>
    <col min="11172" max="11172" width="13.7109375" style="8" customWidth="1"/>
    <col min="11173" max="11173" width="15" style="8" customWidth="1"/>
    <col min="11174" max="11176" width="17.5703125" style="8" customWidth="1"/>
    <col min="11177" max="11177" width="16.28515625" style="8" customWidth="1"/>
    <col min="11178" max="11178" width="15" style="8" customWidth="1"/>
    <col min="11179" max="11180" width="12.42578125" style="8" customWidth="1"/>
    <col min="11181" max="11182" width="17.5703125" style="8" customWidth="1"/>
    <col min="11183" max="11183" width="7.28515625" style="8" customWidth="1"/>
    <col min="11184" max="11184" width="21.42578125" style="8" customWidth="1"/>
    <col min="11185" max="11185" width="17.5703125" style="8" customWidth="1"/>
    <col min="11186" max="11186" width="20.140625" style="8" customWidth="1"/>
    <col min="11187" max="11187" width="16.28515625" style="8" customWidth="1"/>
    <col min="11188" max="11188" width="17.5703125" style="8" customWidth="1"/>
    <col min="11189" max="11189" width="6" style="8" customWidth="1"/>
    <col min="11190" max="11191" width="18.85546875" style="8" customWidth="1"/>
    <col min="11192" max="11193" width="20.140625" style="8" customWidth="1"/>
    <col min="11194" max="11194" width="6" style="8" customWidth="1"/>
    <col min="11195" max="11195" width="12.42578125" style="8" customWidth="1"/>
    <col min="11196" max="11196" width="18.85546875" style="8" customWidth="1"/>
    <col min="11197" max="11198" width="15" style="8" customWidth="1"/>
    <col min="11199" max="11199" width="7.28515625" style="8" customWidth="1"/>
    <col min="11200" max="11200" width="11.140625" style="8" customWidth="1"/>
    <col min="11201" max="11201" width="13.7109375" style="8" customWidth="1"/>
    <col min="11202" max="11202" width="18.85546875" style="8" customWidth="1"/>
    <col min="11203" max="11203" width="17.5703125" style="8" customWidth="1"/>
    <col min="11204" max="11204" width="25.28515625" style="8" customWidth="1"/>
    <col min="11205" max="11205" width="20.140625" style="8" customWidth="1"/>
    <col min="11206" max="11206" width="15" style="8" customWidth="1"/>
    <col min="11207" max="11207" width="17.5703125" style="8" customWidth="1"/>
    <col min="11208" max="11208" width="16.28515625" style="8" customWidth="1"/>
    <col min="11209" max="11210" width="15" style="8" customWidth="1"/>
    <col min="11211" max="11211" width="17.5703125" style="8" customWidth="1"/>
    <col min="11212" max="11212" width="20.140625" style="8" customWidth="1"/>
    <col min="11213" max="11213" width="16.28515625" style="8" customWidth="1"/>
    <col min="11214" max="11215" width="25.28515625" style="8" customWidth="1"/>
    <col min="11216" max="11216" width="18.85546875" style="8" customWidth="1"/>
    <col min="11217" max="11218" width="20.140625" style="8" customWidth="1"/>
    <col min="11219" max="11219" width="11.140625" style="8" customWidth="1"/>
    <col min="11220" max="11220" width="29.140625" style="8" customWidth="1"/>
    <col min="11221" max="11221" width="34.28515625" style="8" customWidth="1"/>
    <col min="11222" max="11223" width="9.85546875" style="8" customWidth="1"/>
    <col min="11224" max="11224" width="17.5703125" style="8" customWidth="1"/>
    <col min="11225" max="11225" width="18.85546875" style="8" customWidth="1"/>
    <col min="11226" max="11226" width="9.85546875" style="8" customWidth="1"/>
    <col min="11227" max="11228" width="6" style="8" customWidth="1"/>
    <col min="11229" max="11229" width="13.7109375" style="8" customWidth="1"/>
    <col min="11230" max="11231" width="15" style="8" customWidth="1"/>
    <col min="11232" max="11232" width="17.5703125" style="8" customWidth="1"/>
    <col min="11233" max="11233" width="9.85546875" style="8" customWidth="1"/>
    <col min="11234" max="11234" width="7.28515625" style="8" customWidth="1"/>
    <col min="11235" max="11235" width="6" style="8" customWidth="1"/>
    <col min="11236" max="11241" width="17.5703125" style="8" customWidth="1"/>
    <col min="11242" max="11384" width="20.140625" style="8" customWidth="1"/>
    <col min="11385" max="11424" width="12.42578125" style="8" customWidth="1"/>
    <col min="11425" max="11425" width="20.140625" style="8" customWidth="1"/>
    <col min="11426" max="11426" width="21.42578125" style="8" customWidth="1"/>
    <col min="11427" max="11427" width="22.7109375" style="8" customWidth="1"/>
    <col min="11428" max="11428" width="13.7109375" style="8" customWidth="1"/>
    <col min="11429" max="11429" width="15" style="8" customWidth="1"/>
    <col min="11430" max="11432" width="17.5703125" style="8" customWidth="1"/>
    <col min="11433" max="11433" width="16.28515625" style="8" customWidth="1"/>
    <col min="11434" max="11434" width="15" style="8" customWidth="1"/>
    <col min="11435" max="11436" width="12.42578125" style="8" customWidth="1"/>
    <col min="11437" max="11438" width="17.5703125" style="8" customWidth="1"/>
    <col min="11439" max="11439" width="7.28515625" style="8" customWidth="1"/>
    <col min="11440" max="11440" width="21.42578125" style="8" customWidth="1"/>
    <col min="11441" max="11441" width="17.5703125" style="8" customWidth="1"/>
    <col min="11442" max="11442" width="20.140625" style="8" customWidth="1"/>
    <col min="11443" max="11443" width="16.28515625" style="8" customWidth="1"/>
    <col min="11444" max="11444" width="17.5703125" style="8" customWidth="1"/>
    <col min="11445" max="11445" width="6" style="8" customWidth="1"/>
    <col min="11446" max="11447" width="18.85546875" style="8" customWidth="1"/>
    <col min="11448" max="11449" width="20.140625" style="8" customWidth="1"/>
    <col min="11450" max="11450" width="6" style="8" customWidth="1"/>
    <col min="11451" max="11451" width="12.42578125" style="8" customWidth="1"/>
    <col min="11452" max="11452" width="18.85546875" style="8" customWidth="1"/>
    <col min="11453" max="11454" width="15" style="8" customWidth="1"/>
    <col min="11455" max="11455" width="7.28515625" style="8" customWidth="1"/>
    <col min="11456" max="11456" width="11.140625" style="8" customWidth="1"/>
    <col min="11457" max="11457" width="13.7109375" style="8" customWidth="1"/>
    <col min="11458" max="11458" width="18.85546875" style="8" customWidth="1"/>
    <col min="11459" max="11459" width="17.5703125" style="8" customWidth="1"/>
    <col min="11460" max="11460" width="25.28515625" style="8" customWidth="1"/>
    <col min="11461" max="11461" width="20.140625" style="8" customWidth="1"/>
    <col min="11462" max="11462" width="15" style="8" customWidth="1"/>
    <col min="11463" max="11463" width="17.5703125" style="8" customWidth="1"/>
    <col min="11464" max="11464" width="16.28515625" style="8" customWidth="1"/>
    <col min="11465" max="11466" width="15" style="8" customWidth="1"/>
    <col min="11467" max="11467" width="17.5703125" style="8" customWidth="1"/>
    <col min="11468" max="11468" width="20.140625" style="8" customWidth="1"/>
    <col min="11469" max="11469" width="16.28515625" style="8" customWidth="1"/>
    <col min="11470" max="11471" width="25.28515625" style="8" customWidth="1"/>
    <col min="11472" max="11472" width="18.85546875" style="8" customWidth="1"/>
    <col min="11473" max="11474" width="20.140625" style="8" customWidth="1"/>
    <col min="11475" max="11475" width="11.140625" style="8" customWidth="1"/>
    <col min="11476" max="11476" width="29.140625" style="8" customWidth="1"/>
    <col min="11477" max="11477" width="34.28515625" style="8" customWidth="1"/>
    <col min="11478" max="11479" width="9.85546875" style="8" customWidth="1"/>
    <col min="11480" max="11480" width="17.5703125" style="8" customWidth="1"/>
    <col min="11481" max="11481" width="18.85546875" style="8" customWidth="1"/>
    <col min="11482" max="11482" width="9.85546875" style="8" customWidth="1"/>
    <col min="11483" max="11484" width="6" style="8" customWidth="1"/>
    <col min="11485" max="11485" width="13.7109375" style="8" customWidth="1"/>
    <col min="11486" max="11487" width="15" style="8" customWidth="1"/>
    <col min="11488" max="11488" width="17.5703125" style="8" customWidth="1"/>
    <col min="11489" max="11489" width="9.85546875" style="8" customWidth="1"/>
    <col min="11490" max="11490" width="7.28515625" style="8" customWidth="1"/>
    <col min="11491" max="11491" width="6" style="8" customWidth="1"/>
    <col min="11492" max="11497" width="17.5703125" style="8" customWidth="1"/>
    <col min="11498" max="11640" width="20.140625" style="8" customWidth="1"/>
    <col min="11641" max="11680" width="12.42578125" style="8" customWidth="1"/>
    <col min="11681" max="11681" width="20.140625" style="8" customWidth="1"/>
    <col min="11682" max="11682" width="21.42578125" style="8" customWidth="1"/>
    <col min="11683" max="11683" width="22.7109375" style="8" customWidth="1"/>
    <col min="11684" max="11684" width="13.7109375" style="8" customWidth="1"/>
    <col min="11685" max="11685" width="15" style="8" customWidth="1"/>
    <col min="11686" max="11688" width="17.5703125" style="8" customWidth="1"/>
    <col min="11689" max="11689" width="16.28515625" style="8" customWidth="1"/>
    <col min="11690" max="11690" width="15" style="8" customWidth="1"/>
    <col min="11691" max="11692" width="12.42578125" style="8" customWidth="1"/>
    <col min="11693" max="11694" width="17.5703125" style="8" customWidth="1"/>
    <col min="11695" max="11695" width="7.28515625" style="8" customWidth="1"/>
    <col min="11696" max="11696" width="21.42578125" style="8" customWidth="1"/>
    <col min="11697" max="11697" width="17.5703125" style="8" customWidth="1"/>
    <col min="11698" max="11698" width="20.140625" style="8" customWidth="1"/>
    <col min="11699" max="11699" width="16.28515625" style="8" customWidth="1"/>
    <col min="11700" max="11700" width="17.5703125" style="8" customWidth="1"/>
    <col min="11701" max="11701" width="6" style="8" customWidth="1"/>
    <col min="11702" max="11703" width="18.85546875" style="8" customWidth="1"/>
    <col min="11704" max="11705" width="20.140625" style="8" customWidth="1"/>
    <col min="11706" max="11706" width="6" style="8" customWidth="1"/>
    <col min="11707" max="11707" width="12.42578125" style="8" customWidth="1"/>
    <col min="11708" max="11708" width="18.85546875" style="8" customWidth="1"/>
    <col min="11709" max="11710" width="15" style="8" customWidth="1"/>
    <col min="11711" max="11711" width="7.28515625" style="8" customWidth="1"/>
    <col min="11712" max="11712" width="11.140625" style="8" customWidth="1"/>
    <col min="11713" max="11713" width="13.7109375" style="8" customWidth="1"/>
    <col min="11714" max="11714" width="18.85546875" style="8" customWidth="1"/>
    <col min="11715" max="11715" width="17.5703125" style="8" customWidth="1"/>
    <col min="11716" max="11716" width="25.28515625" style="8" customWidth="1"/>
    <col min="11717" max="11717" width="20.140625" style="8" customWidth="1"/>
    <col min="11718" max="11718" width="15" style="8" customWidth="1"/>
    <col min="11719" max="11719" width="17.5703125" style="8" customWidth="1"/>
    <col min="11720" max="11720" width="16.28515625" style="8" customWidth="1"/>
    <col min="11721" max="11722" width="15" style="8" customWidth="1"/>
    <col min="11723" max="11723" width="17.5703125" style="8" customWidth="1"/>
    <col min="11724" max="11724" width="20.140625" style="8" customWidth="1"/>
    <col min="11725" max="11725" width="16.28515625" style="8" customWidth="1"/>
    <col min="11726" max="11727" width="25.28515625" style="8" customWidth="1"/>
    <col min="11728" max="11728" width="18.85546875" style="8" customWidth="1"/>
    <col min="11729" max="11730" width="20.140625" style="8" customWidth="1"/>
    <col min="11731" max="11731" width="11.140625" style="8" customWidth="1"/>
    <col min="11732" max="11732" width="29.140625" style="8" customWidth="1"/>
    <col min="11733" max="11733" width="34.28515625" style="8" customWidth="1"/>
    <col min="11734" max="11735" width="9.85546875" style="8" customWidth="1"/>
    <col min="11736" max="11736" width="17.5703125" style="8" customWidth="1"/>
    <col min="11737" max="11737" width="18.85546875" style="8" customWidth="1"/>
    <col min="11738" max="11738" width="9.85546875" style="8" customWidth="1"/>
    <col min="11739" max="11740" width="6" style="8" customWidth="1"/>
    <col min="11741" max="11741" width="13.7109375" style="8" customWidth="1"/>
    <col min="11742" max="11743" width="15" style="8" customWidth="1"/>
    <col min="11744" max="11744" width="17.5703125" style="8" customWidth="1"/>
    <col min="11745" max="11745" width="9.85546875" style="8" customWidth="1"/>
    <col min="11746" max="11746" width="7.28515625" style="8" customWidth="1"/>
    <col min="11747" max="11747" width="6" style="8" customWidth="1"/>
    <col min="11748" max="11753" width="17.5703125" style="8" customWidth="1"/>
    <col min="11754" max="11896" width="20.140625" style="8" customWidth="1"/>
    <col min="11897" max="11936" width="12.42578125" style="8" customWidth="1"/>
    <col min="11937" max="11937" width="20.140625" style="8" customWidth="1"/>
    <col min="11938" max="11938" width="21.42578125" style="8" customWidth="1"/>
    <col min="11939" max="11939" width="22.7109375" style="8" customWidth="1"/>
    <col min="11940" max="11940" width="13.7109375" style="8" customWidth="1"/>
    <col min="11941" max="11941" width="15" style="8" customWidth="1"/>
    <col min="11942" max="11944" width="17.5703125" style="8" customWidth="1"/>
    <col min="11945" max="11945" width="16.28515625" style="8" customWidth="1"/>
    <col min="11946" max="11946" width="15" style="8" customWidth="1"/>
    <col min="11947" max="11948" width="12.42578125" style="8" customWidth="1"/>
    <col min="11949" max="11950" width="17.5703125" style="8" customWidth="1"/>
    <col min="11951" max="11951" width="7.28515625" style="8" customWidth="1"/>
    <col min="11952" max="11952" width="21.42578125" style="8" customWidth="1"/>
    <col min="11953" max="11953" width="17.5703125" style="8" customWidth="1"/>
    <col min="11954" max="11954" width="20.140625" style="8" customWidth="1"/>
    <col min="11955" max="11955" width="16.28515625" style="8" customWidth="1"/>
    <col min="11956" max="11956" width="17.5703125" style="8" customWidth="1"/>
    <col min="11957" max="11957" width="6" style="8" customWidth="1"/>
    <col min="11958" max="11959" width="18.85546875" style="8" customWidth="1"/>
    <col min="11960" max="11961" width="20.140625" style="8" customWidth="1"/>
    <col min="11962" max="11962" width="6" style="8" customWidth="1"/>
    <col min="11963" max="11963" width="12.42578125" style="8" customWidth="1"/>
    <col min="11964" max="11964" width="18.85546875" style="8" customWidth="1"/>
    <col min="11965" max="11966" width="15" style="8" customWidth="1"/>
    <col min="11967" max="11967" width="7.28515625" style="8" customWidth="1"/>
    <col min="11968" max="11968" width="11.140625" style="8" customWidth="1"/>
    <col min="11969" max="11969" width="13.7109375" style="8" customWidth="1"/>
    <col min="11970" max="11970" width="18.85546875" style="8" customWidth="1"/>
    <col min="11971" max="11971" width="17.5703125" style="8" customWidth="1"/>
    <col min="11972" max="11972" width="25.28515625" style="8" customWidth="1"/>
    <col min="11973" max="11973" width="20.140625" style="8" customWidth="1"/>
    <col min="11974" max="11974" width="15" style="8" customWidth="1"/>
    <col min="11975" max="11975" width="17.5703125" style="8" customWidth="1"/>
    <col min="11976" max="11976" width="16.28515625" style="8" customWidth="1"/>
    <col min="11977" max="11978" width="15" style="8" customWidth="1"/>
    <col min="11979" max="11979" width="17.5703125" style="8" customWidth="1"/>
    <col min="11980" max="11980" width="20.140625" style="8" customWidth="1"/>
    <col min="11981" max="11981" width="16.28515625" style="8" customWidth="1"/>
    <col min="11982" max="11983" width="25.28515625" style="8" customWidth="1"/>
    <col min="11984" max="11984" width="18.85546875" style="8" customWidth="1"/>
    <col min="11985" max="11986" width="20.140625" style="8" customWidth="1"/>
    <col min="11987" max="11987" width="11.140625" style="8" customWidth="1"/>
    <col min="11988" max="11988" width="29.140625" style="8" customWidth="1"/>
    <col min="11989" max="11989" width="34.28515625" style="8" customWidth="1"/>
    <col min="11990" max="11991" width="9.85546875" style="8" customWidth="1"/>
    <col min="11992" max="11992" width="17.5703125" style="8" customWidth="1"/>
    <col min="11993" max="11993" width="18.85546875" style="8" customWidth="1"/>
    <col min="11994" max="11994" width="9.85546875" style="8" customWidth="1"/>
    <col min="11995" max="11996" width="6" style="8" customWidth="1"/>
    <col min="11997" max="11997" width="13.7109375" style="8" customWidth="1"/>
    <col min="11998" max="11999" width="15" style="8" customWidth="1"/>
    <col min="12000" max="12000" width="17.5703125" style="8" customWidth="1"/>
    <col min="12001" max="12001" width="9.85546875" style="8" customWidth="1"/>
    <col min="12002" max="12002" width="7.28515625" style="8" customWidth="1"/>
    <col min="12003" max="12003" width="6" style="8" customWidth="1"/>
    <col min="12004" max="12009" width="17.5703125" style="8" customWidth="1"/>
    <col min="12010" max="12152" width="20.140625" style="8" customWidth="1"/>
    <col min="12153" max="12192" width="12.42578125" style="8" customWidth="1"/>
    <col min="12193" max="12193" width="20.140625" style="8" customWidth="1"/>
    <col min="12194" max="12194" width="21.42578125" style="8" customWidth="1"/>
    <col min="12195" max="12195" width="22.7109375" style="8" customWidth="1"/>
    <col min="12196" max="12196" width="13.7109375" style="8" customWidth="1"/>
    <col min="12197" max="12197" width="15" style="8" customWidth="1"/>
    <col min="12198" max="12200" width="17.5703125" style="8" customWidth="1"/>
    <col min="12201" max="12201" width="16.28515625" style="8" customWidth="1"/>
    <col min="12202" max="12202" width="15" style="8" customWidth="1"/>
    <col min="12203" max="12204" width="12.42578125" style="8" customWidth="1"/>
    <col min="12205" max="12206" width="17.5703125" style="8" customWidth="1"/>
    <col min="12207" max="12207" width="7.28515625" style="8" customWidth="1"/>
    <col min="12208" max="12208" width="21.42578125" style="8" customWidth="1"/>
    <col min="12209" max="12209" width="17.5703125" style="8" customWidth="1"/>
    <col min="12210" max="12210" width="20.140625" style="8" customWidth="1"/>
    <col min="12211" max="12211" width="16.28515625" style="8" customWidth="1"/>
    <col min="12212" max="12212" width="17.5703125" style="8" customWidth="1"/>
    <col min="12213" max="12213" width="6" style="8" customWidth="1"/>
    <col min="12214" max="12215" width="18.85546875" style="8" customWidth="1"/>
    <col min="12216" max="12217" width="20.140625" style="8" customWidth="1"/>
    <col min="12218" max="12218" width="6" style="8" customWidth="1"/>
    <col min="12219" max="12219" width="12.42578125" style="8" customWidth="1"/>
    <col min="12220" max="12220" width="18.85546875" style="8" customWidth="1"/>
    <col min="12221" max="12222" width="15" style="8" customWidth="1"/>
    <col min="12223" max="12223" width="7.28515625" style="8" customWidth="1"/>
    <col min="12224" max="12224" width="11.140625" style="8" customWidth="1"/>
    <col min="12225" max="12225" width="13.7109375" style="8" customWidth="1"/>
    <col min="12226" max="12226" width="18.85546875" style="8" customWidth="1"/>
    <col min="12227" max="12227" width="17.5703125" style="8" customWidth="1"/>
    <col min="12228" max="12228" width="25.28515625" style="8" customWidth="1"/>
    <col min="12229" max="12229" width="20.140625" style="8" customWidth="1"/>
    <col min="12230" max="12230" width="15" style="8" customWidth="1"/>
    <col min="12231" max="12231" width="17.5703125" style="8" customWidth="1"/>
    <col min="12232" max="12232" width="16.28515625" style="8" customWidth="1"/>
    <col min="12233" max="12234" width="15" style="8" customWidth="1"/>
    <col min="12235" max="12235" width="17.5703125" style="8" customWidth="1"/>
    <col min="12236" max="12236" width="20.140625" style="8" customWidth="1"/>
    <col min="12237" max="12237" width="16.28515625" style="8" customWidth="1"/>
    <col min="12238" max="12239" width="25.28515625" style="8" customWidth="1"/>
    <col min="12240" max="12240" width="18.85546875" style="8" customWidth="1"/>
    <col min="12241" max="12242" width="20.140625" style="8" customWidth="1"/>
    <col min="12243" max="12243" width="11.140625" style="8" customWidth="1"/>
    <col min="12244" max="12244" width="29.140625" style="8" customWidth="1"/>
    <col min="12245" max="12245" width="34.28515625" style="8" customWidth="1"/>
    <col min="12246" max="12247" width="9.85546875" style="8" customWidth="1"/>
    <col min="12248" max="12248" width="17.5703125" style="8" customWidth="1"/>
    <col min="12249" max="12249" width="18.85546875" style="8" customWidth="1"/>
    <col min="12250" max="12250" width="9.85546875" style="8" customWidth="1"/>
    <col min="12251" max="12252" width="6" style="8" customWidth="1"/>
    <col min="12253" max="12253" width="13.7109375" style="8" customWidth="1"/>
    <col min="12254" max="12255" width="15" style="8" customWidth="1"/>
    <col min="12256" max="12256" width="17.5703125" style="8" customWidth="1"/>
    <col min="12257" max="12257" width="9.85546875" style="8" customWidth="1"/>
    <col min="12258" max="12258" width="7.28515625" style="8" customWidth="1"/>
    <col min="12259" max="12259" width="6" style="8" customWidth="1"/>
    <col min="12260" max="12265" width="17.5703125" style="8" customWidth="1"/>
    <col min="12266" max="12408" width="20.140625" style="8" customWidth="1"/>
    <col min="12409" max="12448" width="12.42578125" style="8" customWidth="1"/>
    <col min="12449" max="12449" width="20.140625" style="8" customWidth="1"/>
    <col min="12450" max="12450" width="21.42578125" style="8" customWidth="1"/>
    <col min="12451" max="12451" width="22.7109375" style="8" customWidth="1"/>
    <col min="12452" max="12452" width="13.7109375" style="8" customWidth="1"/>
    <col min="12453" max="12453" width="15" style="8" customWidth="1"/>
    <col min="12454" max="12456" width="17.5703125" style="8" customWidth="1"/>
    <col min="12457" max="12457" width="16.28515625" style="8" customWidth="1"/>
    <col min="12458" max="12458" width="15" style="8" customWidth="1"/>
    <col min="12459" max="12460" width="12.42578125" style="8" customWidth="1"/>
    <col min="12461" max="12462" width="17.5703125" style="8" customWidth="1"/>
    <col min="12463" max="12463" width="7.28515625" style="8" customWidth="1"/>
    <col min="12464" max="12464" width="21.42578125" style="8" customWidth="1"/>
    <col min="12465" max="12465" width="17.5703125" style="8" customWidth="1"/>
    <col min="12466" max="12466" width="20.140625" style="8" customWidth="1"/>
    <col min="12467" max="12467" width="16.28515625" style="8" customWidth="1"/>
    <col min="12468" max="12468" width="17.5703125" style="8" customWidth="1"/>
    <col min="12469" max="12469" width="6" style="8" customWidth="1"/>
    <col min="12470" max="12471" width="18.85546875" style="8" customWidth="1"/>
    <col min="12472" max="12473" width="20.140625" style="8" customWidth="1"/>
    <col min="12474" max="12474" width="6" style="8" customWidth="1"/>
    <col min="12475" max="12475" width="12.42578125" style="8" customWidth="1"/>
    <col min="12476" max="12476" width="18.85546875" style="8" customWidth="1"/>
    <col min="12477" max="12478" width="15" style="8" customWidth="1"/>
    <col min="12479" max="12479" width="7.28515625" style="8" customWidth="1"/>
    <col min="12480" max="12480" width="11.140625" style="8" customWidth="1"/>
    <col min="12481" max="12481" width="13.7109375" style="8" customWidth="1"/>
    <col min="12482" max="12482" width="18.85546875" style="8" customWidth="1"/>
    <col min="12483" max="12483" width="17.5703125" style="8" customWidth="1"/>
    <col min="12484" max="12484" width="25.28515625" style="8" customWidth="1"/>
    <col min="12485" max="12485" width="20.140625" style="8" customWidth="1"/>
    <col min="12486" max="12486" width="15" style="8" customWidth="1"/>
    <col min="12487" max="12487" width="17.5703125" style="8" customWidth="1"/>
    <col min="12488" max="12488" width="16.28515625" style="8" customWidth="1"/>
    <col min="12489" max="12490" width="15" style="8" customWidth="1"/>
    <col min="12491" max="12491" width="17.5703125" style="8" customWidth="1"/>
    <col min="12492" max="12492" width="20.140625" style="8" customWidth="1"/>
    <col min="12493" max="12493" width="16.28515625" style="8" customWidth="1"/>
    <col min="12494" max="12495" width="25.28515625" style="8" customWidth="1"/>
    <col min="12496" max="12496" width="18.85546875" style="8" customWidth="1"/>
    <col min="12497" max="12498" width="20.140625" style="8" customWidth="1"/>
    <col min="12499" max="12499" width="11.140625" style="8" customWidth="1"/>
    <col min="12500" max="12500" width="29.140625" style="8" customWidth="1"/>
    <col min="12501" max="12501" width="34.28515625" style="8" customWidth="1"/>
    <col min="12502" max="12503" width="9.85546875" style="8" customWidth="1"/>
    <col min="12504" max="12504" width="17.5703125" style="8" customWidth="1"/>
    <col min="12505" max="12505" width="18.85546875" style="8" customWidth="1"/>
    <col min="12506" max="12506" width="9.85546875" style="8" customWidth="1"/>
    <col min="12507" max="12508" width="6" style="8" customWidth="1"/>
    <col min="12509" max="12509" width="13.7109375" style="8" customWidth="1"/>
    <col min="12510" max="12511" width="15" style="8" customWidth="1"/>
    <col min="12512" max="12512" width="17.5703125" style="8" customWidth="1"/>
    <col min="12513" max="12513" width="9.85546875" style="8" customWidth="1"/>
    <col min="12514" max="12514" width="7.28515625" style="8" customWidth="1"/>
    <col min="12515" max="12515" width="6" style="8" customWidth="1"/>
    <col min="12516" max="12521" width="17.5703125" style="8" customWidth="1"/>
    <col min="12522" max="12664" width="20.140625" style="8" customWidth="1"/>
    <col min="12665" max="12704" width="12.42578125" style="8" customWidth="1"/>
    <col min="12705" max="12705" width="20.140625" style="8" customWidth="1"/>
    <col min="12706" max="12706" width="21.42578125" style="8" customWidth="1"/>
    <col min="12707" max="12707" width="22.7109375" style="8" customWidth="1"/>
    <col min="12708" max="12708" width="13.7109375" style="8" customWidth="1"/>
    <col min="12709" max="12709" width="15" style="8" customWidth="1"/>
    <col min="12710" max="12712" width="17.5703125" style="8" customWidth="1"/>
    <col min="12713" max="12713" width="16.28515625" style="8" customWidth="1"/>
    <col min="12714" max="12714" width="15" style="8" customWidth="1"/>
    <col min="12715" max="12716" width="12.42578125" style="8" customWidth="1"/>
    <col min="12717" max="12718" width="17.5703125" style="8" customWidth="1"/>
    <col min="12719" max="12719" width="7.28515625" style="8" customWidth="1"/>
    <col min="12720" max="12720" width="21.42578125" style="8" customWidth="1"/>
    <col min="12721" max="12721" width="17.5703125" style="8" customWidth="1"/>
    <col min="12722" max="12722" width="20.140625" style="8" customWidth="1"/>
    <col min="12723" max="12723" width="16.28515625" style="8" customWidth="1"/>
    <col min="12724" max="12724" width="17.5703125" style="8" customWidth="1"/>
    <col min="12725" max="12725" width="6" style="8" customWidth="1"/>
    <col min="12726" max="12727" width="18.85546875" style="8" customWidth="1"/>
    <col min="12728" max="12729" width="20.140625" style="8" customWidth="1"/>
    <col min="12730" max="12730" width="6" style="8" customWidth="1"/>
    <col min="12731" max="12731" width="12.42578125" style="8" customWidth="1"/>
    <col min="12732" max="12732" width="18.85546875" style="8" customWidth="1"/>
    <col min="12733" max="12734" width="15" style="8" customWidth="1"/>
    <col min="12735" max="12735" width="7.28515625" style="8" customWidth="1"/>
    <col min="12736" max="12736" width="11.140625" style="8" customWidth="1"/>
    <col min="12737" max="12737" width="13.7109375" style="8" customWidth="1"/>
    <col min="12738" max="12738" width="18.85546875" style="8" customWidth="1"/>
    <col min="12739" max="12739" width="17.5703125" style="8" customWidth="1"/>
    <col min="12740" max="12740" width="25.28515625" style="8" customWidth="1"/>
    <col min="12741" max="12741" width="20.140625" style="8" customWidth="1"/>
    <col min="12742" max="12742" width="15" style="8" customWidth="1"/>
    <col min="12743" max="12743" width="17.5703125" style="8" customWidth="1"/>
    <col min="12744" max="12744" width="16.28515625" style="8" customWidth="1"/>
    <col min="12745" max="12746" width="15" style="8" customWidth="1"/>
    <col min="12747" max="12747" width="17.5703125" style="8" customWidth="1"/>
    <col min="12748" max="12748" width="20.140625" style="8" customWidth="1"/>
    <col min="12749" max="12749" width="16.28515625" style="8" customWidth="1"/>
    <col min="12750" max="12751" width="25.28515625" style="8" customWidth="1"/>
    <col min="12752" max="12752" width="18.85546875" style="8" customWidth="1"/>
    <col min="12753" max="12754" width="20.140625" style="8" customWidth="1"/>
    <col min="12755" max="12755" width="11.140625" style="8" customWidth="1"/>
    <col min="12756" max="12756" width="29.140625" style="8" customWidth="1"/>
    <col min="12757" max="12757" width="34.28515625" style="8" customWidth="1"/>
    <col min="12758" max="12759" width="9.85546875" style="8" customWidth="1"/>
    <col min="12760" max="12760" width="17.5703125" style="8" customWidth="1"/>
    <col min="12761" max="12761" width="18.85546875" style="8" customWidth="1"/>
    <col min="12762" max="12762" width="9.85546875" style="8" customWidth="1"/>
    <col min="12763" max="12764" width="6" style="8" customWidth="1"/>
    <col min="12765" max="12765" width="13.7109375" style="8" customWidth="1"/>
    <col min="12766" max="12767" width="15" style="8" customWidth="1"/>
    <col min="12768" max="12768" width="17.5703125" style="8" customWidth="1"/>
    <col min="12769" max="12769" width="9.85546875" style="8" customWidth="1"/>
    <col min="12770" max="12770" width="7.28515625" style="8" customWidth="1"/>
    <col min="12771" max="12771" width="6" style="8" customWidth="1"/>
    <col min="12772" max="12777" width="17.5703125" style="8" customWidth="1"/>
    <col min="12778" max="12920" width="20.140625" style="8" customWidth="1"/>
    <col min="12921" max="12960" width="12.42578125" style="8" customWidth="1"/>
    <col min="12961" max="12961" width="20.140625" style="8" customWidth="1"/>
    <col min="12962" max="12962" width="21.42578125" style="8" customWidth="1"/>
    <col min="12963" max="12963" width="22.7109375" style="8" customWidth="1"/>
    <col min="12964" max="12964" width="13.7109375" style="8" customWidth="1"/>
    <col min="12965" max="12965" width="15" style="8" customWidth="1"/>
    <col min="12966" max="12968" width="17.5703125" style="8" customWidth="1"/>
    <col min="12969" max="12969" width="16.28515625" style="8" customWidth="1"/>
    <col min="12970" max="12970" width="15" style="8" customWidth="1"/>
    <col min="12971" max="12972" width="12.42578125" style="8" customWidth="1"/>
    <col min="12973" max="12974" width="17.5703125" style="8" customWidth="1"/>
    <col min="12975" max="12975" width="7.28515625" style="8" customWidth="1"/>
    <col min="12976" max="12976" width="21.42578125" style="8" customWidth="1"/>
    <col min="12977" max="12977" width="17.5703125" style="8" customWidth="1"/>
    <col min="12978" max="12978" width="20.140625" style="8" customWidth="1"/>
    <col min="12979" max="12979" width="16.28515625" style="8" customWidth="1"/>
    <col min="12980" max="12980" width="17.5703125" style="8" customWidth="1"/>
    <col min="12981" max="12981" width="6" style="8" customWidth="1"/>
    <col min="12982" max="12983" width="18.85546875" style="8" customWidth="1"/>
    <col min="12984" max="12985" width="20.140625" style="8" customWidth="1"/>
    <col min="12986" max="12986" width="6" style="8" customWidth="1"/>
    <col min="12987" max="12987" width="12.42578125" style="8" customWidth="1"/>
    <col min="12988" max="12988" width="18.85546875" style="8" customWidth="1"/>
    <col min="12989" max="12990" width="15" style="8" customWidth="1"/>
    <col min="12991" max="12991" width="7.28515625" style="8" customWidth="1"/>
    <col min="12992" max="12992" width="11.140625" style="8" customWidth="1"/>
    <col min="12993" max="12993" width="13.7109375" style="8" customWidth="1"/>
    <col min="12994" max="12994" width="18.85546875" style="8" customWidth="1"/>
    <col min="12995" max="12995" width="17.5703125" style="8" customWidth="1"/>
    <col min="12996" max="12996" width="25.28515625" style="8" customWidth="1"/>
    <col min="12997" max="12997" width="20.140625" style="8" customWidth="1"/>
    <col min="12998" max="12998" width="15" style="8" customWidth="1"/>
    <col min="12999" max="12999" width="17.5703125" style="8" customWidth="1"/>
    <col min="13000" max="13000" width="16.28515625" style="8" customWidth="1"/>
    <col min="13001" max="13002" width="15" style="8" customWidth="1"/>
    <col min="13003" max="13003" width="17.5703125" style="8" customWidth="1"/>
    <col min="13004" max="13004" width="20.140625" style="8" customWidth="1"/>
    <col min="13005" max="13005" width="16.28515625" style="8" customWidth="1"/>
    <col min="13006" max="13007" width="25.28515625" style="8" customWidth="1"/>
    <col min="13008" max="13008" width="18.85546875" style="8" customWidth="1"/>
    <col min="13009" max="13010" width="20.140625" style="8" customWidth="1"/>
    <col min="13011" max="13011" width="11.140625" style="8" customWidth="1"/>
    <col min="13012" max="13012" width="29.140625" style="8" customWidth="1"/>
    <col min="13013" max="13013" width="34.28515625" style="8" customWidth="1"/>
    <col min="13014" max="13015" width="9.85546875" style="8" customWidth="1"/>
    <col min="13016" max="13016" width="17.5703125" style="8" customWidth="1"/>
    <col min="13017" max="13017" width="18.85546875" style="8" customWidth="1"/>
    <col min="13018" max="13018" width="9.85546875" style="8" customWidth="1"/>
    <col min="13019" max="13020" width="6" style="8" customWidth="1"/>
    <col min="13021" max="13021" width="13.7109375" style="8" customWidth="1"/>
    <col min="13022" max="13023" width="15" style="8" customWidth="1"/>
    <col min="13024" max="13024" width="17.5703125" style="8" customWidth="1"/>
    <col min="13025" max="13025" width="9.85546875" style="8" customWidth="1"/>
    <col min="13026" max="13026" width="7.28515625" style="8" customWidth="1"/>
    <col min="13027" max="13027" width="6" style="8" customWidth="1"/>
    <col min="13028" max="13033" width="17.5703125" style="8" customWidth="1"/>
    <col min="13034" max="13176" width="20.140625" style="8" customWidth="1"/>
    <col min="13177" max="13216" width="12.42578125" style="8" customWidth="1"/>
    <col min="13217" max="13217" width="20.140625" style="8" customWidth="1"/>
    <col min="13218" max="13218" width="21.42578125" style="8" customWidth="1"/>
    <col min="13219" max="13219" width="22.7109375" style="8" customWidth="1"/>
    <col min="13220" max="13220" width="13.7109375" style="8" customWidth="1"/>
    <col min="13221" max="13221" width="15" style="8" customWidth="1"/>
    <col min="13222" max="13224" width="17.5703125" style="8" customWidth="1"/>
    <col min="13225" max="13225" width="16.28515625" style="8" customWidth="1"/>
    <col min="13226" max="13226" width="15" style="8" customWidth="1"/>
    <col min="13227" max="13228" width="12.42578125" style="8" customWidth="1"/>
    <col min="13229" max="13230" width="17.5703125" style="8" customWidth="1"/>
    <col min="13231" max="13231" width="7.28515625" style="8" customWidth="1"/>
    <col min="13232" max="13232" width="21.42578125" style="8" customWidth="1"/>
    <col min="13233" max="13233" width="17.5703125" style="8" customWidth="1"/>
    <col min="13234" max="13234" width="20.140625" style="8" customWidth="1"/>
    <col min="13235" max="13235" width="16.28515625" style="8" customWidth="1"/>
    <col min="13236" max="13236" width="17.5703125" style="8" customWidth="1"/>
    <col min="13237" max="13237" width="6" style="8" customWidth="1"/>
    <col min="13238" max="13239" width="18.85546875" style="8" customWidth="1"/>
    <col min="13240" max="13241" width="20.140625" style="8" customWidth="1"/>
    <col min="13242" max="13242" width="6" style="8" customWidth="1"/>
    <col min="13243" max="13243" width="12.42578125" style="8" customWidth="1"/>
    <col min="13244" max="13244" width="18.85546875" style="8" customWidth="1"/>
    <col min="13245" max="13246" width="15" style="8" customWidth="1"/>
    <col min="13247" max="13247" width="7.28515625" style="8" customWidth="1"/>
    <col min="13248" max="13248" width="11.140625" style="8" customWidth="1"/>
    <col min="13249" max="13249" width="13.7109375" style="8" customWidth="1"/>
    <col min="13250" max="13250" width="18.85546875" style="8" customWidth="1"/>
    <col min="13251" max="13251" width="17.5703125" style="8" customWidth="1"/>
    <col min="13252" max="13252" width="25.28515625" style="8" customWidth="1"/>
    <col min="13253" max="13253" width="20.140625" style="8" customWidth="1"/>
    <col min="13254" max="13254" width="15" style="8" customWidth="1"/>
    <col min="13255" max="13255" width="17.5703125" style="8" customWidth="1"/>
    <col min="13256" max="13256" width="16.28515625" style="8" customWidth="1"/>
    <col min="13257" max="13258" width="15" style="8" customWidth="1"/>
    <col min="13259" max="13259" width="17.5703125" style="8" customWidth="1"/>
    <col min="13260" max="13260" width="20.140625" style="8" customWidth="1"/>
    <col min="13261" max="13261" width="16.28515625" style="8" customWidth="1"/>
    <col min="13262" max="13263" width="25.28515625" style="8" customWidth="1"/>
    <col min="13264" max="13264" width="18.85546875" style="8" customWidth="1"/>
    <col min="13265" max="13266" width="20.140625" style="8" customWidth="1"/>
    <col min="13267" max="13267" width="11.140625" style="8" customWidth="1"/>
    <col min="13268" max="13268" width="29.140625" style="8" customWidth="1"/>
    <col min="13269" max="13269" width="34.28515625" style="8" customWidth="1"/>
    <col min="13270" max="13271" width="9.85546875" style="8" customWidth="1"/>
    <col min="13272" max="13272" width="17.5703125" style="8" customWidth="1"/>
    <col min="13273" max="13273" width="18.85546875" style="8" customWidth="1"/>
    <col min="13274" max="13274" width="9.85546875" style="8" customWidth="1"/>
    <col min="13275" max="13276" width="6" style="8" customWidth="1"/>
    <col min="13277" max="13277" width="13.7109375" style="8" customWidth="1"/>
    <col min="13278" max="13279" width="15" style="8" customWidth="1"/>
    <col min="13280" max="13280" width="17.5703125" style="8" customWidth="1"/>
    <col min="13281" max="13281" width="9.85546875" style="8" customWidth="1"/>
    <col min="13282" max="13282" width="7.28515625" style="8" customWidth="1"/>
    <col min="13283" max="13283" width="6" style="8" customWidth="1"/>
    <col min="13284" max="13289" width="17.5703125" style="8" customWidth="1"/>
    <col min="13290" max="13432" width="20.140625" style="8" customWidth="1"/>
    <col min="13433" max="13472" width="12.42578125" style="8" customWidth="1"/>
    <col min="13473" max="13473" width="20.140625" style="8" customWidth="1"/>
    <col min="13474" max="13474" width="21.42578125" style="8" customWidth="1"/>
    <col min="13475" max="13475" width="22.7109375" style="8" customWidth="1"/>
    <col min="13476" max="13476" width="13.7109375" style="8" customWidth="1"/>
    <col min="13477" max="13477" width="15" style="8" customWidth="1"/>
    <col min="13478" max="13480" width="17.5703125" style="8" customWidth="1"/>
    <col min="13481" max="13481" width="16.28515625" style="8" customWidth="1"/>
    <col min="13482" max="13482" width="15" style="8" customWidth="1"/>
    <col min="13483" max="13484" width="12.42578125" style="8" customWidth="1"/>
    <col min="13485" max="13486" width="17.5703125" style="8" customWidth="1"/>
    <col min="13487" max="13487" width="7.28515625" style="8" customWidth="1"/>
    <col min="13488" max="13488" width="21.42578125" style="8" customWidth="1"/>
    <col min="13489" max="13489" width="17.5703125" style="8" customWidth="1"/>
    <col min="13490" max="13490" width="20.140625" style="8" customWidth="1"/>
    <col min="13491" max="13491" width="16.28515625" style="8" customWidth="1"/>
    <col min="13492" max="13492" width="17.5703125" style="8" customWidth="1"/>
    <col min="13493" max="13493" width="6" style="8" customWidth="1"/>
    <col min="13494" max="13495" width="18.85546875" style="8" customWidth="1"/>
    <col min="13496" max="13497" width="20.140625" style="8" customWidth="1"/>
    <col min="13498" max="13498" width="6" style="8" customWidth="1"/>
    <col min="13499" max="13499" width="12.42578125" style="8" customWidth="1"/>
    <col min="13500" max="13500" width="18.85546875" style="8" customWidth="1"/>
    <col min="13501" max="13502" width="15" style="8" customWidth="1"/>
    <col min="13503" max="13503" width="7.28515625" style="8" customWidth="1"/>
    <col min="13504" max="13504" width="11.140625" style="8" customWidth="1"/>
    <col min="13505" max="13505" width="13.7109375" style="8" customWidth="1"/>
    <col min="13506" max="13506" width="18.85546875" style="8" customWidth="1"/>
    <col min="13507" max="13507" width="17.5703125" style="8" customWidth="1"/>
    <col min="13508" max="13508" width="25.28515625" style="8" customWidth="1"/>
    <col min="13509" max="13509" width="20.140625" style="8" customWidth="1"/>
    <col min="13510" max="13510" width="15" style="8" customWidth="1"/>
    <col min="13511" max="13511" width="17.5703125" style="8" customWidth="1"/>
    <col min="13512" max="13512" width="16.28515625" style="8" customWidth="1"/>
    <col min="13513" max="13514" width="15" style="8" customWidth="1"/>
    <col min="13515" max="13515" width="17.5703125" style="8" customWidth="1"/>
    <col min="13516" max="13516" width="20.140625" style="8" customWidth="1"/>
    <col min="13517" max="13517" width="16.28515625" style="8" customWidth="1"/>
    <col min="13518" max="13519" width="25.28515625" style="8" customWidth="1"/>
    <col min="13520" max="13520" width="18.85546875" style="8" customWidth="1"/>
    <col min="13521" max="13522" width="20.140625" style="8" customWidth="1"/>
    <col min="13523" max="13523" width="11.140625" style="8" customWidth="1"/>
    <col min="13524" max="13524" width="29.140625" style="8" customWidth="1"/>
    <col min="13525" max="13525" width="34.28515625" style="8" customWidth="1"/>
    <col min="13526" max="13527" width="9.85546875" style="8" customWidth="1"/>
    <col min="13528" max="13528" width="17.5703125" style="8" customWidth="1"/>
    <col min="13529" max="13529" width="18.85546875" style="8" customWidth="1"/>
    <col min="13530" max="13530" width="9.85546875" style="8" customWidth="1"/>
    <col min="13531" max="13532" width="6" style="8" customWidth="1"/>
    <col min="13533" max="13533" width="13.7109375" style="8" customWidth="1"/>
    <col min="13534" max="13535" width="15" style="8" customWidth="1"/>
    <col min="13536" max="13536" width="17.5703125" style="8" customWidth="1"/>
    <col min="13537" max="13537" width="9.85546875" style="8" customWidth="1"/>
    <col min="13538" max="13538" width="7.28515625" style="8" customWidth="1"/>
    <col min="13539" max="13539" width="6" style="8" customWidth="1"/>
    <col min="13540" max="13545" width="17.5703125" style="8" customWidth="1"/>
    <col min="13546" max="13688" width="20.140625" style="8" customWidth="1"/>
    <col min="13689" max="13728" width="12.42578125" style="8" customWidth="1"/>
    <col min="13729" max="13729" width="20.140625" style="8" customWidth="1"/>
    <col min="13730" max="13730" width="21.42578125" style="8" customWidth="1"/>
    <col min="13731" max="13731" width="22.7109375" style="8" customWidth="1"/>
    <col min="13732" max="13732" width="13.7109375" style="8" customWidth="1"/>
    <col min="13733" max="13733" width="15" style="8" customWidth="1"/>
    <col min="13734" max="13736" width="17.5703125" style="8" customWidth="1"/>
    <col min="13737" max="13737" width="16.28515625" style="8" customWidth="1"/>
    <col min="13738" max="13738" width="15" style="8" customWidth="1"/>
    <col min="13739" max="13740" width="12.42578125" style="8" customWidth="1"/>
    <col min="13741" max="13742" width="17.5703125" style="8" customWidth="1"/>
    <col min="13743" max="13743" width="7.28515625" style="8" customWidth="1"/>
    <col min="13744" max="13744" width="21.42578125" style="8" customWidth="1"/>
    <col min="13745" max="13745" width="17.5703125" style="8" customWidth="1"/>
    <col min="13746" max="13746" width="20.140625" style="8" customWidth="1"/>
    <col min="13747" max="13747" width="16.28515625" style="8" customWidth="1"/>
    <col min="13748" max="13748" width="17.5703125" style="8" customWidth="1"/>
    <col min="13749" max="13749" width="6" style="8" customWidth="1"/>
    <col min="13750" max="13751" width="18.85546875" style="8" customWidth="1"/>
    <col min="13752" max="13753" width="20.140625" style="8" customWidth="1"/>
    <col min="13754" max="13754" width="6" style="8" customWidth="1"/>
    <col min="13755" max="13755" width="12.42578125" style="8" customWidth="1"/>
    <col min="13756" max="13756" width="18.85546875" style="8" customWidth="1"/>
    <col min="13757" max="13758" width="15" style="8" customWidth="1"/>
    <col min="13759" max="13759" width="7.28515625" style="8" customWidth="1"/>
    <col min="13760" max="13760" width="11.140625" style="8" customWidth="1"/>
    <col min="13761" max="13761" width="13.7109375" style="8" customWidth="1"/>
    <col min="13762" max="13762" width="18.85546875" style="8" customWidth="1"/>
    <col min="13763" max="13763" width="17.5703125" style="8" customWidth="1"/>
    <col min="13764" max="13764" width="25.28515625" style="8" customWidth="1"/>
    <col min="13765" max="13765" width="20.140625" style="8" customWidth="1"/>
    <col min="13766" max="13766" width="15" style="8" customWidth="1"/>
    <col min="13767" max="13767" width="17.5703125" style="8" customWidth="1"/>
    <col min="13768" max="13768" width="16.28515625" style="8" customWidth="1"/>
    <col min="13769" max="13770" width="15" style="8" customWidth="1"/>
    <col min="13771" max="13771" width="17.5703125" style="8" customWidth="1"/>
    <col min="13772" max="13772" width="20.140625" style="8" customWidth="1"/>
    <col min="13773" max="13773" width="16.28515625" style="8" customWidth="1"/>
    <col min="13774" max="13775" width="25.28515625" style="8" customWidth="1"/>
    <col min="13776" max="13776" width="18.85546875" style="8" customWidth="1"/>
    <col min="13777" max="13778" width="20.140625" style="8" customWidth="1"/>
    <col min="13779" max="13779" width="11.140625" style="8" customWidth="1"/>
    <col min="13780" max="13780" width="29.140625" style="8" customWidth="1"/>
    <col min="13781" max="13781" width="34.28515625" style="8" customWidth="1"/>
    <col min="13782" max="13783" width="9.85546875" style="8" customWidth="1"/>
    <col min="13784" max="13784" width="17.5703125" style="8" customWidth="1"/>
    <col min="13785" max="13785" width="18.85546875" style="8" customWidth="1"/>
    <col min="13786" max="13786" width="9.85546875" style="8" customWidth="1"/>
    <col min="13787" max="13788" width="6" style="8" customWidth="1"/>
    <col min="13789" max="13789" width="13.7109375" style="8" customWidth="1"/>
    <col min="13790" max="13791" width="15" style="8" customWidth="1"/>
    <col min="13792" max="13792" width="17.5703125" style="8" customWidth="1"/>
    <col min="13793" max="13793" width="9.85546875" style="8" customWidth="1"/>
    <col min="13794" max="13794" width="7.28515625" style="8" customWidth="1"/>
    <col min="13795" max="13795" width="6" style="8" customWidth="1"/>
    <col min="13796" max="13801" width="17.5703125" style="8" customWidth="1"/>
    <col min="13802" max="13944" width="20.140625" style="8" customWidth="1"/>
    <col min="13945" max="13984" width="12.42578125" style="8" customWidth="1"/>
    <col min="13985" max="13985" width="20.140625" style="8" customWidth="1"/>
    <col min="13986" max="13986" width="21.42578125" style="8" customWidth="1"/>
    <col min="13987" max="13987" width="22.7109375" style="8" customWidth="1"/>
    <col min="13988" max="13988" width="13.7109375" style="8" customWidth="1"/>
    <col min="13989" max="13989" width="15" style="8" customWidth="1"/>
    <col min="13990" max="13992" width="17.5703125" style="8" customWidth="1"/>
    <col min="13993" max="13993" width="16.28515625" style="8" customWidth="1"/>
    <col min="13994" max="13994" width="15" style="8" customWidth="1"/>
    <col min="13995" max="13996" width="12.42578125" style="8" customWidth="1"/>
    <col min="13997" max="13998" width="17.5703125" style="8" customWidth="1"/>
    <col min="13999" max="13999" width="7.28515625" style="8" customWidth="1"/>
    <col min="14000" max="14000" width="21.42578125" style="8" customWidth="1"/>
    <col min="14001" max="14001" width="17.5703125" style="8" customWidth="1"/>
    <col min="14002" max="14002" width="20.140625" style="8" customWidth="1"/>
    <col min="14003" max="14003" width="16.28515625" style="8" customWidth="1"/>
    <col min="14004" max="14004" width="17.5703125" style="8" customWidth="1"/>
    <col min="14005" max="14005" width="6" style="8" customWidth="1"/>
    <col min="14006" max="14007" width="18.85546875" style="8" customWidth="1"/>
    <col min="14008" max="14009" width="20.140625" style="8" customWidth="1"/>
    <col min="14010" max="14010" width="6" style="8" customWidth="1"/>
    <col min="14011" max="14011" width="12.42578125" style="8" customWidth="1"/>
    <col min="14012" max="14012" width="18.85546875" style="8" customWidth="1"/>
    <col min="14013" max="14014" width="15" style="8" customWidth="1"/>
    <col min="14015" max="14015" width="7.28515625" style="8" customWidth="1"/>
    <col min="14016" max="14016" width="11.140625" style="8" customWidth="1"/>
    <col min="14017" max="14017" width="13.7109375" style="8" customWidth="1"/>
    <col min="14018" max="14018" width="18.85546875" style="8" customWidth="1"/>
    <col min="14019" max="14019" width="17.5703125" style="8" customWidth="1"/>
    <col min="14020" max="14020" width="25.28515625" style="8" customWidth="1"/>
    <col min="14021" max="14021" width="20.140625" style="8" customWidth="1"/>
    <col min="14022" max="14022" width="15" style="8" customWidth="1"/>
    <col min="14023" max="14023" width="17.5703125" style="8" customWidth="1"/>
    <col min="14024" max="14024" width="16.28515625" style="8" customWidth="1"/>
    <col min="14025" max="14026" width="15" style="8" customWidth="1"/>
    <col min="14027" max="14027" width="17.5703125" style="8" customWidth="1"/>
    <col min="14028" max="14028" width="20.140625" style="8" customWidth="1"/>
    <col min="14029" max="14029" width="16.28515625" style="8" customWidth="1"/>
    <col min="14030" max="14031" width="25.28515625" style="8" customWidth="1"/>
    <col min="14032" max="14032" width="18.85546875" style="8" customWidth="1"/>
    <col min="14033" max="14034" width="20.140625" style="8" customWidth="1"/>
    <col min="14035" max="14035" width="11.140625" style="8" customWidth="1"/>
    <col min="14036" max="14036" width="29.140625" style="8" customWidth="1"/>
    <col min="14037" max="14037" width="34.28515625" style="8" customWidth="1"/>
    <col min="14038" max="14039" width="9.85546875" style="8" customWidth="1"/>
    <col min="14040" max="14040" width="17.5703125" style="8" customWidth="1"/>
    <col min="14041" max="14041" width="18.85546875" style="8" customWidth="1"/>
    <col min="14042" max="14042" width="9.85546875" style="8" customWidth="1"/>
    <col min="14043" max="14044" width="6" style="8" customWidth="1"/>
    <col min="14045" max="14045" width="13.7109375" style="8" customWidth="1"/>
    <col min="14046" max="14047" width="15" style="8" customWidth="1"/>
    <col min="14048" max="14048" width="17.5703125" style="8" customWidth="1"/>
    <col min="14049" max="14049" width="9.85546875" style="8" customWidth="1"/>
    <col min="14050" max="14050" width="7.28515625" style="8" customWidth="1"/>
    <col min="14051" max="14051" width="6" style="8" customWidth="1"/>
    <col min="14052" max="14057" width="17.5703125" style="8" customWidth="1"/>
    <col min="14058" max="14200" width="20.140625" style="8" customWidth="1"/>
    <col min="14201" max="14240" width="12.42578125" style="8" customWidth="1"/>
    <col min="14241" max="14241" width="20.140625" style="8" customWidth="1"/>
    <col min="14242" max="14242" width="21.42578125" style="8" customWidth="1"/>
    <col min="14243" max="14243" width="22.7109375" style="8" customWidth="1"/>
    <col min="14244" max="14244" width="13.7109375" style="8" customWidth="1"/>
    <col min="14245" max="14245" width="15" style="8" customWidth="1"/>
    <col min="14246" max="14248" width="17.5703125" style="8" customWidth="1"/>
    <col min="14249" max="14249" width="16.28515625" style="8" customWidth="1"/>
    <col min="14250" max="14250" width="15" style="8" customWidth="1"/>
    <col min="14251" max="14252" width="12.42578125" style="8" customWidth="1"/>
    <col min="14253" max="14254" width="17.5703125" style="8" customWidth="1"/>
    <col min="14255" max="14255" width="7.28515625" style="8" customWidth="1"/>
    <col min="14256" max="14256" width="21.42578125" style="8" customWidth="1"/>
    <col min="14257" max="14257" width="17.5703125" style="8" customWidth="1"/>
    <col min="14258" max="14258" width="20.140625" style="8" customWidth="1"/>
    <col min="14259" max="14259" width="16.28515625" style="8" customWidth="1"/>
    <col min="14260" max="14260" width="17.5703125" style="8" customWidth="1"/>
    <col min="14261" max="14261" width="6" style="8" customWidth="1"/>
    <col min="14262" max="14263" width="18.85546875" style="8" customWidth="1"/>
    <col min="14264" max="14265" width="20.140625" style="8" customWidth="1"/>
    <col min="14266" max="14266" width="6" style="8" customWidth="1"/>
    <col min="14267" max="14267" width="12.42578125" style="8" customWidth="1"/>
    <col min="14268" max="14268" width="18.85546875" style="8" customWidth="1"/>
    <col min="14269" max="14270" width="15" style="8" customWidth="1"/>
    <col min="14271" max="14271" width="7.28515625" style="8" customWidth="1"/>
    <col min="14272" max="14272" width="11.140625" style="8" customWidth="1"/>
    <col min="14273" max="14273" width="13.7109375" style="8" customWidth="1"/>
    <col min="14274" max="14274" width="18.85546875" style="8" customWidth="1"/>
    <col min="14275" max="14275" width="17.5703125" style="8" customWidth="1"/>
    <col min="14276" max="14276" width="25.28515625" style="8" customWidth="1"/>
    <col min="14277" max="14277" width="20.140625" style="8" customWidth="1"/>
    <col min="14278" max="14278" width="15" style="8" customWidth="1"/>
    <col min="14279" max="14279" width="17.5703125" style="8" customWidth="1"/>
    <col min="14280" max="14280" width="16.28515625" style="8" customWidth="1"/>
    <col min="14281" max="14282" width="15" style="8" customWidth="1"/>
    <col min="14283" max="14283" width="17.5703125" style="8" customWidth="1"/>
    <col min="14284" max="14284" width="20.140625" style="8" customWidth="1"/>
    <col min="14285" max="14285" width="16.28515625" style="8" customWidth="1"/>
    <col min="14286" max="14287" width="25.28515625" style="8" customWidth="1"/>
    <col min="14288" max="14288" width="18.85546875" style="8" customWidth="1"/>
    <col min="14289" max="14290" width="20.140625" style="8" customWidth="1"/>
    <col min="14291" max="14291" width="11.140625" style="8" customWidth="1"/>
    <col min="14292" max="14292" width="29.140625" style="8" customWidth="1"/>
    <col min="14293" max="14293" width="34.28515625" style="8" customWidth="1"/>
    <col min="14294" max="14295" width="9.85546875" style="8" customWidth="1"/>
    <col min="14296" max="14296" width="17.5703125" style="8" customWidth="1"/>
    <col min="14297" max="14297" width="18.85546875" style="8" customWidth="1"/>
    <col min="14298" max="14298" width="9.85546875" style="8" customWidth="1"/>
    <col min="14299" max="14300" width="6" style="8" customWidth="1"/>
    <col min="14301" max="14301" width="13.7109375" style="8" customWidth="1"/>
    <col min="14302" max="14303" width="15" style="8" customWidth="1"/>
    <col min="14304" max="14304" width="17.5703125" style="8" customWidth="1"/>
    <col min="14305" max="14305" width="9.85546875" style="8" customWidth="1"/>
    <col min="14306" max="14306" width="7.28515625" style="8" customWidth="1"/>
    <col min="14307" max="14307" width="6" style="8" customWidth="1"/>
    <col min="14308" max="14313" width="17.5703125" style="8" customWidth="1"/>
    <col min="14314" max="14456" width="20.140625" style="8" customWidth="1"/>
    <col min="14457" max="14496" width="12.42578125" style="8" customWidth="1"/>
    <col min="14497" max="14497" width="20.140625" style="8" customWidth="1"/>
    <col min="14498" max="14498" width="21.42578125" style="8" customWidth="1"/>
    <col min="14499" max="14499" width="22.7109375" style="8" customWidth="1"/>
    <col min="14500" max="14500" width="13.7109375" style="8" customWidth="1"/>
    <col min="14501" max="14501" width="15" style="8" customWidth="1"/>
    <col min="14502" max="14504" width="17.5703125" style="8" customWidth="1"/>
    <col min="14505" max="14505" width="16.28515625" style="8" customWidth="1"/>
    <col min="14506" max="14506" width="15" style="8" customWidth="1"/>
    <col min="14507" max="14508" width="12.42578125" style="8" customWidth="1"/>
    <col min="14509" max="14510" width="17.5703125" style="8" customWidth="1"/>
    <col min="14511" max="14511" width="7.28515625" style="8" customWidth="1"/>
    <col min="14512" max="14512" width="21.42578125" style="8" customWidth="1"/>
    <col min="14513" max="14513" width="17.5703125" style="8" customWidth="1"/>
    <col min="14514" max="14514" width="20.140625" style="8" customWidth="1"/>
    <col min="14515" max="14515" width="16.28515625" style="8" customWidth="1"/>
    <col min="14516" max="14516" width="17.5703125" style="8" customWidth="1"/>
    <col min="14517" max="14517" width="6" style="8" customWidth="1"/>
    <col min="14518" max="14519" width="18.85546875" style="8" customWidth="1"/>
    <col min="14520" max="14521" width="20.140625" style="8" customWidth="1"/>
    <col min="14522" max="14522" width="6" style="8" customWidth="1"/>
    <col min="14523" max="14523" width="12.42578125" style="8" customWidth="1"/>
    <col min="14524" max="14524" width="18.85546875" style="8" customWidth="1"/>
    <col min="14525" max="14526" width="15" style="8" customWidth="1"/>
    <col min="14527" max="14527" width="7.28515625" style="8" customWidth="1"/>
    <col min="14528" max="14528" width="11.140625" style="8" customWidth="1"/>
    <col min="14529" max="14529" width="13.7109375" style="8" customWidth="1"/>
    <col min="14530" max="14530" width="18.85546875" style="8" customWidth="1"/>
    <col min="14531" max="14531" width="17.5703125" style="8" customWidth="1"/>
    <col min="14532" max="14532" width="25.28515625" style="8" customWidth="1"/>
    <col min="14533" max="14533" width="20.140625" style="8" customWidth="1"/>
    <col min="14534" max="14534" width="15" style="8" customWidth="1"/>
    <col min="14535" max="14535" width="17.5703125" style="8" customWidth="1"/>
    <col min="14536" max="14536" width="16.28515625" style="8" customWidth="1"/>
    <col min="14537" max="14538" width="15" style="8" customWidth="1"/>
    <col min="14539" max="14539" width="17.5703125" style="8" customWidth="1"/>
    <col min="14540" max="14540" width="20.140625" style="8" customWidth="1"/>
    <col min="14541" max="14541" width="16.28515625" style="8" customWidth="1"/>
    <col min="14542" max="14543" width="25.28515625" style="8" customWidth="1"/>
    <col min="14544" max="14544" width="18.85546875" style="8" customWidth="1"/>
    <col min="14545" max="14546" width="20.140625" style="8" customWidth="1"/>
    <col min="14547" max="14547" width="11.140625" style="8" customWidth="1"/>
    <col min="14548" max="14548" width="29.140625" style="8" customWidth="1"/>
    <col min="14549" max="14549" width="34.28515625" style="8" customWidth="1"/>
    <col min="14550" max="14551" width="9.85546875" style="8" customWidth="1"/>
    <col min="14552" max="14552" width="17.5703125" style="8" customWidth="1"/>
    <col min="14553" max="14553" width="18.85546875" style="8" customWidth="1"/>
    <col min="14554" max="14554" width="9.85546875" style="8" customWidth="1"/>
    <col min="14555" max="14556" width="6" style="8" customWidth="1"/>
    <col min="14557" max="14557" width="13.7109375" style="8" customWidth="1"/>
    <col min="14558" max="14559" width="15" style="8" customWidth="1"/>
    <col min="14560" max="14560" width="17.5703125" style="8" customWidth="1"/>
    <col min="14561" max="14561" width="9.85546875" style="8" customWidth="1"/>
    <col min="14562" max="14562" width="7.28515625" style="8" customWidth="1"/>
    <col min="14563" max="14563" width="6" style="8" customWidth="1"/>
    <col min="14564" max="14569" width="17.5703125" style="8" customWidth="1"/>
    <col min="14570" max="14712" width="20.140625" style="8" customWidth="1"/>
    <col min="14713" max="14752" width="12.42578125" style="8" customWidth="1"/>
    <col min="14753" max="14753" width="20.140625" style="8" customWidth="1"/>
    <col min="14754" max="14754" width="21.42578125" style="8" customWidth="1"/>
    <col min="14755" max="14755" width="22.7109375" style="8" customWidth="1"/>
    <col min="14756" max="14756" width="13.7109375" style="8" customWidth="1"/>
    <col min="14757" max="14757" width="15" style="8" customWidth="1"/>
    <col min="14758" max="14760" width="17.5703125" style="8" customWidth="1"/>
    <col min="14761" max="14761" width="16.28515625" style="8" customWidth="1"/>
    <col min="14762" max="14762" width="15" style="8" customWidth="1"/>
    <col min="14763" max="14764" width="12.42578125" style="8" customWidth="1"/>
    <col min="14765" max="14766" width="17.5703125" style="8" customWidth="1"/>
    <col min="14767" max="14767" width="7.28515625" style="8" customWidth="1"/>
    <col min="14768" max="14768" width="21.42578125" style="8" customWidth="1"/>
    <col min="14769" max="14769" width="17.5703125" style="8" customWidth="1"/>
    <col min="14770" max="14770" width="20.140625" style="8" customWidth="1"/>
    <col min="14771" max="14771" width="16.28515625" style="8" customWidth="1"/>
    <col min="14772" max="14772" width="17.5703125" style="8" customWidth="1"/>
    <col min="14773" max="14773" width="6" style="8" customWidth="1"/>
    <col min="14774" max="14775" width="18.85546875" style="8" customWidth="1"/>
    <col min="14776" max="14777" width="20.140625" style="8" customWidth="1"/>
    <col min="14778" max="14778" width="6" style="8" customWidth="1"/>
    <col min="14779" max="14779" width="12.42578125" style="8" customWidth="1"/>
    <col min="14780" max="14780" width="18.85546875" style="8" customWidth="1"/>
    <col min="14781" max="14782" width="15" style="8" customWidth="1"/>
    <col min="14783" max="14783" width="7.28515625" style="8" customWidth="1"/>
    <col min="14784" max="14784" width="11.140625" style="8" customWidth="1"/>
    <col min="14785" max="14785" width="13.7109375" style="8" customWidth="1"/>
    <col min="14786" max="14786" width="18.85546875" style="8" customWidth="1"/>
    <col min="14787" max="14787" width="17.5703125" style="8" customWidth="1"/>
    <col min="14788" max="14788" width="25.28515625" style="8" customWidth="1"/>
    <col min="14789" max="14789" width="20.140625" style="8" customWidth="1"/>
    <col min="14790" max="14790" width="15" style="8" customWidth="1"/>
    <col min="14791" max="14791" width="17.5703125" style="8" customWidth="1"/>
    <col min="14792" max="14792" width="16.28515625" style="8" customWidth="1"/>
    <col min="14793" max="14794" width="15" style="8" customWidth="1"/>
    <col min="14795" max="14795" width="17.5703125" style="8" customWidth="1"/>
    <col min="14796" max="14796" width="20.140625" style="8" customWidth="1"/>
    <col min="14797" max="14797" width="16.28515625" style="8" customWidth="1"/>
    <col min="14798" max="14799" width="25.28515625" style="8" customWidth="1"/>
    <col min="14800" max="14800" width="18.85546875" style="8" customWidth="1"/>
    <col min="14801" max="14802" width="20.140625" style="8" customWidth="1"/>
    <col min="14803" max="14803" width="11.140625" style="8" customWidth="1"/>
    <col min="14804" max="14804" width="29.140625" style="8" customWidth="1"/>
    <col min="14805" max="14805" width="34.28515625" style="8" customWidth="1"/>
    <col min="14806" max="14807" width="9.85546875" style="8" customWidth="1"/>
    <col min="14808" max="14808" width="17.5703125" style="8" customWidth="1"/>
    <col min="14809" max="14809" width="18.85546875" style="8" customWidth="1"/>
    <col min="14810" max="14810" width="9.85546875" style="8" customWidth="1"/>
    <col min="14811" max="14812" width="6" style="8" customWidth="1"/>
    <col min="14813" max="14813" width="13.7109375" style="8" customWidth="1"/>
    <col min="14814" max="14815" width="15" style="8" customWidth="1"/>
    <col min="14816" max="14816" width="17.5703125" style="8" customWidth="1"/>
    <col min="14817" max="14817" width="9.85546875" style="8" customWidth="1"/>
    <col min="14818" max="14818" width="7.28515625" style="8" customWidth="1"/>
    <col min="14819" max="14819" width="6" style="8" customWidth="1"/>
    <col min="14820" max="14825" width="17.5703125" style="8" customWidth="1"/>
    <col min="14826" max="14968" width="20.140625" style="8" customWidth="1"/>
    <col min="14969" max="15008" width="12.42578125" style="8" customWidth="1"/>
    <col min="15009" max="15009" width="20.140625" style="8" customWidth="1"/>
    <col min="15010" max="15010" width="21.42578125" style="8" customWidth="1"/>
    <col min="15011" max="15011" width="22.7109375" style="8" customWidth="1"/>
    <col min="15012" max="15012" width="13.7109375" style="8" customWidth="1"/>
    <col min="15013" max="15013" width="15" style="8" customWidth="1"/>
    <col min="15014" max="15016" width="17.5703125" style="8" customWidth="1"/>
    <col min="15017" max="15017" width="16.28515625" style="8" customWidth="1"/>
    <col min="15018" max="15018" width="15" style="8" customWidth="1"/>
    <col min="15019" max="15020" width="12.42578125" style="8" customWidth="1"/>
    <col min="15021" max="15022" width="17.5703125" style="8" customWidth="1"/>
    <col min="15023" max="15023" width="7.28515625" style="8" customWidth="1"/>
    <col min="15024" max="15024" width="21.42578125" style="8" customWidth="1"/>
    <col min="15025" max="15025" width="17.5703125" style="8" customWidth="1"/>
    <col min="15026" max="15026" width="20.140625" style="8" customWidth="1"/>
    <col min="15027" max="15027" width="16.28515625" style="8" customWidth="1"/>
    <col min="15028" max="15028" width="17.5703125" style="8" customWidth="1"/>
    <col min="15029" max="15029" width="6" style="8" customWidth="1"/>
    <col min="15030" max="15031" width="18.85546875" style="8" customWidth="1"/>
    <col min="15032" max="15033" width="20.140625" style="8" customWidth="1"/>
    <col min="15034" max="15034" width="6" style="8" customWidth="1"/>
    <col min="15035" max="15035" width="12.42578125" style="8" customWidth="1"/>
    <col min="15036" max="15036" width="18.85546875" style="8" customWidth="1"/>
    <col min="15037" max="15038" width="15" style="8" customWidth="1"/>
    <col min="15039" max="15039" width="7.28515625" style="8" customWidth="1"/>
    <col min="15040" max="15040" width="11.140625" style="8" customWidth="1"/>
    <col min="15041" max="15041" width="13.7109375" style="8" customWidth="1"/>
    <col min="15042" max="15042" width="18.85546875" style="8" customWidth="1"/>
    <col min="15043" max="15043" width="17.5703125" style="8" customWidth="1"/>
    <col min="15044" max="15044" width="25.28515625" style="8" customWidth="1"/>
    <col min="15045" max="15045" width="20.140625" style="8" customWidth="1"/>
    <col min="15046" max="15046" width="15" style="8" customWidth="1"/>
    <col min="15047" max="15047" width="17.5703125" style="8" customWidth="1"/>
    <col min="15048" max="15048" width="16.28515625" style="8" customWidth="1"/>
    <col min="15049" max="15050" width="15" style="8" customWidth="1"/>
    <col min="15051" max="15051" width="17.5703125" style="8" customWidth="1"/>
    <col min="15052" max="15052" width="20.140625" style="8" customWidth="1"/>
    <col min="15053" max="15053" width="16.28515625" style="8" customWidth="1"/>
    <col min="15054" max="15055" width="25.28515625" style="8" customWidth="1"/>
    <col min="15056" max="15056" width="18.85546875" style="8" customWidth="1"/>
    <col min="15057" max="15058" width="20.140625" style="8" customWidth="1"/>
    <col min="15059" max="15059" width="11.140625" style="8" customWidth="1"/>
    <col min="15060" max="15060" width="29.140625" style="8" customWidth="1"/>
    <col min="15061" max="15061" width="34.28515625" style="8" customWidth="1"/>
    <col min="15062" max="15063" width="9.85546875" style="8" customWidth="1"/>
    <col min="15064" max="15064" width="17.5703125" style="8" customWidth="1"/>
    <col min="15065" max="15065" width="18.85546875" style="8" customWidth="1"/>
    <col min="15066" max="15066" width="9.85546875" style="8" customWidth="1"/>
    <col min="15067" max="15068" width="6" style="8" customWidth="1"/>
    <col min="15069" max="15069" width="13.7109375" style="8" customWidth="1"/>
    <col min="15070" max="15071" width="15" style="8" customWidth="1"/>
    <col min="15072" max="15072" width="17.5703125" style="8" customWidth="1"/>
    <col min="15073" max="15073" width="9.85546875" style="8" customWidth="1"/>
    <col min="15074" max="15074" width="7.28515625" style="8" customWidth="1"/>
    <col min="15075" max="15075" width="6" style="8" customWidth="1"/>
    <col min="15076" max="15081" width="17.5703125" style="8" customWidth="1"/>
    <col min="15082" max="15224" width="20.140625" style="8" customWidth="1"/>
    <col min="15225" max="15264" width="12.42578125" style="8" customWidth="1"/>
    <col min="15265" max="15265" width="20.140625" style="8" customWidth="1"/>
    <col min="15266" max="15266" width="21.42578125" style="8" customWidth="1"/>
    <col min="15267" max="15267" width="22.7109375" style="8" customWidth="1"/>
    <col min="15268" max="15268" width="13.7109375" style="8" customWidth="1"/>
    <col min="15269" max="15269" width="15" style="8" customWidth="1"/>
    <col min="15270" max="15272" width="17.5703125" style="8" customWidth="1"/>
    <col min="15273" max="15273" width="16.28515625" style="8" customWidth="1"/>
    <col min="15274" max="15274" width="15" style="8" customWidth="1"/>
    <col min="15275" max="15276" width="12.42578125" style="8" customWidth="1"/>
    <col min="15277" max="15278" width="17.5703125" style="8" customWidth="1"/>
    <col min="15279" max="15279" width="7.28515625" style="8" customWidth="1"/>
    <col min="15280" max="15280" width="21.42578125" style="8" customWidth="1"/>
    <col min="15281" max="15281" width="17.5703125" style="8" customWidth="1"/>
    <col min="15282" max="15282" width="20.140625" style="8" customWidth="1"/>
    <col min="15283" max="15283" width="16.28515625" style="8" customWidth="1"/>
    <col min="15284" max="15284" width="17.5703125" style="8" customWidth="1"/>
    <col min="15285" max="15285" width="6" style="8" customWidth="1"/>
    <col min="15286" max="15287" width="18.85546875" style="8" customWidth="1"/>
    <col min="15288" max="15289" width="20.140625" style="8" customWidth="1"/>
    <col min="15290" max="15290" width="6" style="8" customWidth="1"/>
    <col min="15291" max="15291" width="12.42578125" style="8" customWidth="1"/>
    <col min="15292" max="15292" width="18.85546875" style="8" customWidth="1"/>
    <col min="15293" max="15294" width="15" style="8" customWidth="1"/>
    <col min="15295" max="15295" width="7.28515625" style="8" customWidth="1"/>
    <col min="15296" max="15296" width="11.140625" style="8" customWidth="1"/>
    <col min="15297" max="15297" width="13.7109375" style="8" customWidth="1"/>
    <col min="15298" max="15298" width="18.85546875" style="8" customWidth="1"/>
    <col min="15299" max="15299" width="17.5703125" style="8" customWidth="1"/>
    <col min="15300" max="15300" width="25.28515625" style="8" customWidth="1"/>
    <col min="15301" max="15301" width="20.140625" style="8" customWidth="1"/>
    <col min="15302" max="15302" width="15" style="8" customWidth="1"/>
    <col min="15303" max="15303" width="17.5703125" style="8" customWidth="1"/>
    <col min="15304" max="15304" width="16.28515625" style="8" customWidth="1"/>
    <col min="15305" max="15306" width="15" style="8" customWidth="1"/>
    <col min="15307" max="15307" width="17.5703125" style="8" customWidth="1"/>
    <col min="15308" max="15308" width="20.140625" style="8" customWidth="1"/>
    <col min="15309" max="15309" width="16.28515625" style="8" customWidth="1"/>
    <col min="15310" max="15311" width="25.28515625" style="8" customWidth="1"/>
    <col min="15312" max="15312" width="18.85546875" style="8" customWidth="1"/>
    <col min="15313" max="15314" width="20.140625" style="8" customWidth="1"/>
    <col min="15315" max="15315" width="11.140625" style="8" customWidth="1"/>
    <col min="15316" max="15316" width="29.140625" style="8" customWidth="1"/>
    <col min="15317" max="15317" width="34.28515625" style="8" customWidth="1"/>
    <col min="15318" max="15319" width="9.85546875" style="8" customWidth="1"/>
    <col min="15320" max="15320" width="17.5703125" style="8" customWidth="1"/>
    <col min="15321" max="15321" width="18.85546875" style="8" customWidth="1"/>
    <col min="15322" max="15322" width="9.85546875" style="8" customWidth="1"/>
    <col min="15323" max="15324" width="6" style="8" customWidth="1"/>
    <col min="15325" max="15325" width="13.7109375" style="8" customWidth="1"/>
    <col min="15326" max="15327" width="15" style="8" customWidth="1"/>
    <col min="15328" max="15328" width="17.5703125" style="8" customWidth="1"/>
    <col min="15329" max="15329" width="9.85546875" style="8" customWidth="1"/>
    <col min="15330" max="15330" width="7.28515625" style="8" customWidth="1"/>
    <col min="15331" max="15331" width="6" style="8" customWidth="1"/>
    <col min="15332" max="15337" width="17.5703125" style="8" customWidth="1"/>
    <col min="15338" max="15480" width="20.140625" style="8" customWidth="1"/>
    <col min="15481" max="15520" width="12.42578125" style="8" customWidth="1"/>
    <col min="15521" max="15521" width="20.140625" style="8" customWidth="1"/>
    <col min="15522" max="15522" width="21.42578125" style="8" customWidth="1"/>
    <col min="15523" max="15523" width="22.7109375" style="8" customWidth="1"/>
    <col min="15524" max="15524" width="13.7109375" style="8" customWidth="1"/>
    <col min="15525" max="15525" width="15" style="8" customWidth="1"/>
    <col min="15526" max="15528" width="17.5703125" style="8" customWidth="1"/>
    <col min="15529" max="15529" width="16.28515625" style="8" customWidth="1"/>
    <col min="15530" max="15530" width="15" style="8" customWidth="1"/>
    <col min="15531" max="15532" width="12.42578125" style="8" customWidth="1"/>
    <col min="15533" max="15534" width="17.5703125" style="8" customWidth="1"/>
    <col min="15535" max="15535" width="7.28515625" style="8" customWidth="1"/>
    <col min="15536" max="15536" width="21.42578125" style="8" customWidth="1"/>
    <col min="15537" max="15537" width="17.5703125" style="8" customWidth="1"/>
    <col min="15538" max="15538" width="20.140625" style="8" customWidth="1"/>
    <col min="15539" max="15539" width="16.28515625" style="8" customWidth="1"/>
    <col min="15540" max="15540" width="17.5703125" style="8" customWidth="1"/>
    <col min="15541" max="15541" width="6" style="8" customWidth="1"/>
    <col min="15542" max="15543" width="18.85546875" style="8" customWidth="1"/>
    <col min="15544" max="15545" width="20.140625" style="8" customWidth="1"/>
    <col min="15546" max="15546" width="6" style="8" customWidth="1"/>
    <col min="15547" max="15547" width="12.42578125" style="8" customWidth="1"/>
    <col min="15548" max="15548" width="18.85546875" style="8" customWidth="1"/>
    <col min="15549" max="15550" width="15" style="8" customWidth="1"/>
    <col min="15551" max="15551" width="7.28515625" style="8" customWidth="1"/>
    <col min="15552" max="15552" width="11.140625" style="8" customWidth="1"/>
    <col min="15553" max="15553" width="13.7109375" style="8" customWidth="1"/>
    <col min="15554" max="15554" width="18.85546875" style="8" customWidth="1"/>
    <col min="15555" max="15555" width="17.5703125" style="8" customWidth="1"/>
    <col min="15556" max="15556" width="25.28515625" style="8" customWidth="1"/>
    <col min="15557" max="15557" width="20.140625" style="8" customWidth="1"/>
    <col min="15558" max="15558" width="15" style="8" customWidth="1"/>
    <col min="15559" max="15559" width="17.5703125" style="8" customWidth="1"/>
    <col min="15560" max="15560" width="16.28515625" style="8" customWidth="1"/>
    <col min="15561" max="15562" width="15" style="8" customWidth="1"/>
    <col min="15563" max="15563" width="17.5703125" style="8" customWidth="1"/>
    <col min="15564" max="15564" width="20.140625" style="8" customWidth="1"/>
    <col min="15565" max="15565" width="16.28515625" style="8" customWidth="1"/>
    <col min="15566" max="15567" width="25.28515625" style="8" customWidth="1"/>
    <col min="15568" max="15568" width="18.85546875" style="8" customWidth="1"/>
    <col min="15569" max="15570" width="20.140625" style="8" customWidth="1"/>
    <col min="15571" max="15571" width="11.140625" style="8" customWidth="1"/>
    <col min="15572" max="15572" width="29.140625" style="8" customWidth="1"/>
    <col min="15573" max="15573" width="34.28515625" style="8" customWidth="1"/>
    <col min="15574" max="15575" width="9.85546875" style="8" customWidth="1"/>
    <col min="15576" max="15576" width="17.5703125" style="8" customWidth="1"/>
    <col min="15577" max="15577" width="18.85546875" style="8" customWidth="1"/>
    <col min="15578" max="15578" width="9.85546875" style="8" customWidth="1"/>
    <col min="15579" max="15580" width="6" style="8" customWidth="1"/>
    <col min="15581" max="15581" width="13.7109375" style="8" customWidth="1"/>
    <col min="15582" max="15583" width="15" style="8" customWidth="1"/>
    <col min="15584" max="15584" width="17.5703125" style="8" customWidth="1"/>
    <col min="15585" max="15585" width="9.85546875" style="8" customWidth="1"/>
    <col min="15586" max="15586" width="7.28515625" style="8" customWidth="1"/>
    <col min="15587" max="15587" width="6" style="8" customWidth="1"/>
    <col min="15588" max="15593" width="17.5703125" style="8" customWidth="1"/>
    <col min="15594" max="15736" width="20.140625" style="8" customWidth="1"/>
    <col min="15737" max="15776" width="12.42578125" style="8" customWidth="1"/>
    <col min="15777" max="15777" width="20.140625" style="8" customWidth="1"/>
    <col min="15778" max="15778" width="21.42578125" style="8" customWidth="1"/>
    <col min="15779" max="15779" width="22.7109375" style="8" customWidth="1"/>
    <col min="15780" max="15780" width="13.7109375" style="8" customWidth="1"/>
    <col min="15781" max="15781" width="15" style="8" customWidth="1"/>
    <col min="15782" max="15784" width="17.5703125" style="8" customWidth="1"/>
    <col min="15785" max="15785" width="16.28515625" style="8" customWidth="1"/>
    <col min="15786" max="15786" width="15" style="8" customWidth="1"/>
    <col min="15787" max="15788" width="12.42578125" style="8" customWidth="1"/>
    <col min="15789" max="15790" width="17.5703125" style="8" customWidth="1"/>
    <col min="15791" max="15791" width="7.28515625" style="8" customWidth="1"/>
    <col min="15792" max="15792" width="21.42578125" style="8" customWidth="1"/>
    <col min="15793" max="15793" width="17.5703125" style="8" customWidth="1"/>
    <col min="15794" max="15794" width="20.140625" style="8" customWidth="1"/>
    <col min="15795" max="15795" width="16.28515625" style="8" customWidth="1"/>
    <col min="15796" max="15796" width="17.5703125" style="8" customWidth="1"/>
    <col min="15797" max="15797" width="6" style="8" customWidth="1"/>
    <col min="15798" max="15799" width="18.85546875" style="8" customWidth="1"/>
    <col min="15800" max="15801" width="20.140625" style="8" customWidth="1"/>
    <col min="15802" max="15802" width="6" style="8" customWidth="1"/>
    <col min="15803" max="15803" width="12.42578125" style="8" customWidth="1"/>
    <col min="15804" max="15804" width="18.85546875" style="8" customWidth="1"/>
    <col min="15805" max="15806" width="15" style="8" customWidth="1"/>
    <col min="15807" max="15807" width="7.28515625" style="8" customWidth="1"/>
    <col min="15808" max="15808" width="11.140625" style="8" customWidth="1"/>
    <col min="15809" max="15809" width="13.7109375" style="8" customWidth="1"/>
    <col min="15810" max="15810" width="18.85546875" style="8" customWidth="1"/>
    <col min="15811" max="15811" width="17.5703125" style="8" customWidth="1"/>
    <col min="15812" max="15812" width="25.28515625" style="8" customWidth="1"/>
    <col min="15813" max="15813" width="20.140625" style="8" customWidth="1"/>
    <col min="15814" max="15814" width="15" style="8" customWidth="1"/>
    <col min="15815" max="15815" width="17.5703125" style="8" customWidth="1"/>
    <col min="15816" max="15816" width="16.28515625" style="8" customWidth="1"/>
    <col min="15817" max="15818" width="15" style="8" customWidth="1"/>
    <col min="15819" max="15819" width="17.5703125" style="8" customWidth="1"/>
    <col min="15820" max="15820" width="20.140625" style="8" customWidth="1"/>
    <col min="15821" max="15821" width="16.28515625" style="8" customWidth="1"/>
    <col min="15822" max="15823" width="25.28515625" style="8" customWidth="1"/>
    <col min="15824" max="15824" width="18.85546875" style="8" customWidth="1"/>
    <col min="15825" max="15826" width="20.140625" style="8" customWidth="1"/>
    <col min="15827" max="15827" width="11.140625" style="8" customWidth="1"/>
    <col min="15828" max="15828" width="29.140625" style="8" customWidth="1"/>
    <col min="15829" max="15829" width="34.28515625" style="8" customWidth="1"/>
    <col min="15830" max="15831" width="9.85546875" style="8" customWidth="1"/>
    <col min="15832" max="15832" width="17.5703125" style="8" customWidth="1"/>
    <col min="15833" max="15833" width="18.85546875" style="8" customWidth="1"/>
    <col min="15834" max="15834" width="9.85546875" style="8" customWidth="1"/>
    <col min="15835" max="15836" width="6" style="8" customWidth="1"/>
    <col min="15837" max="15837" width="13.7109375" style="8" customWidth="1"/>
    <col min="15838" max="15839" width="15" style="8" customWidth="1"/>
    <col min="15840" max="15840" width="17.5703125" style="8" customWidth="1"/>
    <col min="15841" max="15841" width="9.85546875" style="8" customWidth="1"/>
    <col min="15842" max="15842" width="7.28515625" style="8" customWidth="1"/>
    <col min="15843" max="15843" width="6" style="8" customWidth="1"/>
    <col min="15844" max="15849" width="17.5703125" style="8" customWidth="1"/>
    <col min="15850" max="15992" width="20.140625" style="8" customWidth="1"/>
    <col min="15993" max="16032" width="12.42578125" style="8" customWidth="1"/>
    <col min="16033" max="16033" width="20.140625" style="8" customWidth="1"/>
    <col min="16034" max="16034" width="21.42578125" style="8" customWidth="1"/>
    <col min="16035" max="16035" width="22.7109375" style="8" customWidth="1"/>
    <col min="16036" max="16036" width="13.7109375" style="8" customWidth="1"/>
    <col min="16037" max="16037" width="15" style="8" customWidth="1"/>
    <col min="16038" max="16040" width="17.5703125" style="8" customWidth="1"/>
    <col min="16041" max="16041" width="16.28515625" style="8" customWidth="1"/>
    <col min="16042" max="16042" width="15" style="8" customWidth="1"/>
    <col min="16043" max="16044" width="12.42578125" style="8" customWidth="1"/>
    <col min="16045" max="16046" width="17.5703125" style="8" customWidth="1"/>
    <col min="16047" max="16047" width="7.28515625" style="8" customWidth="1"/>
    <col min="16048" max="16048" width="21.42578125" style="8" customWidth="1"/>
    <col min="16049" max="16049" width="17.5703125" style="8" customWidth="1"/>
    <col min="16050" max="16050" width="20.140625" style="8" customWidth="1"/>
    <col min="16051" max="16051" width="16.28515625" style="8" customWidth="1"/>
    <col min="16052" max="16052" width="17.5703125" style="8" customWidth="1"/>
    <col min="16053" max="16053" width="6" style="8" customWidth="1"/>
    <col min="16054" max="16055" width="18.85546875" style="8" customWidth="1"/>
    <col min="16056" max="16057" width="20.140625" style="8" customWidth="1"/>
    <col min="16058" max="16058" width="6" style="8" customWidth="1"/>
    <col min="16059" max="16059" width="12.42578125" style="8" customWidth="1"/>
    <col min="16060" max="16060" width="18.85546875" style="8" customWidth="1"/>
    <col min="16061" max="16062" width="15" style="8" customWidth="1"/>
    <col min="16063" max="16063" width="7.28515625" style="8" customWidth="1"/>
    <col min="16064" max="16064" width="11.140625" style="8" customWidth="1"/>
    <col min="16065" max="16065" width="13.7109375" style="8" customWidth="1"/>
    <col min="16066" max="16066" width="18.85546875" style="8" customWidth="1"/>
    <col min="16067" max="16067" width="17.5703125" style="8" customWidth="1"/>
    <col min="16068" max="16068" width="25.28515625" style="8" customWidth="1"/>
    <col min="16069" max="16069" width="20.140625" style="8" customWidth="1"/>
    <col min="16070" max="16070" width="15" style="8" customWidth="1"/>
    <col min="16071" max="16071" width="17.5703125" style="8" customWidth="1"/>
    <col min="16072" max="16072" width="16.28515625" style="8" customWidth="1"/>
    <col min="16073" max="16074" width="15" style="8" customWidth="1"/>
    <col min="16075" max="16075" width="17.5703125" style="8" customWidth="1"/>
    <col min="16076" max="16076" width="20.140625" style="8" customWidth="1"/>
    <col min="16077" max="16077" width="16.28515625" style="8" customWidth="1"/>
    <col min="16078" max="16079" width="25.28515625" style="8" customWidth="1"/>
    <col min="16080" max="16080" width="18.85546875" style="8" customWidth="1"/>
    <col min="16081" max="16082" width="20.140625" style="8" customWidth="1"/>
    <col min="16083" max="16083" width="11.140625" style="8" customWidth="1"/>
    <col min="16084" max="16084" width="29.140625" style="8" customWidth="1"/>
    <col min="16085" max="16085" width="34.28515625" style="8" customWidth="1"/>
    <col min="16086" max="16087" width="9.85546875" style="8" customWidth="1"/>
    <col min="16088" max="16088" width="17.5703125" style="8" customWidth="1"/>
    <col min="16089" max="16089" width="18.85546875" style="8" customWidth="1"/>
    <col min="16090" max="16090" width="9.85546875" style="8" customWidth="1"/>
    <col min="16091" max="16092" width="6" style="8" customWidth="1"/>
    <col min="16093" max="16093" width="13.7109375" style="8" customWidth="1"/>
    <col min="16094" max="16095" width="15" style="8" customWidth="1"/>
    <col min="16096" max="16096" width="17.5703125" style="8" customWidth="1"/>
    <col min="16097" max="16097" width="9.85546875" style="8" customWidth="1"/>
    <col min="16098" max="16098" width="7.28515625" style="8" customWidth="1"/>
    <col min="16099" max="16099" width="6" style="8" customWidth="1"/>
    <col min="16100" max="16105" width="17.5703125" style="8" customWidth="1"/>
    <col min="16106" max="16248" width="20.140625" style="8" customWidth="1"/>
    <col min="16249" max="16384" width="12.42578125" style="8" customWidth="1"/>
  </cols>
  <sheetData>
    <row r="1" spans="1:160" s="38" customFormat="1" ht="15" x14ac:dyDescent="0.2">
      <c r="A1" s="49"/>
      <c r="B1" s="96">
        <f ca="1">WORKDAY(TODAY(),1,$V$160:$V$544)</f>
        <v>44774</v>
      </c>
      <c r="C1" s="6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88"/>
      <c r="P1" s="77"/>
      <c r="Q1" s="77"/>
      <c r="R1" s="69"/>
      <c r="S1" s="89"/>
      <c r="T1" s="87"/>
      <c r="U1" s="33"/>
      <c r="V1" s="55" t="s">
        <v>0</v>
      </c>
      <c r="W1" s="36"/>
      <c r="X1" s="55" t="s">
        <v>82</v>
      </c>
      <c r="Y1" s="33"/>
      <c r="Z1" s="33"/>
      <c r="AB1" s="55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</row>
    <row r="2" spans="1:160" s="38" customFormat="1" ht="15" x14ac:dyDescent="0.2">
      <c r="A2" s="47"/>
      <c r="B2" s="97" t="s">
        <v>76</v>
      </c>
      <c r="C2" s="90"/>
      <c r="D2" s="90"/>
      <c r="E2" s="91"/>
      <c r="F2" s="92"/>
      <c r="G2" s="92"/>
      <c r="H2" s="92"/>
      <c r="I2" s="93"/>
      <c r="J2" s="93"/>
      <c r="K2" s="90"/>
      <c r="L2" s="90"/>
      <c r="M2" s="90"/>
      <c r="N2" s="90"/>
      <c r="O2" s="94"/>
      <c r="P2" s="90"/>
      <c r="Q2" s="90"/>
      <c r="R2" s="95"/>
      <c r="S2" s="89"/>
      <c r="T2" s="87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</row>
    <row r="3" spans="1:160" s="38" customFormat="1" ht="15" x14ac:dyDescent="0.2">
      <c r="A3" s="44"/>
      <c r="B3" s="98" t="s">
        <v>77</v>
      </c>
      <c r="C3" s="90"/>
      <c r="D3" s="90"/>
      <c r="E3" s="91"/>
      <c r="F3" s="92"/>
      <c r="G3" s="92"/>
      <c r="H3" s="92"/>
      <c r="I3" s="93"/>
      <c r="J3" s="93"/>
      <c r="K3" s="90"/>
      <c r="L3" s="90"/>
      <c r="M3" s="90"/>
      <c r="N3" s="90"/>
      <c r="O3" s="94"/>
      <c r="P3" s="90"/>
      <c r="Q3" s="90"/>
      <c r="R3" s="95"/>
      <c r="S3" s="89"/>
      <c r="T3" s="87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</row>
    <row r="4" spans="1:160" s="38" customFormat="1" ht="12.75" customHeight="1" x14ac:dyDescent="0.2">
      <c r="A4" s="50"/>
      <c r="B4" s="99" t="s">
        <v>83</v>
      </c>
      <c r="C4" s="90"/>
      <c r="D4" s="90"/>
      <c r="E4" s="91"/>
      <c r="F4" s="92"/>
      <c r="G4" s="92"/>
      <c r="H4" s="92"/>
      <c r="I4" s="93"/>
      <c r="J4" s="93"/>
      <c r="K4" s="90"/>
      <c r="L4" s="90"/>
      <c r="M4" s="90"/>
      <c r="N4" s="90"/>
      <c r="O4" s="94"/>
      <c r="P4" s="90"/>
      <c r="Q4" s="90"/>
      <c r="R4" s="95"/>
      <c r="S4" s="89"/>
      <c r="T4" s="87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</row>
    <row r="5" spans="1:160" s="38" customFormat="1" x14ac:dyDescent="0.15">
      <c r="A5" s="51"/>
      <c r="B5" s="122">
        <v>2</v>
      </c>
      <c r="C5" s="122">
        <f>B5+1</f>
        <v>3</v>
      </c>
      <c r="D5" s="122">
        <f t="shared" ref="D5:T5" si="0">C5+1</f>
        <v>4</v>
      </c>
      <c r="E5" s="122">
        <f t="shared" si="0"/>
        <v>5</v>
      </c>
      <c r="F5" s="122">
        <f t="shared" si="0"/>
        <v>6</v>
      </c>
      <c r="G5" s="122">
        <f t="shared" si="0"/>
        <v>7</v>
      </c>
      <c r="H5" s="122">
        <f t="shared" si="0"/>
        <v>8</v>
      </c>
      <c r="I5" s="122">
        <f t="shared" si="0"/>
        <v>9</v>
      </c>
      <c r="J5" s="122">
        <f t="shared" si="0"/>
        <v>10</v>
      </c>
      <c r="K5" s="122">
        <f t="shared" si="0"/>
        <v>11</v>
      </c>
      <c r="L5" s="122">
        <f t="shared" si="0"/>
        <v>12</v>
      </c>
      <c r="M5" s="122">
        <f t="shared" si="0"/>
        <v>13</v>
      </c>
      <c r="N5" s="122">
        <f t="shared" si="0"/>
        <v>14</v>
      </c>
      <c r="O5" s="122">
        <f t="shared" si="0"/>
        <v>15</v>
      </c>
      <c r="P5" s="122">
        <f t="shared" si="0"/>
        <v>16</v>
      </c>
      <c r="Q5" s="122">
        <f t="shared" si="0"/>
        <v>17</v>
      </c>
      <c r="R5" s="122">
        <f t="shared" si="0"/>
        <v>18</v>
      </c>
      <c r="S5" s="122">
        <f t="shared" si="0"/>
        <v>19</v>
      </c>
      <c r="T5" s="122">
        <f t="shared" si="0"/>
        <v>20</v>
      </c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</row>
    <row r="6" spans="1:160" s="38" customFormat="1" ht="15" x14ac:dyDescent="0.25">
      <c r="A6" s="115" t="s">
        <v>56</v>
      </c>
      <c r="B6" s="121" t="s">
        <v>58</v>
      </c>
      <c r="C6" s="121" t="s">
        <v>59</v>
      </c>
      <c r="D6" s="121" t="s">
        <v>60</v>
      </c>
      <c r="E6" s="121" t="s">
        <v>61</v>
      </c>
      <c r="F6" s="121" t="s">
        <v>62</v>
      </c>
      <c r="G6" s="121" t="s">
        <v>63</v>
      </c>
      <c r="H6" s="121" t="s">
        <v>64</v>
      </c>
      <c r="I6" s="121" t="s">
        <v>65</v>
      </c>
      <c r="J6" s="121" t="s">
        <v>66</v>
      </c>
      <c r="K6" s="121" t="s">
        <v>67</v>
      </c>
      <c r="L6" s="121" t="s">
        <v>68</v>
      </c>
      <c r="M6" s="121" t="s">
        <v>69</v>
      </c>
      <c r="N6" s="121" t="s">
        <v>70</v>
      </c>
      <c r="O6" s="121" t="s">
        <v>71</v>
      </c>
      <c r="P6" s="121" t="s">
        <v>72</v>
      </c>
      <c r="Q6" s="121" t="s">
        <v>73</v>
      </c>
      <c r="R6" s="121" t="s">
        <v>74</v>
      </c>
      <c r="S6" s="121" t="s">
        <v>75</v>
      </c>
      <c r="T6" s="121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</row>
    <row r="7" spans="1:160" s="38" customFormat="1" ht="15" x14ac:dyDescent="0.15">
      <c r="A7" s="116">
        <v>44223</v>
      </c>
      <c r="B7" s="74" t="s">
        <v>4</v>
      </c>
      <c r="C7" s="74" t="s">
        <v>5</v>
      </c>
      <c r="D7" s="100" t="s">
        <v>6</v>
      </c>
      <c r="E7" s="101" t="s">
        <v>6</v>
      </c>
      <c r="F7" s="100" t="s">
        <v>6</v>
      </c>
      <c r="G7" s="100" t="s">
        <v>6</v>
      </c>
      <c r="H7" s="100" t="s">
        <v>6</v>
      </c>
      <c r="I7" s="102" t="s">
        <v>7</v>
      </c>
      <c r="J7" s="102" t="s">
        <v>7</v>
      </c>
      <c r="K7" s="102" t="s">
        <v>7</v>
      </c>
      <c r="L7" s="102" t="s">
        <v>7</v>
      </c>
      <c r="M7" s="103" t="s">
        <v>7</v>
      </c>
      <c r="N7" s="104" t="s">
        <v>8</v>
      </c>
      <c r="O7" s="105" t="s">
        <v>9</v>
      </c>
      <c r="P7" s="74" t="s">
        <v>10</v>
      </c>
      <c r="Q7" s="75" t="s">
        <v>11</v>
      </c>
      <c r="R7" s="75" t="s">
        <v>11</v>
      </c>
      <c r="S7" s="106" t="s">
        <v>12</v>
      </c>
      <c r="T7" s="107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</row>
    <row r="8" spans="1:160" s="38" customFormat="1" ht="12.75" x14ac:dyDescent="0.15">
      <c r="A8" s="117" t="s">
        <v>57</v>
      </c>
      <c r="B8" s="74" t="s">
        <v>78</v>
      </c>
      <c r="C8" s="74" t="s">
        <v>13</v>
      </c>
      <c r="D8" s="108" t="s">
        <v>14</v>
      </c>
      <c r="E8" s="109" t="s">
        <v>15</v>
      </c>
      <c r="F8" s="74" t="s">
        <v>15</v>
      </c>
      <c r="G8" s="74" t="s">
        <v>15</v>
      </c>
      <c r="H8" s="74" t="s">
        <v>15</v>
      </c>
      <c r="I8" s="110"/>
      <c r="J8" s="110" t="s">
        <v>3</v>
      </c>
      <c r="K8" s="111" t="s">
        <v>16</v>
      </c>
      <c r="L8" s="111" t="s">
        <v>16</v>
      </c>
      <c r="M8" s="104" t="s">
        <v>15</v>
      </c>
      <c r="N8" s="104" t="s">
        <v>17</v>
      </c>
      <c r="O8" s="105"/>
      <c r="P8" s="74"/>
      <c r="Q8" s="74"/>
      <c r="R8" s="75"/>
      <c r="S8" s="106" t="s">
        <v>18</v>
      </c>
      <c r="T8" s="107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</row>
    <row r="9" spans="1:160" s="38" customFormat="1" ht="15" x14ac:dyDescent="0.2">
      <c r="A9" s="116">
        <v>44228</v>
      </c>
      <c r="B9" s="112" t="s">
        <v>81</v>
      </c>
      <c r="C9" s="74"/>
      <c r="D9" s="74"/>
      <c r="E9" s="109" t="s">
        <v>19</v>
      </c>
      <c r="F9" s="74" t="s">
        <v>20</v>
      </c>
      <c r="G9" s="74" t="s">
        <v>20</v>
      </c>
      <c r="H9" s="74" t="s">
        <v>20</v>
      </c>
      <c r="I9" s="110" t="s">
        <v>21</v>
      </c>
      <c r="J9" s="110" t="s">
        <v>22</v>
      </c>
      <c r="K9" s="111" t="s">
        <v>23</v>
      </c>
      <c r="L9" s="111" t="s">
        <v>23</v>
      </c>
      <c r="M9" s="104" t="s">
        <v>24</v>
      </c>
      <c r="N9" s="74" t="s">
        <v>20</v>
      </c>
      <c r="O9" s="105"/>
      <c r="P9" s="74"/>
      <c r="Q9" s="74"/>
      <c r="R9" s="75"/>
      <c r="S9" s="106" t="s">
        <v>25</v>
      </c>
      <c r="T9" s="107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</row>
    <row r="10" spans="1:160" s="38" customFormat="1" ht="12.75" x14ac:dyDescent="0.15">
      <c r="A10" s="115" t="s">
        <v>84</v>
      </c>
      <c r="B10" s="74" t="s">
        <v>79</v>
      </c>
      <c r="C10" s="74" t="s">
        <v>26</v>
      </c>
      <c r="D10" s="108" t="s">
        <v>27</v>
      </c>
      <c r="E10" s="109" t="s">
        <v>28</v>
      </c>
      <c r="F10" s="74" t="s">
        <v>29</v>
      </c>
      <c r="G10" s="74" t="s">
        <v>30</v>
      </c>
      <c r="H10" s="74" t="s">
        <v>31</v>
      </c>
      <c r="I10" s="110" t="s">
        <v>32</v>
      </c>
      <c r="J10" s="110" t="s">
        <v>16</v>
      </c>
      <c r="K10" s="74" t="s">
        <v>33</v>
      </c>
      <c r="L10" s="74" t="s">
        <v>34</v>
      </c>
      <c r="M10" s="74" t="s">
        <v>35</v>
      </c>
      <c r="N10" s="104" t="s">
        <v>36</v>
      </c>
      <c r="O10" s="105"/>
      <c r="P10" s="74" t="s">
        <v>37</v>
      </c>
      <c r="Q10" s="74" t="s">
        <v>49</v>
      </c>
      <c r="R10" s="75"/>
      <c r="S10" s="106"/>
      <c r="T10" s="107"/>
      <c r="U10" s="35"/>
      <c r="V10" s="78" t="s">
        <v>38</v>
      </c>
      <c r="W10" s="79" t="s">
        <v>2</v>
      </c>
      <c r="X10" s="78" t="s">
        <v>39</v>
      </c>
      <c r="Y10" s="78" t="s">
        <v>40</v>
      </c>
      <c r="Z10" s="78" t="s">
        <v>41</v>
      </c>
      <c r="AA10" s="78" t="s">
        <v>42</v>
      </c>
      <c r="AB10" s="80" t="s">
        <v>42</v>
      </c>
      <c r="AC10" s="78" t="s">
        <v>43</v>
      </c>
      <c r="AD10" s="78" t="s">
        <v>44</v>
      </c>
      <c r="AE10" s="81" t="s">
        <v>45</v>
      </c>
      <c r="AF10" s="78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</row>
    <row r="11" spans="1:160" s="38" customFormat="1" ht="15" x14ac:dyDescent="0.2">
      <c r="A11" s="123">
        <v>46237</v>
      </c>
      <c r="B11" s="74" t="s">
        <v>46</v>
      </c>
      <c r="C11" s="74" t="s">
        <v>46</v>
      </c>
      <c r="D11" s="110"/>
      <c r="E11" s="109"/>
      <c r="F11" s="113"/>
      <c r="G11" s="113" t="s">
        <v>47</v>
      </c>
      <c r="H11" s="113"/>
      <c r="I11" s="110"/>
      <c r="J11" s="110" t="s">
        <v>23</v>
      </c>
      <c r="K11" s="109"/>
      <c r="L11" s="109"/>
      <c r="M11" s="114"/>
      <c r="N11" s="114"/>
      <c r="O11" s="105"/>
      <c r="P11" s="74" t="s">
        <v>46</v>
      </c>
      <c r="Q11" s="107"/>
      <c r="R11" s="75" t="s">
        <v>46</v>
      </c>
      <c r="S11" s="106"/>
      <c r="T11" s="107"/>
      <c r="U11" s="35"/>
      <c r="V11" s="78"/>
      <c r="W11" s="79"/>
      <c r="X11" s="78" t="s">
        <v>46</v>
      </c>
      <c r="Y11" s="78" t="s">
        <v>48</v>
      </c>
      <c r="Z11" s="82"/>
      <c r="AA11" s="78" t="s">
        <v>46</v>
      </c>
      <c r="AB11" s="80" t="s">
        <v>49</v>
      </c>
      <c r="AC11" s="78" t="s">
        <v>46</v>
      </c>
      <c r="AD11" s="78"/>
      <c r="AE11" s="81" t="s">
        <v>50</v>
      </c>
      <c r="AF11" s="78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</row>
    <row r="12" spans="1:160" ht="15" x14ac:dyDescent="0.2">
      <c r="A12" s="53">
        <f>A9</f>
        <v>44228</v>
      </c>
      <c r="B12" s="14">
        <f ca="1">IF(A12&lt;=TODAY(),C12+P12,IF(AND(A12&gt;TODAY(),A12&lt;=$B$1),IF(VLOOKUP(TODAY(),$A$10:$D$5000,4,FALSE)=0,"n.d",C12+P12),"n.d"))</f>
        <v>1000</v>
      </c>
      <c r="C12" s="52">
        <v>1000</v>
      </c>
      <c r="D12" s="12">
        <f ca="1">IF(A12&lt;$B$1,VLOOKUP(A12,[1]DI!$A$4:$B$15000,2,FALSE),0)</f>
        <v>1.9000000000000006E-2</v>
      </c>
      <c r="E12" s="13">
        <f t="shared" ref="E12:E13" ca="1" si="1">ROUND(((1+D12)^(1/252)),8)</f>
        <v>1.0000746899999999</v>
      </c>
      <c r="F12" s="13">
        <v>1</v>
      </c>
      <c r="G12" s="13">
        <f>F12</f>
        <v>1</v>
      </c>
      <c r="H12" s="13">
        <f t="shared" ref="H12:H13" si="2">ROUND(F12/G12,8)</f>
        <v>1</v>
      </c>
      <c r="I12" s="54">
        <v>7.0000000000000007E-2</v>
      </c>
      <c r="J12" s="56">
        <f>AC160</f>
        <v>44228</v>
      </c>
      <c r="K12" s="15">
        <v>0</v>
      </c>
      <c r="L12" s="15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5">
        <v>0</v>
      </c>
      <c r="P12" s="13">
        <f t="shared" ref="P12:P75" si="5">TRUNC(((N12-1)*C12),8)</f>
        <v>0</v>
      </c>
      <c r="Q12" s="19">
        <f t="shared" ref="Q12:Q75" si="6">IF($O12&gt;0,VLOOKUP($O12,$V$12:$AB$150,7),0)</f>
        <v>0</v>
      </c>
      <c r="R12" s="13">
        <f>IF(Q12&gt;0,TRUNC(Q12*C12,8),0)</f>
        <v>0</v>
      </c>
      <c r="S12" s="16" t="str">
        <f>AE12</f>
        <v>J=</v>
      </c>
      <c r="T12" s="30">
        <f>AF12</f>
        <v>44348</v>
      </c>
      <c r="U12" s="17"/>
      <c r="V12" s="83">
        <v>0</v>
      </c>
      <c r="W12" s="67">
        <f t="shared" ref="W12:W16" si="7">AC160</f>
        <v>44228</v>
      </c>
      <c r="X12" s="120">
        <f>C12</f>
        <v>1000</v>
      </c>
      <c r="Y12" s="69"/>
      <c r="Z12" s="77"/>
      <c r="AA12" s="69"/>
      <c r="AB12" s="84"/>
      <c r="AC12" s="77"/>
      <c r="AD12" s="83"/>
      <c r="AE12" s="85" t="s">
        <v>51</v>
      </c>
      <c r="AF12" s="67">
        <f t="shared" ref="AF12:AF16" si="8">W13</f>
        <v>44348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</row>
    <row r="13" spans="1:160" x14ac:dyDescent="0.15">
      <c r="A13" s="36">
        <f t="shared" ref="A13:A76" si="9">(A12+1)</f>
        <v>44229</v>
      </c>
      <c r="B13" s="14">
        <f ca="1">IF(A13&lt;=TODAY(),C13+P13,IF(AND(A13&gt;TODAY(),A13&lt;=$B$1),IF(VLOOKUP(TODAY(),$A$10:$D$5000,4,FALSE)=0,"n.d",C13+P13),"n.d"))</f>
        <v>1000.34323299</v>
      </c>
      <c r="C13" s="6">
        <f t="shared" ref="C13:C76" si="10">(C12-R12)</f>
        <v>1000</v>
      </c>
      <c r="D13" s="12">
        <f ca="1">IF(A13&lt;$B$1,VLOOKUP(A13,[1]DI!$A$4:$B$15000,2,FALSE),0)</f>
        <v>1.9000000000000006E-2</v>
      </c>
      <c r="E13" s="13">
        <f t="shared" ca="1" si="1"/>
        <v>1.0000746899999999</v>
      </c>
      <c r="F13" s="13">
        <f ca="1">(TRUNC(PRODUCT($E$12:$E12),16))</f>
        <v>1.0000746899999999</v>
      </c>
      <c r="G13" s="13">
        <f t="shared" ref="G13" si="11">IF(O12&gt;0,F12,G12)</f>
        <v>1</v>
      </c>
      <c r="H13" s="13">
        <f t="shared" ca="1" si="2"/>
        <v>1.0000746899999999</v>
      </c>
      <c r="I13" s="12">
        <f>IF(O12&gt;0,VLOOKUP(A12,AC$160:AD$222,2),I12)</f>
        <v>7.0000000000000007E-2</v>
      </c>
      <c r="J13" s="30">
        <f t="shared" ref="J13:J76" si="12">IF(O12&gt;0,VLOOKUP(O12,V$12:AF$150,2),J12)</f>
        <v>44228</v>
      </c>
      <c r="K13" s="2">
        <f t="shared" ref="K13:K76" si="13">IF(A13&gt;J13,IF(NETWORKDAYS(J13,A13,$V$160:$V$544)-1=0,1,NETWORKDAYS(J13,A13,$V$160:$V$544)-1),0)</f>
        <v>1</v>
      </c>
      <c r="L13" s="15">
        <f t="shared" ref="L13:L76" si="14">IF(AND(K13=1,K12=1),1,IF(K13&gt;0,IF(K13=K12,K13+1,K13),0))</f>
        <v>1</v>
      </c>
      <c r="M13" s="11">
        <f t="shared" si="3"/>
        <v>1.0002685229999999</v>
      </c>
      <c r="N13" s="11">
        <f t="shared" ca="1" si="4"/>
        <v>1.0003432329999999</v>
      </c>
      <c r="O13" s="15">
        <f t="shared" ref="O13:O76" si="15">IF(VLOOKUP(A13,W$12:AD$150,8)=VLOOKUP(A12,W$12:AD$150,8),0,VLOOKUP(A13,W$12:AD$150,8))</f>
        <v>0</v>
      </c>
      <c r="P13" s="13">
        <f t="shared" ca="1" si="5"/>
        <v>0.34323299000000002</v>
      </c>
      <c r="Q13" s="19">
        <f t="shared" si="6"/>
        <v>0</v>
      </c>
      <c r="R13" s="13">
        <f t="shared" ref="R13:R76" si="16">IF(Q13&gt;0,TRUNC(Q13*C13,8),0)</f>
        <v>0</v>
      </c>
      <c r="S13" s="4" t="str">
        <f t="shared" ref="S13:S76" si="17">IF(O12&gt;0,VLOOKUP(O12,V$12:AF$150,10),S12)</f>
        <v>J=</v>
      </c>
      <c r="T13" s="30">
        <f t="shared" ref="T13:T76" si="18">IF(O12&gt;0,VLOOKUP(O12,V$12:AF$150,11),T12)</f>
        <v>44348</v>
      </c>
      <c r="U13" s="4"/>
      <c r="V13" s="83">
        <f t="shared" ref="V13:V24" si="19">V12+1</f>
        <v>1</v>
      </c>
      <c r="W13" s="67">
        <f t="shared" si="7"/>
        <v>44348</v>
      </c>
      <c r="X13" s="86">
        <f t="shared" ref="X13:X16" si="20">(X12-AA13)</f>
        <v>1000</v>
      </c>
      <c r="Y13" s="77">
        <f t="shared" ref="Y13:Y16" si="21">NETWORKDAYS(W12,W13,V$160:V$444)-1</f>
        <v>82</v>
      </c>
      <c r="Z13" s="86">
        <f>TRUNC((ROUND(((1+Z$11)^(Y13/252)),9)-1)*X12,8)</f>
        <v>0</v>
      </c>
      <c r="AA13" s="86">
        <f>TRUNC(X12*AB13,8)</f>
        <v>0</v>
      </c>
      <c r="AB13" s="84">
        <v>0</v>
      </c>
      <c r="AC13" s="86">
        <f t="shared" ref="AC13:AC16" si="22">(Z13+AA13)</f>
        <v>0</v>
      </c>
      <c r="AD13" s="83">
        <f t="shared" ref="AD13:AD24" si="23">AD12+1</f>
        <v>1</v>
      </c>
      <c r="AE13" s="85" t="s">
        <v>80</v>
      </c>
      <c r="AF13" s="67">
        <f t="shared" si="8"/>
        <v>44530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60" x14ac:dyDescent="0.15">
      <c r="A14" s="36">
        <f t="shared" si="9"/>
        <v>44230</v>
      </c>
      <c r="B14" s="14">
        <f t="shared" ref="B14:B77" ca="1" si="24">IF(A14&lt;=TODAY(),C14+P14,IF(AND(A14&gt;TODAY(),A14&lt;=$B$1),IF(VLOOKUP(TODAY(),$A$10:$D$5000,4,FALSE)=0,"n.d",C14+P14),"n.d"))</f>
        <v>1000.68658799</v>
      </c>
      <c r="C14" s="6">
        <f t="shared" si="10"/>
        <v>1000</v>
      </c>
      <c r="D14" s="12">
        <f ca="1">IF(A14&lt;$B$1,VLOOKUP(A14,[1]DI!$A$4:$B$15000,2,FALSE),0)</f>
        <v>1.9000000000000006E-2</v>
      </c>
      <c r="E14" s="13">
        <f t="shared" ref="E14:E77" ca="1" si="25">ROUND(((1+D14)^(1/252)),8)</f>
        <v>1.0000746899999999</v>
      </c>
      <c r="F14" s="13">
        <f ca="1">(TRUNC(PRODUCT($E$12:$E13),16))</f>
        <v>1.0001493855785999</v>
      </c>
      <c r="G14" s="13">
        <f t="shared" ref="G14:G77" si="26">IF(O13&gt;0,F13,G13)</f>
        <v>1</v>
      </c>
      <c r="H14" s="13">
        <f t="shared" ref="H14:H77" ca="1" si="27">ROUND(F14/G14,8)</f>
        <v>1.00014939</v>
      </c>
      <c r="I14" s="12">
        <f t="shared" ref="I14:I77" si="28">IF(O13&gt;0,VLOOKUP(A13,AC$160:AD$222,2),I13)</f>
        <v>7.0000000000000007E-2</v>
      </c>
      <c r="J14" s="30">
        <f t="shared" si="12"/>
        <v>44228</v>
      </c>
      <c r="K14" s="2">
        <f t="shared" si="13"/>
        <v>2</v>
      </c>
      <c r="L14" s="15">
        <f t="shared" si="14"/>
        <v>2</v>
      </c>
      <c r="M14" s="11">
        <f t="shared" si="3"/>
        <v>1.000537118</v>
      </c>
      <c r="N14" s="11">
        <f t="shared" ca="1" si="4"/>
        <v>1.000686588</v>
      </c>
      <c r="O14" s="15">
        <f t="shared" si="15"/>
        <v>0</v>
      </c>
      <c r="P14" s="13">
        <f t="shared" ca="1" si="5"/>
        <v>0.68658799000000004</v>
      </c>
      <c r="Q14" s="19">
        <f t="shared" si="6"/>
        <v>0</v>
      </c>
      <c r="R14" s="13">
        <f t="shared" si="16"/>
        <v>0</v>
      </c>
      <c r="S14" s="4" t="str">
        <f t="shared" si="17"/>
        <v>J=</v>
      </c>
      <c r="T14" s="30">
        <f t="shared" si="18"/>
        <v>44348</v>
      </c>
      <c r="U14" s="4"/>
      <c r="V14" s="83">
        <f t="shared" si="19"/>
        <v>2</v>
      </c>
      <c r="W14" s="67">
        <f t="shared" si="7"/>
        <v>44530</v>
      </c>
      <c r="X14" s="86">
        <f t="shared" si="20"/>
        <v>948.98099999999999</v>
      </c>
      <c r="Y14" s="77">
        <f t="shared" si="21"/>
        <v>125</v>
      </c>
      <c r="Z14" s="86">
        <f t="shared" ref="Z14:Z16" si="29">TRUNC((ROUND(((1+Z$11)^(Y14/252)),9)-1)*X13,8)</f>
        <v>0</v>
      </c>
      <c r="AA14" s="86">
        <f t="shared" ref="AA14:AA24" si="30">TRUNC(X13*AB14,8)</f>
        <v>51.018999999999998</v>
      </c>
      <c r="AB14" s="84">
        <v>5.1019000000000002E-2</v>
      </c>
      <c r="AC14" s="86">
        <f t="shared" si="22"/>
        <v>51.018999999999998</v>
      </c>
      <c r="AD14" s="83">
        <f t="shared" si="23"/>
        <v>2</v>
      </c>
      <c r="AE14" s="85" t="s">
        <v>51</v>
      </c>
      <c r="AF14" s="67">
        <f t="shared" si="8"/>
        <v>44712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60" x14ac:dyDescent="0.15">
      <c r="A15" s="36">
        <f t="shared" si="9"/>
        <v>44231</v>
      </c>
      <c r="B15" s="14">
        <f t="shared" ca="1" si="24"/>
        <v>1001.0300559999999</v>
      </c>
      <c r="C15" s="6">
        <f t="shared" si="10"/>
        <v>1000</v>
      </c>
      <c r="D15" s="12">
        <f ca="1">IF(A15&lt;$B$1,VLOOKUP(A15,[1]DI!$A$4:$B$15000,2,FALSE),0)</f>
        <v>1.9000000000000006E-2</v>
      </c>
      <c r="E15" s="13">
        <f t="shared" ca="1" si="25"/>
        <v>1.0000746899999999</v>
      </c>
      <c r="F15" s="13">
        <f ca="1">(TRUNC(PRODUCT($E$12:$E14),16))</f>
        <v>1.0002240867362</v>
      </c>
      <c r="G15" s="13">
        <f t="shared" si="26"/>
        <v>1</v>
      </c>
      <c r="H15" s="13">
        <f t="shared" ca="1" si="27"/>
        <v>1.0002240899999999</v>
      </c>
      <c r="I15" s="12">
        <f t="shared" si="28"/>
        <v>7.0000000000000007E-2</v>
      </c>
      <c r="J15" s="30">
        <f t="shared" si="12"/>
        <v>44228</v>
      </c>
      <c r="K15" s="2">
        <f t="shared" si="13"/>
        <v>3</v>
      </c>
      <c r="L15" s="15">
        <f t="shared" si="14"/>
        <v>3</v>
      </c>
      <c r="M15" s="11">
        <f t="shared" si="3"/>
        <v>1.0008057850000001</v>
      </c>
      <c r="N15" s="11">
        <f t="shared" ca="1" si="4"/>
        <v>1.0010300560000001</v>
      </c>
      <c r="O15" s="15">
        <f t="shared" si="15"/>
        <v>0</v>
      </c>
      <c r="P15" s="13">
        <f t="shared" ca="1" si="5"/>
        <v>1.0300560000000001</v>
      </c>
      <c r="Q15" s="19">
        <f t="shared" si="6"/>
        <v>0</v>
      </c>
      <c r="R15" s="13">
        <f t="shared" si="16"/>
        <v>0</v>
      </c>
      <c r="S15" s="4" t="str">
        <f t="shared" si="17"/>
        <v>J=</v>
      </c>
      <c r="T15" s="30">
        <f t="shared" si="18"/>
        <v>44348</v>
      </c>
      <c r="U15" s="4"/>
      <c r="V15" s="83">
        <f t="shared" si="19"/>
        <v>3</v>
      </c>
      <c r="W15" s="67">
        <f t="shared" si="7"/>
        <v>44712</v>
      </c>
      <c r="X15" s="86">
        <f t="shared" si="20"/>
        <v>948.98099999999999</v>
      </c>
      <c r="Y15" s="77">
        <f t="shared" si="21"/>
        <v>126</v>
      </c>
      <c r="Z15" s="86">
        <f t="shared" si="29"/>
        <v>0</v>
      </c>
      <c r="AA15" s="86">
        <f t="shared" si="30"/>
        <v>0</v>
      </c>
      <c r="AB15" s="84">
        <v>0</v>
      </c>
      <c r="AC15" s="86">
        <f t="shared" si="22"/>
        <v>0</v>
      </c>
      <c r="AD15" s="83">
        <f t="shared" si="23"/>
        <v>3</v>
      </c>
      <c r="AE15" s="85" t="s">
        <v>80</v>
      </c>
      <c r="AF15" s="67">
        <f t="shared" si="8"/>
        <v>44895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60" x14ac:dyDescent="0.15">
      <c r="A16" s="36">
        <f t="shared" si="9"/>
        <v>44232</v>
      </c>
      <c r="B16" s="14">
        <f t="shared" ca="1" si="24"/>
        <v>1001.37363499</v>
      </c>
      <c r="C16" s="6">
        <f t="shared" si="10"/>
        <v>1000</v>
      </c>
      <c r="D16" s="12">
        <f ca="1">IF(A16&lt;$B$1,VLOOKUP(A16,[1]DI!$A$4:$B$15000,2,FALSE),0)</f>
        <v>1.9000000000000006E-2</v>
      </c>
      <c r="E16" s="13">
        <f t="shared" ca="1" si="25"/>
        <v>1.0000746899999999</v>
      </c>
      <c r="F16" s="13">
        <f ca="1">(TRUNC(PRODUCT($E$12:$E15),16))</f>
        <v>1.0002987934732399</v>
      </c>
      <c r="G16" s="13">
        <f t="shared" si="26"/>
        <v>1</v>
      </c>
      <c r="H16" s="13">
        <f t="shared" ca="1" si="27"/>
        <v>1.00029879</v>
      </c>
      <c r="I16" s="12">
        <f t="shared" si="28"/>
        <v>7.0000000000000007E-2</v>
      </c>
      <c r="J16" s="30">
        <f t="shared" si="12"/>
        <v>44228</v>
      </c>
      <c r="K16" s="2">
        <f t="shared" si="13"/>
        <v>4</v>
      </c>
      <c r="L16" s="15">
        <f t="shared" si="14"/>
        <v>4</v>
      </c>
      <c r="M16" s="11">
        <f t="shared" si="3"/>
        <v>1.0010745240000001</v>
      </c>
      <c r="N16" s="11">
        <f t="shared" ca="1" si="4"/>
        <v>1.001373635</v>
      </c>
      <c r="O16" s="15">
        <f t="shared" si="15"/>
        <v>0</v>
      </c>
      <c r="P16" s="13">
        <f t="shared" ca="1" si="5"/>
        <v>1.37363499</v>
      </c>
      <c r="Q16" s="19">
        <f t="shared" si="6"/>
        <v>0</v>
      </c>
      <c r="R16" s="13">
        <f t="shared" si="16"/>
        <v>0</v>
      </c>
      <c r="S16" s="4" t="str">
        <f t="shared" si="17"/>
        <v>J=</v>
      </c>
      <c r="T16" s="30">
        <f t="shared" si="18"/>
        <v>44348</v>
      </c>
      <c r="U16" s="4"/>
      <c r="V16" s="83">
        <f t="shared" si="19"/>
        <v>4</v>
      </c>
      <c r="W16" s="67">
        <f t="shared" si="7"/>
        <v>44895</v>
      </c>
      <c r="X16" s="86">
        <f t="shared" si="20"/>
        <v>775.51201810999999</v>
      </c>
      <c r="Y16" s="77">
        <f t="shared" si="21"/>
        <v>126</v>
      </c>
      <c r="Z16" s="86">
        <f t="shared" si="29"/>
        <v>0</v>
      </c>
      <c r="AA16" s="86">
        <f t="shared" si="30"/>
        <v>173.46898189000001</v>
      </c>
      <c r="AB16" s="84">
        <v>0.18279500000000001</v>
      </c>
      <c r="AC16" s="86">
        <f t="shared" si="22"/>
        <v>173.46898189000001</v>
      </c>
      <c r="AD16" s="83">
        <f t="shared" si="23"/>
        <v>4</v>
      </c>
      <c r="AE16" s="85" t="s">
        <v>51</v>
      </c>
      <c r="AF16" s="67">
        <f t="shared" si="8"/>
        <v>45076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x14ac:dyDescent="0.15">
      <c r="A17" s="36">
        <f t="shared" si="9"/>
        <v>44233</v>
      </c>
      <c r="B17" s="14">
        <f t="shared" ca="1" si="24"/>
        <v>1001.717347</v>
      </c>
      <c r="C17" s="6">
        <f t="shared" si="10"/>
        <v>1000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(TRUNC(PRODUCT($E$12:$E16),16))</f>
        <v>1.00037350579013</v>
      </c>
      <c r="G17" s="13">
        <f t="shared" si="26"/>
        <v>1</v>
      </c>
      <c r="H17" s="13">
        <f t="shared" ca="1" si="27"/>
        <v>1.00037351</v>
      </c>
      <c r="I17" s="12">
        <f t="shared" si="28"/>
        <v>7.0000000000000007E-2</v>
      </c>
      <c r="J17" s="30">
        <f t="shared" si="12"/>
        <v>44228</v>
      </c>
      <c r="K17" s="2">
        <f t="shared" si="13"/>
        <v>4</v>
      </c>
      <c r="L17" s="15">
        <f t="shared" si="14"/>
        <v>5</v>
      </c>
      <c r="M17" s="11">
        <f t="shared" si="3"/>
        <v>1.0013433350000001</v>
      </c>
      <c r="N17" s="11">
        <f t="shared" ca="1" si="4"/>
        <v>1.001717347</v>
      </c>
      <c r="O17" s="15">
        <f t="shared" si="15"/>
        <v>0</v>
      </c>
      <c r="P17" s="13">
        <f t="shared" ca="1" si="5"/>
        <v>1.717347</v>
      </c>
      <c r="Q17" s="19">
        <f t="shared" si="6"/>
        <v>0</v>
      </c>
      <c r="R17" s="13">
        <f t="shared" si="16"/>
        <v>0</v>
      </c>
      <c r="S17" s="4" t="str">
        <f t="shared" si="17"/>
        <v>J=</v>
      </c>
      <c r="T17" s="30">
        <f t="shared" si="18"/>
        <v>44348</v>
      </c>
      <c r="U17" s="4"/>
      <c r="V17" s="83">
        <f t="shared" si="19"/>
        <v>5</v>
      </c>
      <c r="W17" s="67">
        <f t="shared" ref="W17:W24" si="31">AC165</f>
        <v>45076</v>
      </c>
      <c r="X17" s="86">
        <f t="shared" ref="X17:X24" si="32">(X16-AA17)</f>
        <v>775.51201810999999</v>
      </c>
      <c r="Y17" s="77">
        <f t="shared" ref="Y17:Y24" si="33">NETWORKDAYS(W16,W17,V$160:V$444)-1</f>
        <v>124</v>
      </c>
      <c r="Z17" s="86">
        <f t="shared" ref="Z17:Z24" si="34">TRUNC((ROUND(((1+Z$11)^(Y17/252)),9)-1)*X16,8)</f>
        <v>0</v>
      </c>
      <c r="AA17" s="86">
        <f t="shared" si="30"/>
        <v>0</v>
      </c>
      <c r="AB17" s="84">
        <v>0</v>
      </c>
      <c r="AC17" s="86">
        <f t="shared" ref="AC17:AC24" si="35">(Z17+AA17)</f>
        <v>0</v>
      </c>
      <c r="AD17" s="83">
        <f t="shared" si="23"/>
        <v>5</v>
      </c>
      <c r="AE17" s="85" t="s">
        <v>80</v>
      </c>
      <c r="AF17" s="67">
        <f t="shared" ref="AF17:AF23" si="36">W18</f>
        <v>45260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x14ac:dyDescent="0.15">
      <c r="A18" s="36">
        <f t="shared" si="9"/>
        <v>44234</v>
      </c>
      <c r="B18" s="14">
        <f t="shared" ca="1" si="24"/>
        <v>1001.717347</v>
      </c>
      <c r="C18" s="6">
        <f t="shared" si="10"/>
        <v>1000</v>
      </c>
      <c r="D18" s="12">
        <f ca="1">IF(A18&lt;$B$1,VLOOKUP(A18,[1]DI!$A$4:$B$15000,2,FALSE),0)</f>
        <v>0</v>
      </c>
      <c r="E18" s="13">
        <f t="shared" ca="1" si="25"/>
        <v>1</v>
      </c>
      <c r="F18" s="13">
        <f ca="1">(TRUNC(PRODUCT($E$12:$E17),16))</f>
        <v>1.00037350579013</v>
      </c>
      <c r="G18" s="13">
        <f t="shared" si="26"/>
        <v>1</v>
      </c>
      <c r="H18" s="13">
        <f t="shared" ca="1" si="27"/>
        <v>1.00037351</v>
      </c>
      <c r="I18" s="12">
        <f t="shared" si="28"/>
        <v>7.0000000000000007E-2</v>
      </c>
      <c r="J18" s="30">
        <f t="shared" si="12"/>
        <v>44228</v>
      </c>
      <c r="K18" s="2">
        <f t="shared" si="13"/>
        <v>4</v>
      </c>
      <c r="L18" s="15">
        <f t="shared" si="14"/>
        <v>5</v>
      </c>
      <c r="M18" s="11">
        <f t="shared" si="3"/>
        <v>1.0013433350000001</v>
      </c>
      <c r="N18" s="11">
        <f t="shared" ca="1" si="4"/>
        <v>1.001717347</v>
      </c>
      <c r="O18" s="15">
        <f t="shared" si="15"/>
        <v>0</v>
      </c>
      <c r="P18" s="13">
        <f t="shared" ca="1" si="5"/>
        <v>1.717347</v>
      </c>
      <c r="Q18" s="19">
        <f t="shared" si="6"/>
        <v>0</v>
      </c>
      <c r="R18" s="13">
        <f t="shared" si="16"/>
        <v>0</v>
      </c>
      <c r="S18" s="4" t="str">
        <f t="shared" si="17"/>
        <v>J=</v>
      </c>
      <c r="T18" s="30">
        <f t="shared" si="18"/>
        <v>44348</v>
      </c>
      <c r="U18" s="4"/>
      <c r="V18" s="83">
        <f t="shared" si="19"/>
        <v>6</v>
      </c>
      <c r="W18" s="67">
        <f t="shared" si="31"/>
        <v>45260</v>
      </c>
      <c r="X18" s="86">
        <f t="shared" si="32"/>
        <v>622.45153763999997</v>
      </c>
      <c r="Y18" s="77">
        <f t="shared" si="33"/>
        <v>127</v>
      </c>
      <c r="Z18" s="86">
        <f t="shared" si="34"/>
        <v>0</v>
      </c>
      <c r="AA18" s="86">
        <f t="shared" si="30"/>
        <v>153.06048046999999</v>
      </c>
      <c r="AB18" s="84">
        <v>0.19736699999999999</v>
      </c>
      <c r="AC18" s="86">
        <f t="shared" si="35"/>
        <v>153.06048046999999</v>
      </c>
      <c r="AD18" s="83">
        <f t="shared" si="23"/>
        <v>6</v>
      </c>
      <c r="AE18" s="85" t="s">
        <v>51</v>
      </c>
      <c r="AF18" s="67">
        <f t="shared" si="36"/>
        <v>45443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x14ac:dyDescent="0.15">
      <c r="A19" s="36">
        <f t="shared" si="9"/>
        <v>44235</v>
      </c>
      <c r="B19" s="14">
        <f t="shared" ca="1" si="24"/>
        <v>1001.717347</v>
      </c>
      <c r="C19" s="6">
        <f t="shared" si="10"/>
        <v>1000</v>
      </c>
      <c r="D19" s="12">
        <f ca="1">IF(A19&lt;$B$1,VLOOKUP(A19,[1]DI!$A$4:$B$15000,2,FALSE),0)</f>
        <v>1.9000000000000006E-2</v>
      </c>
      <c r="E19" s="13">
        <f t="shared" ca="1" si="25"/>
        <v>1.0000746899999999</v>
      </c>
      <c r="F19" s="13">
        <f ca="1">(TRUNC(PRODUCT($E$12:$E18),16))</f>
        <v>1.00037350579013</v>
      </c>
      <c r="G19" s="13">
        <f t="shared" si="26"/>
        <v>1</v>
      </c>
      <c r="H19" s="13">
        <f t="shared" ca="1" si="27"/>
        <v>1.00037351</v>
      </c>
      <c r="I19" s="12">
        <f t="shared" si="28"/>
        <v>7.0000000000000007E-2</v>
      </c>
      <c r="J19" s="30">
        <f t="shared" si="12"/>
        <v>44228</v>
      </c>
      <c r="K19" s="2">
        <f t="shared" si="13"/>
        <v>5</v>
      </c>
      <c r="L19" s="15">
        <f t="shared" si="14"/>
        <v>5</v>
      </c>
      <c r="M19" s="11">
        <f t="shared" si="3"/>
        <v>1.0013433350000001</v>
      </c>
      <c r="N19" s="11">
        <f t="shared" ca="1" si="4"/>
        <v>1.001717347</v>
      </c>
      <c r="O19" s="15">
        <f t="shared" si="15"/>
        <v>0</v>
      </c>
      <c r="P19" s="13">
        <f t="shared" ca="1" si="5"/>
        <v>1.717347</v>
      </c>
      <c r="Q19" s="19">
        <f t="shared" si="6"/>
        <v>0</v>
      </c>
      <c r="R19" s="13">
        <f t="shared" si="16"/>
        <v>0</v>
      </c>
      <c r="S19" s="4" t="str">
        <f t="shared" si="17"/>
        <v>J=</v>
      </c>
      <c r="T19" s="30">
        <f t="shared" si="18"/>
        <v>44348</v>
      </c>
      <c r="U19" s="4"/>
      <c r="V19" s="83">
        <f t="shared" si="19"/>
        <v>7</v>
      </c>
      <c r="W19" s="67">
        <f t="shared" si="31"/>
        <v>45443</v>
      </c>
      <c r="X19" s="86">
        <f t="shared" si="32"/>
        <v>622.45153763999997</v>
      </c>
      <c r="Y19" s="77">
        <f t="shared" si="33"/>
        <v>124</v>
      </c>
      <c r="Z19" s="86">
        <f t="shared" si="34"/>
        <v>0</v>
      </c>
      <c r="AA19" s="86">
        <f t="shared" si="30"/>
        <v>0</v>
      </c>
      <c r="AB19" s="84">
        <v>0</v>
      </c>
      <c r="AC19" s="86">
        <f t="shared" si="35"/>
        <v>0</v>
      </c>
      <c r="AD19" s="83">
        <f t="shared" si="23"/>
        <v>7</v>
      </c>
      <c r="AE19" s="85" t="s">
        <v>80</v>
      </c>
      <c r="AF19" s="67">
        <f t="shared" si="36"/>
        <v>45628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x14ac:dyDescent="0.15">
      <c r="A20" s="36">
        <f t="shared" si="9"/>
        <v>44236</v>
      </c>
      <c r="B20" s="14">
        <f t="shared" ca="1" si="24"/>
        <v>1002.061161</v>
      </c>
      <c r="C20" s="6">
        <f t="shared" si="10"/>
        <v>1000</v>
      </c>
      <c r="D20" s="12">
        <f ca="1">IF(A20&lt;$B$1,VLOOKUP(A20,[1]DI!$A$4:$B$15000,2,FALSE),0)</f>
        <v>1.9000000000000006E-2</v>
      </c>
      <c r="E20" s="13">
        <f t="shared" ca="1" si="25"/>
        <v>1.0000746899999999</v>
      </c>
      <c r="F20" s="13">
        <f ca="1">(TRUNC(PRODUCT($E$12:$E19),16))</f>
        <v>1.00044822368727</v>
      </c>
      <c r="G20" s="13">
        <f t="shared" si="26"/>
        <v>1</v>
      </c>
      <c r="H20" s="13">
        <f t="shared" ca="1" si="27"/>
        <v>1.00044822</v>
      </c>
      <c r="I20" s="12">
        <f t="shared" si="28"/>
        <v>7.0000000000000007E-2</v>
      </c>
      <c r="J20" s="30">
        <f t="shared" si="12"/>
        <v>44228</v>
      </c>
      <c r="K20" s="2">
        <f t="shared" si="13"/>
        <v>6</v>
      </c>
      <c r="L20" s="15">
        <f t="shared" si="14"/>
        <v>6</v>
      </c>
      <c r="M20" s="11">
        <f t="shared" si="3"/>
        <v>1.001612218</v>
      </c>
      <c r="N20" s="11">
        <f t="shared" ca="1" si="4"/>
        <v>1.0020611610000001</v>
      </c>
      <c r="O20" s="15">
        <f t="shared" si="15"/>
        <v>0</v>
      </c>
      <c r="P20" s="13">
        <f t="shared" ca="1" si="5"/>
        <v>2.0611609999999998</v>
      </c>
      <c r="Q20" s="19">
        <f t="shared" si="6"/>
        <v>0</v>
      </c>
      <c r="R20" s="13">
        <f t="shared" si="16"/>
        <v>0</v>
      </c>
      <c r="S20" s="4" t="str">
        <f t="shared" si="17"/>
        <v>J=</v>
      </c>
      <c r="T20" s="30">
        <f t="shared" si="18"/>
        <v>44348</v>
      </c>
      <c r="U20" s="4"/>
      <c r="V20" s="83">
        <f t="shared" si="19"/>
        <v>8</v>
      </c>
      <c r="W20" s="67">
        <f t="shared" si="31"/>
        <v>45628</v>
      </c>
      <c r="X20" s="86">
        <f t="shared" si="32"/>
        <v>408.16574885</v>
      </c>
      <c r="Y20" s="77">
        <f t="shared" si="33"/>
        <v>130</v>
      </c>
      <c r="Z20" s="86">
        <f t="shared" si="34"/>
        <v>0</v>
      </c>
      <c r="AA20" s="86">
        <f t="shared" si="30"/>
        <v>214.28578879</v>
      </c>
      <c r="AB20" s="84">
        <v>0.34426099999999998</v>
      </c>
      <c r="AC20" s="86">
        <f t="shared" si="35"/>
        <v>214.28578879</v>
      </c>
      <c r="AD20" s="83">
        <f t="shared" si="23"/>
        <v>8</v>
      </c>
      <c r="AE20" s="85" t="s">
        <v>51</v>
      </c>
      <c r="AF20" s="67">
        <f t="shared" si="36"/>
        <v>45807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x14ac:dyDescent="0.15">
      <c r="A21" s="36">
        <f t="shared" si="9"/>
        <v>44237</v>
      </c>
      <c r="B21" s="14">
        <f t="shared" ca="1" si="24"/>
        <v>1002.405108</v>
      </c>
      <c r="C21" s="6">
        <f t="shared" si="10"/>
        <v>1000</v>
      </c>
      <c r="D21" s="12">
        <f ca="1">IF(A21&lt;$B$1,VLOOKUP(A21,[1]DI!$A$4:$B$15000,2,FALSE),0)</f>
        <v>1.9000000000000006E-2</v>
      </c>
      <c r="E21" s="13">
        <f t="shared" ca="1" si="25"/>
        <v>1.0000746899999999</v>
      </c>
      <c r="F21" s="13">
        <f ca="1">(TRUNC(PRODUCT($E$12:$E20),16))</f>
        <v>1.0005229471651</v>
      </c>
      <c r="G21" s="13">
        <f t="shared" si="26"/>
        <v>1</v>
      </c>
      <c r="H21" s="13">
        <f t="shared" ca="1" si="27"/>
        <v>1.0005229499999999</v>
      </c>
      <c r="I21" s="12">
        <f t="shared" si="28"/>
        <v>7.0000000000000007E-2</v>
      </c>
      <c r="J21" s="30">
        <f t="shared" si="12"/>
        <v>44228</v>
      </c>
      <c r="K21" s="2">
        <f t="shared" si="13"/>
        <v>7</v>
      </c>
      <c r="L21" s="15">
        <f t="shared" si="14"/>
        <v>7</v>
      </c>
      <c r="M21" s="11">
        <f t="shared" si="3"/>
        <v>1.001881174</v>
      </c>
      <c r="N21" s="11">
        <f t="shared" ca="1" si="4"/>
        <v>1.002405108</v>
      </c>
      <c r="O21" s="15">
        <f t="shared" si="15"/>
        <v>0</v>
      </c>
      <c r="P21" s="13">
        <f t="shared" ca="1" si="5"/>
        <v>2.4051079999999998</v>
      </c>
      <c r="Q21" s="19">
        <f t="shared" si="6"/>
        <v>0</v>
      </c>
      <c r="R21" s="13">
        <f t="shared" si="16"/>
        <v>0</v>
      </c>
      <c r="S21" s="4" t="str">
        <f t="shared" si="17"/>
        <v>J=</v>
      </c>
      <c r="T21" s="30">
        <f t="shared" si="18"/>
        <v>44348</v>
      </c>
      <c r="U21" s="4"/>
      <c r="V21" s="83">
        <f t="shared" si="19"/>
        <v>9</v>
      </c>
      <c r="W21" s="67">
        <f t="shared" si="31"/>
        <v>45807</v>
      </c>
      <c r="X21" s="86">
        <f t="shared" si="32"/>
        <v>408.16574885</v>
      </c>
      <c r="Y21" s="77">
        <f t="shared" si="33"/>
        <v>122</v>
      </c>
      <c r="Z21" s="86">
        <f t="shared" si="34"/>
        <v>0</v>
      </c>
      <c r="AA21" s="86">
        <f t="shared" si="30"/>
        <v>0</v>
      </c>
      <c r="AB21" s="84">
        <v>0</v>
      </c>
      <c r="AC21" s="86">
        <f t="shared" si="35"/>
        <v>0</v>
      </c>
      <c r="AD21" s="83">
        <f t="shared" si="23"/>
        <v>9</v>
      </c>
      <c r="AE21" s="85" t="s">
        <v>80</v>
      </c>
      <c r="AF21" s="67">
        <f t="shared" si="36"/>
        <v>45992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x14ac:dyDescent="0.15">
      <c r="A22" s="36">
        <f t="shared" si="9"/>
        <v>44238</v>
      </c>
      <c r="B22" s="14">
        <f t="shared" ca="1" si="24"/>
        <v>1002.74916699</v>
      </c>
      <c r="C22" s="6">
        <f t="shared" si="10"/>
        <v>1000</v>
      </c>
      <c r="D22" s="12">
        <f ca="1">IF(A22&lt;$B$1,VLOOKUP(A22,[1]DI!$A$4:$B$15000,2,FALSE),0)</f>
        <v>1.9000000000000006E-2</v>
      </c>
      <c r="E22" s="13">
        <f t="shared" ca="1" si="25"/>
        <v>1.0000746899999999</v>
      </c>
      <c r="F22" s="13">
        <f ca="1">(TRUNC(PRODUCT($E$12:$E21),16))</f>
        <v>1.0005976762240301</v>
      </c>
      <c r="G22" s="13">
        <f t="shared" si="26"/>
        <v>1</v>
      </c>
      <c r="H22" s="13">
        <f t="shared" ca="1" si="27"/>
        <v>1.00059768</v>
      </c>
      <c r="I22" s="12">
        <f t="shared" si="28"/>
        <v>7.0000000000000007E-2</v>
      </c>
      <c r="J22" s="30">
        <f t="shared" si="12"/>
        <v>44228</v>
      </c>
      <c r="K22" s="2">
        <f t="shared" si="13"/>
        <v>8</v>
      </c>
      <c r="L22" s="15">
        <f t="shared" si="14"/>
        <v>8</v>
      </c>
      <c r="M22" s="11">
        <f t="shared" si="3"/>
        <v>1.0021502019999999</v>
      </c>
      <c r="N22" s="11">
        <f t="shared" ca="1" si="4"/>
        <v>1.0027491669999999</v>
      </c>
      <c r="O22" s="15">
        <f t="shared" si="15"/>
        <v>0</v>
      </c>
      <c r="P22" s="13">
        <f t="shared" ca="1" si="5"/>
        <v>2.74916699</v>
      </c>
      <c r="Q22" s="19">
        <f t="shared" si="6"/>
        <v>0</v>
      </c>
      <c r="R22" s="13">
        <f t="shared" si="16"/>
        <v>0</v>
      </c>
      <c r="S22" s="4" t="str">
        <f t="shared" si="17"/>
        <v>J=</v>
      </c>
      <c r="T22" s="30">
        <f t="shared" si="18"/>
        <v>44348</v>
      </c>
      <c r="U22" s="4"/>
      <c r="V22" s="83">
        <f t="shared" si="19"/>
        <v>10</v>
      </c>
      <c r="W22" s="67">
        <f t="shared" si="31"/>
        <v>45992</v>
      </c>
      <c r="X22" s="86">
        <f t="shared" si="32"/>
        <v>244.91577594</v>
      </c>
      <c r="Y22" s="77">
        <f t="shared" si="33"/>
        <v>130</v>
      </c>
      <c r="Z22" s="86">
        <f t="shared" si="34"/>
        <v>0</v>
      </c>
      <c r="AA22" s="86">
        <f t="shared" si="30"/>
        <v>163.24997291</v>
      </c>
      <c r="AB22" s="84">
        <v>0.39995999999999998</v>
      </c>
      <c r="AC22" s="86">
        <f t="shared" si="35"/>
        <v>163.24997291</v>
      </c>
      <c r="AD22" s="83">
        <f t="shared" si="23"/>
        <v>10</v>
      </c>
      <c r="AE22" s="85" t="s">
        <v>51</v>
      </c>
      <c r="AF22" s="67">
        <f t="shared" si="36"/>
        <v>46174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x14ac:dyDescent="0.15">
      <c r="A23" s="36">
        <f t="shared" si="9"/>
        <v>44239</v>
      </c>
      <c r="B23" s="14">
        <f t="shared" ca="1" si="24"/>
        <v>1003.093339</v>
      </c>
      <c r="C23" s="6">
        <f t="shared" si="10"/>
        <v>1000</v>
      </c>
      <c r="D23" s="12">
        <f ca="1">IF(A23&lt;$B$1,VLOOKUP(A23,[1]DI!$A$4:$B$15000,2,FALSE),0)</f>
        <v>1.9000000000000006E-2</v>
      </c>
      <c r="E23" s="13">
        <f t="shared" ca="1" si="25"/>
        <v>1.0000746899999999</v>
      </c>
      <c r="F23" s="13">
        <f ca="1">(TRUNC(PRODUCT($E$12:$E22),16))</f>
        <v>1.00067241086446</v>
      </c>
      <c r="G23" s="13">
        <f t="shared" si="26"/>
        <v>1</v>
      </c>
      <c r="H23" s="13">
        <f t="shared" ca="1" si="27"/>
        <v>1.00067241</v>
      </c>
      <c r="I23" s="12">
        <f t="shared" si="28"/>
        <v>7.0000000000000007E-2</v>
      </c>
      <c r="J23" s="30">
        <f t="shared" si="12"/>
        <v>44228</v>
      </c>
      <c r="K23" s="2">
        <f t="shared" si="13"/>
        <v>9</v>
      </c>
      <c r="L23" s="15">
        <f t="shared" si="14"/>
        <v>9</v>
      </c>
      <c r="M23" s="11">
        <f t="shared" si="3"/>
        <v>1.0024193020000001</v>
      </c>
      <c r="N23" s="11">
        <f t="shared" ca="1" si="4"/>
        <v>1.0030933390000001</v>
      </c>
      <c r="O23" s="15">
        <f t="shared" si="15"/>
        <v>0</v>
      </c>
      <c r="P23" s="13">
        <f t="shared" ca="1" si="5"/>
        <v>3.0933389999999998</v>
      </c>
      <c r="Q23" s="19">
        <f t="shared" si="6"/>
        <v>0</v>
      </c>
      <c r="R23" s="13">
        <f t="shared" si="16"/>
        <v>0</v>
      </c>
      <c r="S23" s="4" t="str">
        <f t="shared" si="17"/>
        <v>J=</v>
      </c>
      <c r="T23" s="30">
        <f t="shared" si="18"/>
        <v>44348</v>
      </c>
      <c r="U23" s="4"/>
      <c r="V23" s="83">
        <f t="shared" si="19"/>
        <v>11</v>
      </c>
      <c r="W23" s="67">
        <f t="shared" si="31"/>
        <v>46174</v>
      </c>
      <c r="X23" s="86">
        <f t="shared" si="32"/>
        <v>244.91577594</v>
      </c>
      <c r="Y23" s="77">
        <f t="shared" si="33"/>
        <v>123</v>
      </c>
      <c r="Z23" s="86">
        <f t="shared" si="34"/>
        <v>0</v>
      </c>
      <c r="AA23" s="86">
        <f t="shared" si="30"/>
        <v>0</v>
      </c>
      <c r="AB23" s="84">
        <v>0</v>
      </c>
      <c r="AC23" s="86">
        <f t="shared" si="35"/>
        <v>0</v>
      </c>
      <c r="AD23" s="83">
        <f t="shared" si="23"/>
        <v>11</v>
      </c>
      <c r="AE23" s="85" t="s">
        <v>80</v>
      </c>
      <c r="AF23" s="67">
        <f t="shared" si="36"/>
        <v>46237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x14ac:dyDescent="0.15">
      <c r="A24" s="36">
        <f t="shared" si="9"/>
        <v>44240</v>
      </c>
      <c r="B24" s="14">
        <f t="shared" ca="1" si="24"/>
        <v>1003.437633</v>
      </c>
      <c r="C24" s="6">
        <f t="shared" si="10"/>
        <v>1000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(TRUNC(PRODUCT($E$12:$E23),16))</f>
        <v>1.00074715108683</v>
      </c>
      <c r="G24" s="13">
        <f t="shared" si="26"/>
        <v>1</v>
      </c>
      <c r="H24" s="13">
        <f t="shared" ca="1" si="27"/>
        <v>1.00074715</v>
      </c>
      <c r="I24" s="12">
        <f t="shared" si="28"/>
        <v>7.0000000000000007E-2</v>
      </c>
      <c r="J24" s="30">
        <f t="shared" si="12"/>
        <v>44228</v>
      </c>
      <c r="K24" s="2">
        <f t="shared" si="13"/>
        <v>9</v>
      </c>
      <c r="L24" s="15">
        <f t="shared" si="14"/>
        <v>10</v>
      </c>
      <c r="M24" s="11">
        <f t="shared" si="3"/>
        <v>1.0026884739999999</v>
      </c>
      <c r="N24" s="11">
        <f t="shared" ca="1" si="4"/>
        <v>1.0034376330000001</v>
      </c>
      <c r="O24" s="15">
        <f t="shared" si="15"/>
        <v>0</v>
      </c>
      <c r="P24" s="13">
        <f t="shared" ca="1" si="5"/>
        <v>3.4376329999999999</v>
      </c>
      <c r="Q24" s="19">
        <f t="shared" si="6"/>
        <v>0</v>
      </c>
      <c r="R24" s="13">
        <f t="shared" si="16"/>
        <v>0</v>
      </c>
      <c r="S24" s="4" t="str">
        <f t="shared" si="17"/>
        <v>J=</v>
      </c>
      <c r="T24" s="30">
        <f t="shared" si="18"/>
        <v>44348</v>
      </c>
      <c r="U24" s="4"/>
      <c r="V24" s="83">
        <f t="shared" si="19"/>
        <v>12</v>
      </c>
      <c r="W24" s="67">
        <f t="shared" si="31"/>
        <v>46237</v>
      </c>
      <c r="X24" s="86">
        <f t="shared" si="32"/>
        <v>0</v>
      </c>
      <c r="Y24" s="77">
        <f t="shared" si="33"/>
        <v>44</v>
      </c>
      <c r="Z24" s="86">
        <f t="shared" si="34"/>
        <v>0</v>
      </c>
      <c r="AA24" s="86">
        <f t="shared" si="30"/>
        <v>244.91577594</v>
      </c>
      <c r="AB24" s="84">
        <v>1</v>
      </c>
      <c r="AC24" s="86">
        <f t="shared" si="35"/>
        <v>244.91577594</v>
      </c>
      <c r="AD24" s="83">
        <f t="shared" si="23"/>
        <v>12</v>
      </c>
      <c r="AE24" s="85"/>
      <c r="AF24" s="67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x14ac:dyDescent="0.15">
      <c r="A25" s="36">
        <f t="shared" si="9"/>
        <v>44241</v>
      </c>
      <c r="B25" s="14">
        <f t="shared" ca="1" si="24"/>
        <v>1003.437633</v>
      </c>
      <c r="C25" s="6">
        <f t="shared" si="10"/>
        <v>1000</v>
      </c>
      <c r="D25" s="12">
        <f ca="1">IF(A25&lt;$B$1,VLOOKUP(A25,[1]DI!$A$4:$B$15000,2,FALSE),0)</f>
        <v>0</v>
      </c>
      <c r="E25" s="13">
        <f t="shared" ca="1" si="25"/>
        <v>1</v>
      </c>
      <c r="F25" s="13">
        <f ca="1">(TRUNC(PRODUCT($E$12:$E24),16))</f>
        <v>1.00074715108683</v>
      </c>
      <c r="G25" s="13">
        <f t="shared" si="26"/>
        <v>1</v>
      </c>
      <c r="H25" s="13">
        <f t="shared" ca="1" si="27"/>
        <v>1.00074715</v>
      </c>
      <c r="I25" s="12">
        <f t="shared" si="28"/>
        <v>7.0000000000000007E-2</v>
      </c>
      <c r="J25" s="30">
        <f t="shared" si="12"/>
        <v>44228</v>
      </c>
      <c r="K25" s="2">
        <f t="shared" si="13"/>
        <v>9</v>
      </c>
      <c r="L25" s="15">
        <f t="shared" si="14"/>
        <v>10</v>
      </c>
      <c r="M25" s="11">
        <f t="shared" si="3"/>
        <v>1.0026884739999999</v>
      </c>
      <c r="N25" s="11">
        <f t="shared" ca="1" si="4"/>
        <v>1.0034376330000001</v>
      </c>
      <c r="O25" s="15">
        <f t="shared" si="15"/>
        <v>0</v>
      </c>
      <c r="P25" s="13">
        <f t="shared" ca="1" si="5"/>
        <v>3.4376329999999999</v>
      </c>
      <c r="Q25" s="19">
        <f t="shared" si="6"/>
        <v>0</v>
      </c>
      <c r="R25" s="13">
        <f t="shared" si="16"/>
        <v>0</v>
      </c>
      <c r="S25" s="4" t="str">
        <f t="shared" si="17"/>
        <v>J=</v>
      </c>
      <c r="T25" s="30">
        <f t="shared" si="18"/>
        <v>44348</v>
      </c>
      <c r="U25" s="4"/>
      <c r="V25" s="83"/>
      <c r="W25" s="67"/>
      <c r="X25" s="69"/>
      <c r="Y25" s="77"/>
      <c r="Z25" s="86"/>
      <c r="AA25" s="86"/>
      <c r="AB25" s="84"/>
      <c r="AC25" s="86"/>
      <c r="AD25" s="83"/>
      <c r="AE25" s="85"/>
      <c r="AF25" s="67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x14ac:dyDescent="0.15">
      <c r="A26" s="36">
        <f t="shared" si="9"/>
        <v>44242</v>
      </c>
      <c r="B26" s="14">
        <f t="shared" ca="1" si="24"/>
        <v>1003.437633</v>
      </c>
      <c r="C26" s="6">
        <f t="shared" si="10"/>
        <v>1000</v>
      </c>
      <c r="D26" s="12">
        <f ca="1">IF(A26&lt;$B$1,VLOOKUP(A26,[1]DI!$A$4:$B$15000,2,FALSE),0)</f>
        <v>0</v>
      </c>
      <c r="E26" s="13">
        <f t="shared" ca="1" si="25"/>
        <v>1</v>
      </c>
      <c r="F26" s="13">
        <f ca="1">(TRUNC(PRODUCT($E$12:$E25),16))</f>
        <v>1.00074715108683</v>
      </c>
      <c r="G26" s="13">
        <f t="shared" si="26"/>
        <v>1</v>
      </c>
      <c r="H26" s="13">
        <f t="shared" ca="1" si="27"/>
        <v>1.00074715</v>
      </c>
      <c r="I26" s="12">
        <f t="shared" si="28"/>
        <v>7.0000000000000007E-2</v>
      </c>
      <c r="J26" s="30">
        <f t="shared" si="12"/>
        <v>44228</v>
      </c>
      <c r="K26" s="2">
        <f t="shared" si="13"/>
        <v>9</v>
      </c>
      <c r="L26" s="15">
        <f t="shared" si="14"/>
        <v>10</v>
      </c>
      <c r="M26" s="11">
        <f t="shared" si="3"/>
        <v>1.0026884739999999</v>
      </c>
      <c r="N26" s="11">
        <f t="shared" ca="1" si="4"/>
        <v>1.0034376330000001</v>
      </c>
      <c r="O26" s="15">
        <f t="shared" si="15"/>
        <v>0</v>
      </c>
      <c r="P26" s="13">
        <f t="shared" ca="1" si="5"/>
        <v>3.4376329999999999</v>
      </c>
      <c r="Q26" s="19">
        <f t="shared" si="6"/>
        <v>0</v>
      </c>
      <c r="R26" s="13">
        <f t="shared" si="16"/>
        <v>0</v>
      </c>
      <c r="S26" s="4" t="str">
        <f t="shared" si="17"/>
        <v>J=</v>
      </c>
      <c r="T26" s="30">
        <f t="shared" si="18"/>
        <v>44348</v>
      </c>
      <c r="U26" s="4"/>
      <c r="V26" s="83"/>
      <c r="W26" s="67"/>
      <c r="X26" s="69"/>
      <c r="Y26" s="77"/>
      <c r="Z26" s="86"/>
      <c r="AA26" s="86"/>
      <c r="AB26" s="84"/>
      <c r="AC26" s="86"/>
      <c r="AD26" s="83"/>
      <c r="AE26" s="85"/>
      <c r="AF26" s="67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</row>
    <row r="27" spans="1:119" x14ac:dyDescent="0.15">
      <c r="A27" s="36">
        <f t="shared" si="9"/>
        <v>44243</v>
      </c>
      <c r="B27" s="14">
        <f t="shared" ca="1" si="24"/>
        <v>1003.437633</v>
      </c>
      <c r="C27" s="6">
        <f t="shared" si="10"/>
        <v>1000</v>
      </c>
      <c r="D27" s="12">
        <f ca="1">IF(A27&lt;$B$1,VLOOKUP(A27,[1]DI!$A$4:$B$15000,2,FALSE),0)</f>
        <v>0</v>
      </c>
      <c r="E27" s="13">
        <f t="shared" ca="1" si="25"/>
        <v>1</v>
      </c>
      <c r="F27" s="13">
        <f ca="1">(TRUNC(PRODUCT($E$12:$E26),16))</f>
        <v>1.00074715108683</v>
      </c>
      <c r="G27" s="13">
        <f t="shared" si="26"/>
        <v>1</v>
      </c>
      <c r="H27" s="13">
        <f t="shared" ca="1" si="27"/>
        <v>1.00074715</v>
      </c>
      <c r="I27" s="12">
        <f t="shared" si="28"/>
        <v>7.0000000000000007E-2</v>
      </c>
      <c r="J27" s="30">
        <f t="shared" si="12"/>
        <v>44228</v>
      </c>
      <c r="K27" s="2">
        <f t="shared" si="13"/>
        <v>9</v>
      </c>
      <c r="L27" s="15">
        <f t="shared" si="14"/>
        <v>10</v>
      </c>
      <c r="M27" s="11">
        <f t="shared" si="3"/>
        <v>1.0026884739999999</v>
      </c>
      <c r="N27" s="11">
        <f t="shared" ca="1" si="4"/>
        <v>1.0034376330000001</v>
      </c>
      <c r="O27" s="15">
        <f t="shared" si="15"/>
        <v>0</v>
      </c>
      <c r="P27" s="13">
        <f t="shared" ca="1" si="5"/>
        <v>3.4376329999999999</v>
      </c>
      <c r="Q27" s="19">
        <f t="shared" si="6"/>
        <v>0</v>
      </c>
      <c r="R27" s="13">
        <f t="shared" si="16"/>
        <v>0</v>
      </c>
      <c r="S27" s="4" t="str">
        <f t="shared" si="17"/>
        <v>J=</v>
      </c>
      <c r="T27" s="30">
        <f t="shared" si="18"/>
        <v>44348</v>
      </c>
      <c r="U27" s="4"/>
      <c r="V27" s="83"/>
      <c r="W27" s="67"/>
      <c r="X27" s="69"/>
      <c r="Y27" s="77"/>
      <c r="Z27" s="86"/>
      <c r="AA27" s="86"/>
      <c r="AB27" s="84"/>
      <c r="AC27" s="86"/>
      <c r="AD27" s="83"/>
      <c r="AE27" s="85"/>
      <c r="AF27" s="67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</row>
    <row r="28" spans="1:119" x14ac:dyDescent="0.15">
      <c r="A28" s="36">
        <f t="shared" si="9"/>
        <v>44244</v>
      </c>
      <c r="B28" s="14">
        <f t="shared" ca="1" si="24"/>
        <v>1003.437633</v>
      </c>
      <c r="C28" s="6">
        <f t="shared" si="10"/>
        <v>1000</v>
      </c>
      <c r="D28" s="12">
        <f ca="1">IF(A28&lt;$B$1,VLOOKUP(A28,[1]DI!$A$4:$B$15000,2,FALSE),0)</f>
        <v>1.9000000000000006E-2</v>
      </c>
      <c r="E28" s="13">
        <f t="shared" ca="1" si="25"/>
        <v>1.0000746899999999</v>
      </c>
      <c r="F28" s="13">
        <f ca="1">(TRUNC(PRODUCT($E$12:$E27),16))</f>
        <v>1.00074715108683</v>
      </c>
      <c r="G28" s="13">
        <f t="shared" si="26"/>
        <v>1</v>
      </c>
      <c r="H28" s="13">
        <f t="shared" ca="1" si="27"/>
        <v>1.00074715</v>
      </c>
      <c r="I28" s="12">
        <f t="shared" si="28"/>
        <v>7.0000000000000007E-2</v>
      </c>
      <c r="J28" s="30">
        <f t="shared" si="12"/>
        <v>44228</v>
      </c>
      <c r="K28" s="2">
        <f t="shared" si="13"/>
        <v>10</v>
      </c>
      <c r="L28" s="15">
        <f t="shared" si="14"/>
        <v>10</v>
      </c>
      <c r="M28" s="11">
        <f t="shared" si="3"/>
        <v>1.0026884739999999</v>
      </c>
      <c r="N28" s="11">
        <f t="shared" ca="1" si="4"/>
        <v>1.0034376330000001</v>
      </c>
      <c r="O28" s="15">
        <f t="shared" si="15"/>
        <v>0</v>
      </c>
      <c r="P28" s="13">
        <f t="shared" ca="1" si="5"/>
        <v>3.4376329999999999</v>
      </c>
      <c r="Q28" s="19">
        <f t="shared" si="6"/>
        <v>0</v>
      </c>
      <c r="R28" s="13">
        <f t="shared" si="16"/>
        <v>0</v>
      </c>
      <c r="S28" s="4" t="str">
        <f t="shared" si="17"/>
        <v>J=</v>
      </c>
      <c r="T28" s="30">
        <f t="shared" si="18"/>
        <v>44348</v>
      </c>
      <c r="U28" s="4"/>
      <c r="V28" s="83"/>
      <c r="W28" s="67"/>
      <c r="X28" s="69"/>
      <c r="Y28" s="77"/>
      <c r="Z28" s="86"/>
      <c r="AA28" s="86"/>
      <c r="AB28" s="84"/>
      <c r="AC28" s="86"/>
      <c r="AD28" s="83"/>
      <c r="AE28" s="85"/>
      <c r="AF28" s="67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</row>
    <row r="29" spans="1:119" x14ac:dyDescent="0.15">
      <c r="A29" s="36">
        <f t="shared" si="9"/>
        <v>44245</v>
      </c>
      <c r="B29" s="14">
        <f t="shared" ca="1" si="24"/>
        <v>1003.78205</v>
      </c>
      <c r="C29" s="6">
        <f t="shared" si="10"/>
        <v>1000</v>
      </c>
      <c r="D29" s="12">
        <f ca="1">IF(A29&lt;$B$1,VLOOKUP(A29,[1]DI!$A$4:$B$15000,2,FALSE),0)</f>
        <v>1.9000000000000006E-2</v>
      </c>
      <c r="E29" s="13">
        <f t="shared" ca="1" si="25"/>
        <v>1.0000746899999999</v>
      </c>
      <c r="F29" s="13">
        <f ca="1">(TRUNC(PRODUCT($E$12:$E28),16))</f>
        <v>1.0008218968915401</v>
      </c>
      <c r="G29" s="13">
        <f t="shared" si="26"/>
        <v>1</v>
      </c>
      <c r="H29" s="13">
        <f t="shared" ca="1" si="27"/>
        <v>1.0008219</v>
      </c>
      <c r="I29" s="12">
        <f t="shared" si="28"/>
        <v>7.0000000000000007E-2</v>
      </c>
      <c r="J29" s="30">
        <f t="shared" si="12"/>
        <v>44228</v>
      </c>
      <c r="K29" s="2">
        <f t="shared" si="13"/>
        <v>11</v>
      </c>
      <c r="L29" s="15">
        <f t="shared" si="14"/>
        <v>11</v>
      </c>
      <c r="M29" s="11">
        <f t="shared" si="3"/>
        <v>1.0029577190000001</v>
      </c>
      <c r="N29" s="11">
        <f t="shared" ca="1" si="4"/>
        <v>1.0037820500000001</v>
      </c>
      <c r="O29" s="15">
        <f t="shared" si="15"/>
        <v>0</v>
      </c>
      <c r="P29" s="13">
        <f t="shared" ca="1" si="5"/>
        <v>3.7820499999999999</v>
      </c>
      <c r="Q29" s="19">
        <f t="shared" si="6"/>
        <v>0</v>
      </c>
      <c r="R29" s="13">
        <f t="shared" si="16"/>
        <v>0</v>
      </c>
      <c r="S29" s="4" t="str">
        <f t="shared" si="17"/>
        <v>J=</v>
      </c>
      <c r="T29" s="30">
        <f t="shared" si="18"/>
        <v>44348</v>
      </c>
      <c r="U29" s="4"/>
      <c r="V29" s="83"/>
      <c r="W29" s="67"/>
      <c r="X29" s="69"/>
      <c r="Y29" s="77"/>
      <c r="Z29" s="86"/>
      <c r="AA29" s="86"/>
      <c r="AB29" s="84"/>
      <c r="AC29" s="86"/>
      <c r="AD29" s="83"/>
      <c r="AE29" s="85"/>
      <c r="AF29" s="67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</row>
    <row r="30" spans="1:119" x14ac:dyDescent="0.15">
      <c r="A30" s="36">
        <f t="shared" si="9"/>
        <v>44246</v>
      </c>
      <c r="B30" s="14">
        <f t="shared" ca="1" si="24"/>
        <v>1004.12658</v>
      </c>
      <c r="C30" s="6">
        <f t="shared" si="10"/>
        <v>1000</v>
      </c>
      <c r="D30" s="12">
        <f ca="1">IF(A30&lt;$B$1,VLOOKUP(A30,[1]DI!$A$4:$B$15000,2,FALSE),0)</f>
        <v>1.9000000000000006E-2</v>
      </c>
      <c r="E30" s="13">
        <f t="shared" ca="1" si="25"/>
        <v>1.0000746899999999</v>
      </c>
      <c r="F30" s="13">
        <f ca="1">(TRUNC(PRODUCT($E$12:$E29),16))</f>
        <v>1.00089664827902</v>
      </c>
      <c r="G30" s="13">
        <f t="shared" si="26"/>
        <v>1</v>
      </c>
      <c r="H30" s="13">
        <f t="shared" ca="1" si="27"/>
        <v>1.0008966500000001</v>
      </c>
      <c r="I30" s="12">
        <f t="shared" si="28"/>
        <v>7.0000000000000007E-2</v>
      </c>
      <c r="J30" s="30">
        <f t="shared" si="12"/>
        <v>44228</v>
      </c>
      <c r="K30" s="2">
        <f t="shared" si="13"/>
        <v>12</v>
      </c>
      <c r="L30" s="15">
        <f t="shared" si="14"/>
        <v>12</v>
      </c>
      <c r="M30" s="11">
        <f t="shared" si="3"/>
        <v>1.003227036</v>
      </c>
      <c r="N30" s="11">
        <f t="shared" ca="1" si="4"/>
        <v>1.0041265800000001</v>
      </c>
      <c r="O30" s="15">
        <f t="shared" si="15"/>
        <v>0</v>
      </c>
      <c r="P30" s="13">
        <f t="shared" ca="1" si="5"/>
        <v>4.1265799999999997</v>
      </c>
      <c r="Q30" s="19">
        <f t="shared" si="6"/>
        <v>0</v>
      </c>
      <c r="R30" s="13">
        <f t="shared" si="16"/>
        <v>0</v>
      </c>
      <c r="S30" s="4" t="str">
        <f t="shared" si="17"/>
        <v>J=</v>
      </c>
      <c r="T30" s="30">
        <f t="shared" si="18"/>
        <v>44348</v>
      </c>
      <c r="U30" s="4"/>
      <c r="V30" s="83"/>
      <c r="W30" s="67"/>
      <c r="X30" s="69"/>
      <c r="Y30" s="77"/>
      <c r="Z30" s="86"/>
      <c r="AA30" s="86"/>
      <c r="AB30" s="84"/>
      <c r="AC30" s="86"/>
      <c r="AD30" s="83"/>
      <c r="AE30" s="85"/>
      <c r="AF30" s="67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</row>
    <row r="31" spans="1:119" x14ac:dyDescent="0.15">
      <c r="A31" s="36">
        <f t="shared" si="9"/>
        <v>44247</v>
      </c>
      <c r="B31" s="14">
        <f t="shared" ca="1" si="24"/>
        <v>1004.47123099</v>
      </c>
      <c r="C31" s="6">
        <f t="shared" si="10"/>
        <v>1000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(TRUNC(PRODUCT($E$12:$E30),16))</f>
        <v>1.0009714052496801</v>
      </c>
      <c r="G31" s="13">
        <f t="shared" si="26"/>
        <v>1</v>
      </c>
      <c r="H31" s="13">
        <f t="shared" ca="1" si="27"/>
        <v>1.00097141</v>
      </c>
      <c r="I31" s="12">
        <f t="shared" si="28"/>
        <v>7.0000000000000007E-2</v>
      </c>
      <c r="J31" s="30">
        <f t="shared" si="12"/>
        <v>44228</v>
      </c>
      <c r="K31" s="2">
        <f t="shared" si="13"/>
        <v>12</v>
      </c>
      <c r="L31" s="15">
        <f t="shared" si="14"/>
        <v>13</v>
      </c>
      <c r="M31" s="11">
        <f t="shared" si="3"/>
        <v>1.003496425</v>
      </c>
      <c r="N31" s="11">
        <f t="shared" ca="1" si="4"/>
        <v>1.0044712309999999</v>
      </c>
      <c r="O31" s="15">
        <f t="shared" si="15"/>
        <v>0</v>
      </c>
      <c r="P31" s="13">
        <f t="shared" ca="1" si="5"/>
        <v>4.4712309899999996</v>
      </c>
      <c r="Q31" s="19">
        <f t="shared" si="6"/>
        <v>0</v>
      </c>
      <c r="R31" s="13">
        <f t="shared" si="16"/>
        <v>0</v>
      </c>
      <c r="S31" s="4" t="str">
        <f t="shared" si="17"/>
        <v>J=</v>
      </c>
      <c r="T31" s="30">
        <f t="shared" si="18"/>
        <v>44348</v>
      </c>
      <c r="U31" s="4"/>
      <c r="V31" s="83"/>
      <c r="W31" s="67"/>
      <c r="X31" s="69"/>
      <c r="Y31" s="77"/>
      <c r="Z31" s="86"/>
      <c r="AA31" s="86"/>
      <c r="AB31" s="84"/>
      <c r="AC31" s="86"/>
      <c r="AD31" s="83"/>
      <c r="AE31" s="85"/>
      <c r="AF31" s="67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</row>
    <row r="32" spans="1:119" x14ac:dyDescent="0.15">
      <c r="A32" s="36">
        <f t="shared" si="9"/>
        <v>44248</v>
      </c>
      <c r="B32" s="14">
        <f t="shared" ca="1" si="24"/>
        <v>1004.47123099</v>
      </c>
      <c r="C32" s="6">
        <f t="shared" si="10"/>
        <v>1000</v>
      </c>
      <c r="D32" s="12">
        <f ca="1">IF(A32&lt;$B$1,VLOOKUP(A32,[1]DI!$A$4:$B$15000,2,FALSE),0)</f>
        <v>0</v>
      </c>
      <c r="E32" s="13">
        <f t="shared" ca="1" si="25"/>
        <v>1</v>
      </c>
      <c r="F32" s="13">
        <f ca="1">(TRUNC(PRODUCT($E$12:$E31),16))</f>
        <v>1.0009714052496801</v>
      </c>
      <c r="G32" s="13">
        <f t="shared" si="26"/>
        <v>1</v>
      </c>
      <c r="H32" s="13">
        <f t="shared" ca="1" si="27"/>
        <v>1.00097141</v>
      </c>
      <c r="I32" s="12">
        <f t="shared" si="28"/>
        <v>7.0000000000000007E-2</v>
      </c>
      <c r="J32" s="30">
        <f t="shared" si="12"/>
        <v>44228</v>
      </c>
      <c r="K32" s="2">
        <f t="shared" si="13"/>
        <v>12</v>
      </c>
      <c r="L32" s="15">
        <f t="shared" si="14"/>
        <v>13</v>
      </c>
      <c r="M32" s="11">
        <f t="shared" si="3"/>
        <v>1.003496425</v>
      </c>
      <c r="N32" s="11">
        <f t="shared" ca="1" si="4"/>
        <v>1.0044712309999999</v>
      </c>
      <c r="O32" s="15">
        <f t="shared" si="15"/>
        <v>0</v>
      </c>
      <c r="P32" s="13">
        <f t="shared" ca="1" si="5"/>
        <v>4.4712309899999996</v>
      </c>
      <c r="Q32" s="19">
        <f t="shared" si="6"/>
        <v>0</v>
      </c>
      <c r="R32" s="13">
        <f t="shared" si="16"/>
        <v>0</v>
      </c>
      <c r="S32" s="4" t="str">
        <f t="shared" si="17"/>
        <v>J=</v>
      </c>
      <c r="T32" s="30">
        <f t="shared" si="18"/>
        <v>44348</v>
      </c>
      <c r="U32" s="4"/>
      <c r="V32" s="83"/>
      <c r="W32" s="67"/>
      <c r="X32" s="69"/>
      <c r="Y32" s="77"/>
      <c r="Z32" s="86"/>
      <c r="AA32" s="86"/>
      <c r="AB32" s="84"/>
      <c r="AC32" s="86"/>
      <c r="AD32" s="83"/>
      <c r="AE32" s="85"/>
      <c r="AF32" s="67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</row>
    <row r="33" spans="1:119" x14ac:dyDescent="0.15">
      <c r="A33" s="36">
        <f t="shared" si="9"/>
        <v>44249</v>
      </c>
      <c r="B33" s="14">
        <f t="shared" ca="1" si="24"/>
        <v>1004.47123099</v>
      </c>
      <c r="C33" s="6">
        <f t="shared" si="10"/>
        <v>1000</v>
      </c>
      <c r="D33" s="12">
        <f ca="1">IF(A33&lt;$B$1,VLOOKUP(A33,[1]DI!$A$4:$B$15000,2,FALSE),0)</f>
        <v>1.9000000000000006E-2</v>
      </c>
      <c r="E33" s="13">
        <f t="shared" ca="1" si="25"/>
        <v>1.0000746899999999</v>
      </c>
      <c r="F33" s="13">
        <f ca="1">(TRUNC(PRODUCT($E$12:$E32),16))</f>
        <v>1.0009714052496801</v>
      </c>
      <c r="G33" s="13">
        <f t="shared" si="26"/>
        <v>1</v>
      </c>
      <c r="H33" s="13">
        <f t="shared" ca="1" si="27"/>
        <v>1.00097141</v>
      </c>
      <c r="I33" s="12">
        <f t="shared" si="28"/>
        <v>7.0000000000000007E-2</v>
      </c>
      <c r="J33" s="30">
        <f t="shared" si="12"/>
        <v>44228</v>
      </c>
      <c r="K33" s="2">
        <f t="shared" si="13"/>
        <v>13</v>
      </c>
      <c r="L33" s="15">
        <f t="shared" si="14"/>
        <v>13</v>
      </c>
      <c r="M33" s="11">
        <f t="shared" si="3"/>
        <v>1.003496425</v>
      </c>
      <c r="N33" s="11">
        <f t="shared" ca="1" si="4"/>
        <v>1.0044712309999999</v>
      </c>
      <c r="O33" s="15">
        <f t="shared" si="15"/>
        <v>0</v>
      </c>
      <c r="P33" s="13">
        <f t="shared" ca="1" si="5"/>
        <v>4.4712309899999996</v>
      </c>
      <c r="Q33" s="19">
        <f t="shared" si="6"/>
        <v>0</v>
      </c>
      <c r="R33" s="13">
        <f t="shared" si="16"/>
        <v>0</v>
      </c>
      <c r="S33" s="4" t="str">
        <f t="shared" si="17"/>
        <v>J=</v>
      </c>
      <c r="T33" s="30">
        <f t="shared" si="18"/>
        <v>44348</v>
      </c>
      <c r="U33" s="4"/>
      <c r="V33" s="83"/>
      <c r="W33" s="67"/>
      <c r="X33" s="69"/>
      <c r="Y33" s="77"/>
      <c r="Z33" s="86"/>
      <c r="AA33" s="86"/>
      <c r="AB33" s="84"/>
      <c r="AC33" s="86"/>
      <c r="AD33" s="83"/>
      <c r="AE33" s="85"/>
      <c r="AF33" s="67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</row>
    <row r="34" spans="1:119" x14ac:dyDescent="0.15">
      <c r="A34" s="36">
        <f t="shared" si="9"/>
        <v>44250</v>
      </c>
      <c r="B34" s="14">
        <f ca="1">IF(A34&lt;=TODAY(),C34+P34,IF(AND(A34&gt;TODAY(),A34&lt;=$B$1),IF(VLOOKUP(TODAY(),$A$10:$D$5000,4,FALSE)=0,"n.d",C34+P34),"n.d"))</f>
        <v>1004.81599699</v>
      </c>
      <c r="C34" s="6">
        <f t="shared" si="10"/>
        <v>1000</v>
      </c>
      <c r="D34" s="12">
        <f ca="1">IF(A34&lt;$B$1,VLOOKUP(A34,[1]DI!$A$4:$B$15000,2,FALSE),0)</f>
        <v>1.9000000000000006E-2</v>
      </c>
      <c r="E34" s="13">
        <f t="shared" ca="1" si="25"/>
        <v>1.0000746899999999</v>
      </c>
      <c r="F34" s="13">
        <f ca="1">(TRUNC(PRODUCT($E$12:$E33),16))</f>
        <v>1.00104616780394</v>
      </c>
      <c r="G34" s="13">
        <f t="shared" si="26"/>
        <v>1</v>
      </c>
      <c r="H34" s="13">
        <f t="shared" ca="1" si="27"/>
        <v>1.00104617</v>
      </c>
      <c r="I34" s="12">
        <f t="shared" si="28"/>
        <v>7.0000000000000007E-2</v>
      </c>
      <c r="J34" s="30">
        <f t="shared" si="12"/>
        <v>44228</v>
      </c>
      <c r="K34" s="2">
        <f t="shared" si="13"/>
        <v>14</v>
      </c>
      <c r="L34" s="15">
        <f t="shared" si="14"/>
        <v>14</v>
      </c>
      <c r="M34" s="11">
        <f t="shared" si="3"/>
        <v>1.0037658869999999</v>
      </c>
      <c r="N34" s="11">
        <f t="shared" ca="1" si="4"/>
        <v>1.0048159969999999</v>
      </c>
      <c r="O34" s="15">
        <f t="shared" si="15"/>
        <v>0</v>
      </c>
      <c r="P34" s="13">
        <f t="shared" ca="1" si="5"/>
        <v>4.8159969900000004</v>
      </c>
      <c r="Q34" s="19">
        <f t="shared" si="6"/>
        <v>0</v>
      </c>
      <c r="R34" s="13">
        <f t="shared" si="16"/>
        <v>0</v>
      </c>
      <c r="S34" s="4" t="str">
        <f t="shared" si="17"/>
        <v>J=</v>
      </c>
      <c r="T34" s="30">
        <f t="shared" si="18"/>
        <v>44348</v>
      </c>
      <c r="U34" s="4"/>
      <c r="V34" s="83"/>
      <c r="W34" s="67"/>
      <c r="X34" s="69"/>
      <c r="Y34" s="77"/>
      <c r="Z34" s="86"/>
      <c r="AA34" s="86"/>
      <c r="AB34" s="84"/>
      <c r="AC34" s="86"/>
      <c r="AD34" s="83"/>
      <c r="AE34" s="85"/>
      <c r="AF34" s="67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</row>
    <row r="35" spans="1:119" x14ac:dyDescent="0.15">
      <c r="A35" s="36">
        <f t="shared" si="9"/>
        <v>44251</v>
      </c>
      <c r="B35" s="14">
        <f t="shared" ca="1" si="24"/>
        <v>1005.16088399</v>
      </c>
      <c r="C35" s="6">
        <f t="shared" si="10"/>
        <v>1000</v>
      </c>
      <c r="D35" s="12">
        <f ca="1">IF(A35&lt;$B$1,VLOOKUP(A35,[1]DI!$A$4:$B$15000,2,FALSE),0)</f>
        <v>1.9000000000000006E-2</v>
      </c>
      <c r="E35" s="13">
        <f t="shared" ca="1" si="25"/>
        <v>1.0000746899999999</v>
      </c>
      <c r="F35" s="13">
        <f ca="1">(TRUNC(PRODUCT($E$12:$E34),16))</f>
        <v>1.00112093594221</v>
      </c>
      <c r="G35" s="13">
        <f t="shared" si="26"/>
        <v>1</v>
      </c>
      <c r="H35" s="13">
        <f t="shared" ca="1" si="27"/>
        <v>1.0011209400000001</v>
      </c>
      <c r="I35" s="12">
        <f t="shared" si="28"/>
        <v>7.0000000000000007E-2</v>
      </c>
      <c r="J35" s="30">
        <f t="shared" si="12"/>
        <v>44228</v>
      </c>
      <c r="K35" s="2">
        <f t="shared" si="13"/>
        <v>15</v>
      </c>
      <c r="L35" s="15">
        <f t="shared" si="14"/>
        <v>15</v>
      </c>
      <c r="M35" s="11">
        <f t="shared" si="3"/>
        <v>1.004035421</v>
      </c>
      <c r="N35" s="11">
        <f t="shared" ca="1" si="4"/>
        <v>1.0051608839999999</v>
      </c>
      <c r="O35" s="15">
        <f t="shared" si="15"/>
        <v>0</v>
      </c>
      <c r="P35" s="13">
        <f t="shared" ca="1" si="5"/>
        <v>5.1608839900000003</v>
      </c>
      <c r="Q35" s="19">
        <f t="shared" si="6"/>
        <v>0</v>
      </c>
      <c r="R35" s="13">
        <f t="shared" si="16"/>
        <v>0</v>
      </c>
      <c r="S35" s="4" t="str">
        <f t="shared" si="17"/>
        <v>J=</v>
      </c>
      <c r="T35" s="30">
        <f t="shared" si="18"/>
        <v>44348</v>
      </c>
      <c r="U35" s="4"/>
      <c r="V35" s="83"/>
      <c r="W35" s="67"/>
      <c r="X35" s="69"/>
      <c r="Y35" s="77"/>
      <c r="Z35" s="86"/>
      <c r="AA35" s="86"/>
      <c r="AB35" s="84"/>
      <c r="AC35" s="86"/>
      <c r="AD35" s="83"/>
      <c r="AE35" s="85"/>
      <c r="AF35" s="67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</row>
    <row r="36" spans="1:119" x14ac:dyDescent="0.15">
      <c r="A36" s="36">
        <f t="shared" si="9"/>
        <v>44252</v>
      </c>
      <c r="B36" s="14">
        <f t="shared" ca="1" si="24"/>
        <v>1005.505885</v>
      </c>
      <c r="C36" s="6">
        <f t="shared" si="10"/>
        <v>1000</v>
      </c>
      <c r="D36" s="12">
        <f ca="1">IF(A36&lt;$B$1,VLOOKUP(A36,[1]DI!$A$4:$B$15000,2,FALSE),0)</f>
        <v>1.9000000000000006E-2</v>
      </c>
      <c r="E36" s="13">
        <f t="shared" ca="1" si="25"/>
        <v>1.0000746899999999</v>
      </c>
      <c r="F36" s="13">
        <f ca="1">(TRUNC(PRODUCT($E$12:$E35),16))</f>
        <v>1.00119570966492</v>
      </c>
      <c r="G36" s="13">
        <f t="shared" si="26"/>
        <v>1</v>
      </c>
      <c r="H36" s="13">
        <f t="shared" ca="1" si="27"/>
        <v>1.00119571</v>
      </c>
      <c r="I36" s="12">
        <f t="shared" si="28"/>
        <v>7.0000000000000007E-2</v>
      </c>
      <c r="J36" s="30">
        <f t="shared" si="12"/>
        <v>44228</v>
      </c>
      <c r="K36" s="2">
        <f t="shared" si="13"/>
        <v>16</v>
      </c>
      <c r="L36" s="15">
        <f t="shared" si="14"/>
        <v>16</v>
      </c>
      <c r="M36" s="11">
        <f t="shared" si="3"/>
        <v>1.004305027</v>
      </c>
      <c r="N36" s="11">
        <f t="shared" ca="1" si="4"/>
        <v>1.005505885</v>
      </c>
      <c r="O36" s="15">
        <f t="shared" si="15"/>
        <v>0</v>
      </c>
      <c r="P36" s="13">
        <f t="shared" ca="1" si="5"/>
        <v>5.5058850000000001</v>
      </c>
      <c r="Q36" s="19">
        <f t="shared" si="6"/>
        <v>0</v>
      </c>
      <c r="R36" s="13">
        <f t="shared" si="16"/>
        <v>0</v>
      </c>
      <c r="S36" s="4" t="str">
        <f t="shared" si="17"/>
        <v>J=</v>
      </c>
      <c r="T36" s="30">
        <f t="shared" si="18"/>
        <v>44348</v>
      </c>
      <c r="U36" s="4"/>
      <c r="V36" s="83"/>
      <c r="W36" s="67"/>
      <c r="X36" s="69"/>
      <c r="Y36" s="77"/>
      <c r="Z36" s="86"/>
      <c r="AA36" s="86"/>
      <c r="AB36" s="84"/>
      <c r="AC36" s="86"/>
      <c r="AD36" s="83"/>
      <c r="AE36" s="85"/>
      <c r="AF36" s="67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</row>
    <row r="37" spans="1:119" x14ac:dyDescent="0.15">
      <c r="A37" s="36">
        <f t="shared" si="9"/>
        <v>44253</v>
      </c>
      <c r="B37" s="14">
        <f t="shared" ca="1" si="24"/>
        <v>1005.851008</v>
      </c>
      <c r="C37" s="6">
        <f t="shared" si="10"/>
        <v>1000</v>
      </c>
      <c r="D37" s="12">
        <f ca="1">IF(A37&lt;$B$1,VLOOKUP(A37,[1]DI!$A$4:$B$15000,2,FALSE),0)</f>
        <v>1.9000000000000006E-2</v>
      </c>
      <c r="E37" s="13">
        <f t="shared" ca="1" si="25"/>
        <v>1.0000746899999999</v>
      </c>
      <c r="F37" s="13">
        <f ca="1">(TRUNC(PRODUCT($E$12:$E36),16))</f>
        <v>1.00127048897247</v>
      </c>
      <c r="G37" s="13">
        <f t="shared" si="26"/>
        <v>1</v>
      </c>
      <c r="H37" s="13">
        <f t="shared" ca="1" si="27"/>
        <v>1.00127049</v>
      </c>
      <c r="I37" s="12">
        <f t="shared" si="28"/>
        <v>7.0000000000000007E-2</v>
      </c>
      <c r="J37" s="30">
        <f t="shared" si="12"/>
        <v>44228</v>
      </c>
      <c r="K37" s="2">
        <f t="shared" si="13"/>
        <v>17</v>
      </c>
      <c r="L37" s="15">
        <f t="shared" si="14"/>
        <v>17</v>
      </c>
      <c r="M37" s="11">
        <f t="shared" si="3"/>
        <v>1.0045747060000001</v>
      </c>
      <c r="N37" s="11">
        <f t="shared" ca="1" si="4"/>
        <v>1.005851008</v>
      </c>
      <c r="O37" s="15">
        <f t="shared" si="15"/>
        <v>0</v>
      </c>
      <c r="P37" s="13">
        <f t="shared" ca="1" si="5"/>
        <v>5.8510080000000002</v>
      </c>
      <c r="Q37" s="19">
        <f t="shared" si="6"/>
        <v>0</v>
      </c>
      <c r="R37" s="13">
        <f t="shared" si="16"/>
        <v>0</v>
      </c>
      <c r="S37" s="4" t="str">
        <f t="shared" si="17"/>
        <v>J=</v>
      </c>
      <c r="T37" s="30">
        <f t="shared" si="18"/>
        <v>44348</v>
      </c>
      <c r="U37" s="4"/>
      <c r="V37" s="83"/>
      <c r="W37" s="67"/>
      <c r="X37" s="69"/>
      <c r="Y37" s="77"/>
      <c r="Z37" s="86"/>
      <c r="AA37" s="86"/>
      <c r="AB37" s="84"/>
      <c r="AC37" s="86"/>
      <c r="AD37" s="83"/>
      <c r="AE37" s="85"/>
      <c r="AF37" s="67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</row>
    <row r="38" spans="1:119" x14ac:dyDescent="0.15">
      <c r="A38" s="36">
        <f t="shared" si="9"/>
        <v>44254</v>
      </c>
      <c r="B38" s="14">
        <f t="shared" ca="1" si="24"/>
        <v>1006.196244</v>
      </c>
      <c r="C38" s="6">
        <f t="shared" si="10"/>
        <v>1000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(TRUNC(PRODUCT($E$12:$E37),16))</f>
        <v>1.0013452738652999</v>
      </c>
      <c r="G38" s="13">
        <f t="shared" si="26"/>
        <v>1</v>
      </c>
      <c r="H38" s="13">
        <f t="shared" ca="1" si="27"/>
        <v>1.0013452700000001</v>
      </c>
      <c r="I38" s="12">
        <f t="shared" si="28"/>
        <v>7.0000000000000007E-2</v>
      </c>
      <c r="J38" s="30">
        <f t="shared" si="12"/>
        <v>44228</v>
      </c>
      <c r="K38" s="2">
        <f t="shared" si="13"/>
        <v>17</v>
      </c>
      <c r="L38" s="15">
        <f t="shared" si="14"/>
        <v>18</v>
      </c>
      <c r="M38" s="11">
        <f t="shared" si="3"/>
        <v>1.0048444569999999</v>
      </c>
      <c r="N38" s="11">
        <f t="shared" ca="1" si="4"/>
        <v>1.0061962440000001</v>
      </c>
      <c r="O38" s="15">
        <f t="shared" si="15"/>
        <v>0</v>
      </c>
      <c r="P38" s="13">
        <f t="shared" ca="1" si="5"/>
        <v>6.1962440000000001</v>
      </c>
      <c r="Q38" s="19">
        <f t="shared" si="6"/>
        <v>0</v>
      </c>
      <c r="R38" s="13">
        <f t="shared" si="16"/>
        <v>0</v>
      </c>
      <c r="S38" s="4" t="str">
        <f t="shared" si="17"/>
        <v>J=</v>
      </c>
      <c r="T38" s="30">
        <f t="shared" si="18"/>
        <v>44348</v>
      </c>
      <c r="U38" s="4"/>
      <c r="V38" s="83"/>
      <c r="W38" s="67"/>
      <c r="X38" s="69"/>
      <c r="Y38" s="77"/>
      <c r="Z38" s="86"/>
      <c r="AA38" s="86"/>
      <c r="AB38" s="84"/>
      <c r="AC38" s="86"/>
      <c r="AD38" s="83"/>
      <c r="AE38" s="85"/>
      <c r="AF38" s="67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</row>
    <row r="39" spans="1:119" x14ac:dyDescent="0.15">
      <c r="A39" s="36">
        <f t="shared" si="9"/>
        <v>44255</v>
      </c>
      <c r="B39" s="14">
        <f t="shared" ca="1" si="24"/>
        <v>1006.196244</v>
      </c>
      <c r="C39" s="6">
        <f t="shared" si="10"/>
        <v>1000</v>
      </c>
      <c r="D39" s="12">
        <f ca="1">IF(A39&lt;$B$1,VLOOKUP(A39,[1]DI!$A$4:$B$15000,2,FALSE),0)</f>
        <v>0</v>
      </c>
      <c r="E39" s="13">
        <f t="shared" ca="1" si="25"/>
        <v>1</v>
      </c>
      <c r="F39" s="13">
        <f ca="1">(TRUNC(PRODUCT($E$12:$E38),16))</f>
        <v>1.0013452738652999</v>
      </c>
      <c r="G39" s="13">
        <f t="shared" si="26"/>
        <v>1</v>
      </c>
      <c r="H39" s="13">
        <f t="shared" ca="1" si="27"/>
        <v>1.0013452700000001</v>
      </c>
      <c r="I39" s="12">
        <f t="shared" si="28"/>
        <v>7.0000000000000007E-2</v>
      </c>
      <c r="J39" s="30">
        <f t="shared" si="12"/>
        <v>44228</v>
      </c>
      <c r="K39" s="2">
        <f t="shared" si="13"/>
        <v>17</v>
      </c>
      <c r="L39" s="15">
        <f t="shared" si="14"/>
        <v>18</v>
      </c>
      <c r="M39" s="11">
        <f t="shared" si="3"/>
        <v>1.0048444569999999</v>
      </c>
      <c r="N39" s="11">
        <f t="shared" ca="1" si="4"/>
        <v>1.0061962440000001</v>
      </c>
      <c r="O39" s="15">
        <f t="shared" si="15"/>
        <v>0</v>
      </c>
      <c r="P39" s="13">
        <f t="shared" ca="1" si="5"/>
        <v>6.1962440000000001</v>
      </c>
      <c r="Q39" s="19">
        <f t="shared" si="6"/>
        <v>0</v>
      </c>
      <c r="R39" s="13">
        <f t="shared" si="16"/>
        <v>0</v>
      </c>
      <c r="S39" s="4" t="str">
        <f t="shared" si="17"/>
        <v>J=</v>
      </c>
      <c r="T39" s="30">
        <f t="shared" si="18"/>
        <v>44348</v>
      </c>
      <c r="U39" s="4"/>
      <c r="V39" s="83"/>
      <c r="W39" s="67"/>
      <c r="X39" s="69"/>
      <c r="Y39" s="77"/>
      <c r="Z39" s="86"/>
      <c r="AA39" s="86"/>
      <c r="AB39" s="84"/>
      <c r="AC39" s="86"/>
      <c r="AD39" s="83"/>
      <c r="AE39" s="85"/>
      <c r="AF39" s="67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</row>
    <row r="40" spans="1:119" x14ac:dyDescent="0.15">
      <c r="A40" s="36">
        <f t="shared" si="9"/>
        <v>44256</v>
      </c>
      <c r="B40" s="14">
        <f t="shared" ca="1" si="24"/>
        <v>1006.196244</v>
      </c>
      <c r="C40" s="6">
        <f t="shared" si="10"/>
        <v>1000</v>
      </c>
      <c r="D40" s="12">
        <f ca="1">IF(A40&lt;$B$1,VLOOKUP(A40,[1]DI!$A$4:$B$15000,2,FALSE),0)</f>
        <v>1.9000000000000006E-2</v>
      </c>
      <c r="E40" s="13">
        <f t="shared" ca="1" si="25"/>
        <v>1.0000746899999999</v>
      </c>
      <c r="F40" s="13">
        <f ca="1">(TRUNC(PRODUCT($E$12:$E39),16))</f>
        <v>1.0013452738652999</v>
      </c>
      <c r="G40" s="13">
        <f t="shared" si="26"/>
        <v>1</v>
      </c>
      <c r="H40" s="13">
        <f t="shared" ca="1" si="27"/>
        <v>1.0013452700000001</v>
      </c>
      <c r="I40" s="12">
        <f t="shared" si="28"/>
        <v>7.0000000000000007E-2</v>
      </c>
      <c r="J40" s="30">
        <f t="shared" si="12"/>
        <v>44228</v>
      </c>
      <c r="K40" s="2">
        <f t="shared" si="13"/>
        <v>18</v>
      </c>
      <c r="L40" s="15">
        <f t="shared" si="14"/>
        <v>18</v>
      </c>
      <c r="M40" s="11">
        <f t="shared" si="3"/>
        <v>1.0048444569999999</v>
      </c>
      <c r="N40" s="11">
        <f t="shared" ca="1" si="4"/>
        <v>1.0061962440000001</v>
      </c>
      <c r="O40" s="15">
        <f t="shared" si="15"/>
        <v>0</v>
      </c>
      <c r="P40" s="13">
        <f t="shared" ca="1" si="5"/>
        <v>6.1962440000000001</v>
      </c>
      <c r="Q40" s="19">
        <f t="shared" si="6"/>
        <v>0</v>
      </c>
      <c r="R40" s="13">
        <f t="shared" si="16"/>
        <v>0</v>
      </c>
      <c r="S40" s="4" t="str">
        <f t="shared" si="17"/>
        <v>J=</v>
      </c>
      <c r="T40" s="30">
        <f t="shared" si="18"/>
        <v>44348</v>
      </c>
      <c r="U40" s="4"/>
      <c r="V40" s="83"/>
      <c r="W40" s="67"/>
      <c r="X40" s="69"/>
      <c r="Y40" s="77"/>
      <c r="Z40" s="86"/>
      <c r="AA40" s="86"/>
      <c r="AB40" s="84"/>
      <c r="AC40" s="86"/>
      <c r="AD40" s="83"/>
      <c r="AE40" s="85"/>
      <c r="AF40" s="67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</row>
    <row r="41" spans="1:119" x14ac:dyDescent="0.15">
      <c r="A41" s="36">
        <f t="shared" si="9"/>
        <v>44257</v>
      </c>
      <c r="B41" s="14">
        <f t="shared" ca="1" si="24"/>
        <v>1006.54160399</v>
      </c>
      <c r="C41" s="6">
        <f t="shared" si="10"/>
        <v>1000</v>
      </c>
      <c r="D41" s="12">
        <f ca="1">IF(A41&lt;$B$1,VLOOKUP(A41,[1]DI!$A$4:$B$15000,2,FALSE),0)</f>
        <v>1.9000000000000006E-2</v>
      </c>
      <c r="E41" s="13">
        <f t="shared" ca="1" si="25"/>
        <v>1.0000746899999999</v>
      </c>
      <c r="F41" s="13">
        <f ca="1">(TRUNC(PRODUCT($E$12:$E40),16))</f>
        <v>1.0014200643438</v>
      </c>
      <c r="G41" s="13">
        <f t="shared" si="26"/>
        <v>1</v>
      </c>
      <c r="H41" s="13">
        <f t="shared" ca="1" si="27"/>
        <v>1.0014200600000001</v>
      </c>
      <c r="I41" s="12">
        <f t="shared" si="28"/>
        <v>7.0000000000000007E-2</v>
      </c>
      <c r="J41" s="30">
        <f t="shared" si="12"/>
        <v>44228</v>
      </c>
      <c r="K41" s="2">
        <f t="shared" si="13"/>
        <v>19</v>
      </c>
      <c r="L41" s="15">
        <f t="shared" si="14"/>
        <v>19</v>
      </c>
      <c r="M41" s="11">
        <f t="shared" si="3"/>
        <v>1.005114281</v>
      </c>
      <c r="N41" s="11">
        <f t="shared" ca="1" si="4"/>
        <v>1.0065416039999999</v>
      </c>
      <c r="O41" s="15">
        <f t="shared" si="15"/>
        <v>0</v>
      </c>
      <c r="P41" s="13">
        <f t="shared" ca="1" si="5"/>
        <v>6.5416039899999996</v>
      </c>
      <c r="Q41" s="19">
        <f t="shared" si="6"/>
        <v>0</v>
      </c>
      <c r="R41" s="13">
        <f t="shared" si="16"/>
        <v>0</v>
      </c>
      <c r="S41" s="4" t="str">
        <f t="shared" si="17"/>
        <v>J=</v>
      </c>
      <c r="T41" s="30">
        <f t="shared" si="18"/>
        <v>44348</v>
      </c>
      <c r="U41" s="4"/>
      <c r="V41" s="83"/>
      <c r="W41" s="67"/>
      <c r="X41" s="69"/>
      <c r="Y41" s="77"/>
      <c r="Z41" s="86"/>
      <c r="AA41" s="86"/>
      <c r="AB41" s="84"/>
      <c r="AC41" s="86"/>
      <c r="AD41" s="83"/>
      <c r="AE41" s="85"/>
      <c r="AF41" s="67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</row>
    <row r="42" spans="1:119" x14ac:dyDescent="0.15">
      <c r="A42" s="36">
        <f t="shared" si="9"/>
        <v>44258</v>
      </c>
      <c r="B42" s="14">
        <f t="shared" ca="1" si="24"/>
        <v>1006.887086</v>
      </c>
      <c r="C42" s="6">
        <f t="shared" si="10"/>
        <v>1000</v>
      </c>
      <c r="D42" s="12">
        <f ca="1">IF(A42&lt;$B$1,VLOOKUP(A42,[1]DI!$A$4:$B$15000,2,FALSE),0)</f>
        <v>1.9000000000000006E-2</v>
      </c>
      <c r="E42" s="13">
        <f t="shared" ca="1" si="25"/>
        <v>1.0000746899999999</v>
      </c>
      <c r="F42" s="13">
        <f ca="1">(TRUNC(PRODUCT($E$12:$E41),16))</f>
        <v>1.00149486040841</v>
      </c>
      <c r="G42" s="13">
        <f t="shared" si="26"/>
        <v>1</v>
      </c>
      <c r="H42" s="13">
        <f t="shared" ca="1" si="27"/>
        <v>1.00149486</v>
      </c>
      <c r="I42" s="12">
        <f t="shared" si="28"/>
        <v>7.0000000000000007E-2</v>
      </c>
      <c r="J42" s="30">
        <f t="shared" si="12"/>
        <v>44228</v>
      </c>
      <c r="K42" s="2">
        <f t="shared" si="13"/>
        <v>20</v>
      </c>
      <c r="L42" s="15">
        <f t="shared" si="14"/>
        <v>20</v>
      </c>
      <c r="M42" s="11">
        <f t="shared" si="3"/>
        <v>1.005384177</v>
      </c>
      <c r="N42" s="11">
        <f t="shared" ca="1" si="4"/>
        <v>1.0068870860000001</v>
      </c>
      <c r="O42" s="15">
        <f t="shared" si="15"/>
        <v>0</v>
      </c>
      <c r="P42" s="13">
        <f t="shared" ca="1" si="5"/>
        <v>6.887086</v>
      </c>
      <c r="Q42" s="19">
        <f t="shared" si="6"/>
        <v>0</v>
      </c>
      <c r="R42" s="13">
        <f t="shared" si="16"/>
        <v>0</v>
      </c>
      <c r="S42" s="4" t="str">
        <f t="shared" si="17"/>
        <v>J=</v>
      </c>
      <c r="T42" s="30">
        <f t="shared" si="18"/>
        <v>44348</v>
      </c>
      <c r="U42" s="4"/>
      <c r="V42" s="83"/>
      <c r="W42" s="67"/>
      <c r="X42" s="69"/>
      <c r="Y42" s="77"/>
      <c r="Z42" s="86"/>
      <c r="AA42" s="86"/>
      <c r="AB42" s="84"/>
      <c r="AC42" s="86"/>
      <c r="AD42" s="83"/>
      <c r="AE42" s="85"/>
      <c r="AF42" s="67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</row>
    <row r="43" spans="1:119" x14ac:dyDescent="0.15">
      <c r="A43" s="36">
        <f t="shared" si="9"/>
        <v>44259</v>
      </c>
      <c r="B43" s="14">
        <f t="shared" ca="1" si="24"/>
        <v>1007.23267999</v>
      </c>
      <c r="C43" s="6">
        <f t="shared" si="10"/>
        <v>1000</v>
      </c>
      <c r="D43" s="12">
        <f ca="1">IF(A43&lt;$B$1,VLOOKUP(A43,[1]DI!$A$4:$B$15000,2,FALSE),0)</f>
        <v>1.9000000000000006E-2</v>
      </c>
      <c r="E43" s="13">
        <f t="shared" ca="1" si="25"/>
        <v>1.0000746899999999</v>
      </c>
      <c r="F43" s="13">
        <f ca="1">(TRUNC(PRODUCT($E$12:$E42),16))</f>
        <v>1.00156966205953</v>
      </c>
      <c r="G43" s="13">
        <f t="shared" si="26"/>
        <v>1</v>
      </c>
      <c r="H43" s="13">
        <f t="shared" ca="1" si="27"/>
        <v>1.0015696599999999</v>
      </c>
      <c r="I43" s="12">
        <f t="shared" si="28"/>
        <v>7.0000000000000007E-2</v>
      </c>
      <c r="J43" s="30">
        <f t="shared" si="12"/>
        <v>44228</v>
      </c>
      <c r="K43" s="2">
        <f t="shared" si="13"/>
        <v>21</v>
      </c>
      <c r="L43" s="15">
        <f t="shared" si="14"/>
        <v>21</v>
      </c>
      <c r="M43" s="11">
        <f t="shared" si="3"/>
        <v>1.0056541450000001</v>
      </c>
      <c r="N43" s="11">
        <f t="shared" ca="1" si="4"/>
        <v>1.00723268</v>
      </c>
      <c r="O43" s="15">
        <f t="shared" si="15"/>
        <v>0</v>
      </c>
      <c r="P43" s="13">
        <f t="shared" ca="1" si="5"/>
        <v>7.2326799900000003</v>
      </c>
      <c r="Q43" s="19">
        <f t="shared" si="6"/>
        <v>0</v>
      </c>
      <c r="R43" s="13">
        <f t="shared" si="16"/>
        <v>0</v>
      </c>
      <c r="S43" s="4" t="str">
        <f t="shared" si="17"/>
        <v>J=</v>
      </c>
      <c r="T43" s="30">
        <f t="shared" si="18"/>
        <v>44348</v>
      </c>
      <c r="U43" s="4"/>
      <c r="V43" s="83"/>
      <c r="W43" s="67"/>
      <c r="X43" s="69"/>
      <c r="Y43" s="77"/>
      <c r="Z43" s="86"/>
      <c r="AA43" s="86"/>
      <c r="AB43" s="84"/>
      <c r="AC43" s="86"/>
      <c r="AD43" s="83"/>
      <c r="AE43" s="85"/>
      <c r="AF43" s="67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</row>
    <row r="44" spans="1:119" x14ac:dyDescent="0.15">
      <c r="A44" s="36">
        <f t="shared" si="9"/>
        <v>44260</v>
      </c>
      <c r="B44" s="14">
        <f t="shared" ca="1" si="24"/>
        <v>1007.57839799</v>
      </c>
      <c r="C44" s="6">
        <f t="shared" si="10"/>
        <v>1000</v>
      </c>
      <c r="D44" s="12">
        <f ca="1">IF(A44&lt;$B$1,VLOOKUP(A44,[1]DI!$A$4:$B$15000,2,FALSE),0)</f>
        <v>1.9000000000000006E-2</v>
      </c>
      <c r="E44" s="13">
        <f t="shared" ca="1" si="25"/>
        <v>1.0000746899999999</v>
      </c>
      <c r="F44" s="13">
        <f ca="1">(TRUNC(PRODUCT($E$12:$E43),16))</f>
        <v>1.0016444692975901</v>
      </c>
      <c r="G44" s="13">
        <f t="shared" si="26"/>
        <v>1</v>
      </c>
      <c r="H44" s="13">
        <f t="shared" ca="1" si="27"/>
        <v>1.00164447</v>
      </c>
      <c r="I44" s="12">
        <f t="shared" si="28"/>
        <v>7.0000000000000007E-2</v>
      </c>
      <c r="J44" s="30">
        <f t="shared" si="12"/>
        <v>44228</v>
      </c>
      <c r="K44" s="2">
        <f t="shared" si="13"/>
        <v>22</v>
      </c>
      <c r="L44" s="15">
        <f t="shared" si="14"/>
        <v>22</v>
      </c>
      <c r="M44" s="11">
        <f t="shared" si="3"/>
        <v>1.0059241860000001</v>
      </c>
      <c r="N44" s="11">
        <f t="shared" ca="1" si="4"/>
        <v>1.0075783979999999</v>
      </c>
      <c r="O44" s="15">
        <f t="shared" si="15"/>
        <v>0</v>
      </c>
      <c r="P44" s="13">
        <f t="shared" ca="1" si="5"/>
        <v>7.57839799</v>
      </c>
      <c r="Q44" s="19">
        <f t="shared" si="6"/>
        <v>0</v>
      </c>
      <c r="R44" s="13">
        <f t="shared" si="16"/>
        <v>0</v>
      </c>
      <c r="S44" s="4" t="str">
        <f t="shared" si="17"/>
        <v>J=</v>
      </c>
      <c r="T44" s="30">
        <f t="shared" si="18"/>
        <v>44348</v>
      </c>
      <c r="U44" s="4"/>
      <c r="V44" s="83"/>
      <c r="W44" s="67"/>
      <c r="X44" s="69"/>
      <c r="Y44" s="77"/>
      <c r="Z44" s="86"/>
      <c r="AA44" s="86"/>
      <c r="AB44" s="84"/>
      <c r="AC44" s="86"/>
      <c r="AD44" s="83"/>
      <c r="AE44" s="85"/>
      <c r="AF44" s="67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</row>
    <row r="45" spans="1:119" x14ac:dyDescent="0.15">
      <c r="A45" s="36">
        <f t="shared" si="9"/>
        <v>44261</v>
      </c>
      <c r="B45" s="14">
        <f t="shared" ca="1" si="24"/>
        <v>1007.92422999</v>
      </c>
      <c r="C45" s="6">
        <f t="shared" si="10"/>
        <v>1000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(TRUNC(PRODUCT($E$12:$E44),16))</f>
        <v>1.0017192821230001</v>
      </c>
      <c r="G45" s="13">
        <f t="shared" si="26"/>
        <v>1</v>
      </c>
      <c r="H45" s="13">
        <f t="shared" ca="1" si="27"/>
        <v>1.0017192800000001</v>
      </c>
      <c r="I45" s="12">
        <f t="shared" si="28"/>
        <v>7.0000000000000007E-2</v>
      </c>
      <c r="J45" s="30">
        <f t="shared" si="12"/>
        <v>44228</v>
      </c>
      <c r="K45" s="2">
        <f t="shared" si="13"/>
        <v>22</v>
      </c>
      <c r="L45" s="15">
        <f t="shared" si="14"/>
        <v>23</v>
      </c>
      <c r="M45" s="11">
        <f t="shared" si="3"/>
        <v>1.0061943</v>
      </c>
      <c r="N45" s="11">
        <f t="shared" ca="1" si="4"/>
        <v>1.00792423</v>
      </c>
      <c r="O45" s="15">
        <f t="shared" si="15"/>
        <v>0</v>
      </c>
      <c r="P45" s="13">
        <f t="shared" ca="1" si="5"/>
        <v>7.9242299899999997</v>
      </c>
      <c r="Q45" s="19">
        <f t="shared" si="6"/>
        <v>0</v>
      </c>
      <c r="R45" s="13">
        <f t="shared" si="16"/>
        <v>0</v>
      </c>
      <c r="S45" s="4" t="str">
        <f t="shared" si="17"/>
        <v>J=</v>
      </c>
      <c r="T45" s="30">
        <f t="shared" si="18"/>
        <v>44348</v>
      </c>
      <c r="U45" s="4"/>
      <c r="V45" s="83"/>
      <c r="W45" s="67"/>
      <c r="X45" s="69"/>
      <c r="Y45" s="77"/>
      <c r="Z45" s="86"/>
      <c r="AA45" s="86"/>
      <c r="AB45" s="84"/>
      <c r="AC45" s="86"/>
      <c r="AD45" s="83"/>
      <c r="AE45" s="85"/>
      <c r="AF45" s="67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</row>
    <row r="46" spans="1:119" x14ac:dyDescent="0.15">
      <c r="A46" s="36">
        <f t="shared" si="9"/>
        <v>44262</v>
      </c>
      <c r="B46" s="14">
        <f t="shared" ca="1" si="24"/>
        <v>1007.92422999</v>
      </c>
      <c r="C46" s="6">
        <f t="shared" si="10"/>
        <v>1000</v>
      </c>
      <c r="D46" s="12">
        <f ca="1">IF(A46&lt;$B$1,VLOOKUP(A46,[1]DI!$A$4:$B$15000,2,FALSE),0)</f>
        <v>0</v>
      </c>
      <c r="E46" s="13">
        <f t="shared" ca="1" si="25"/>
        <v>1</v>
      </c>
      <c r="F46" s="13">
        <f ca="1">(TRUNC(PRODUCT($E$12:$E45),16))</f>
        <v>1.0017192821230001</v>
      </c>
      <c r="G46" s="13">
        <f t="shared" si="26"/>
        <v>1</v>
      </c>
      <c r="H46" s="13">
        <f t="shared" ca="1" si="27"/>
        <v>1.0017192800000001</v>
      </c>
      <c r="I46" s="12">
        <f t="shared" si="28"/>
        <v>7.0000000000000007E-2</v>
      </c>
      <c r="J46" s="30">
        <f t="shared" si="12"/>
        <v>44228</v>
      </c>
      <c r="K46" s="2">
        <f t="shared" si="13"/>
        <v>22</v>
      </c>
      <c r="L46" s="15">
        <f t="shared" si="14"/>
        <v>23</v>
      </c>
      <c r="M46" s="11">
        <f t="shared" si="3"/>
        <v>1.0061943</v>
      </c>
      <c r="N46" s="11">
        <f t="shared" ca="1" si="4"/>
        <v>1.00792423</v>
      </c>
      <c r="O46" s="15">
        <f t="shared" si="15"/>
        <v>0</v>
      </c>
      <c r="P46" s="13">
        <f t="shared" ca="1" si="5"/>
        <v>7.9242299899999997</v>
      </c>
      <c r="Q46" s="19">
        <f t="shared" si="6"/>
        <v>0</v>
      </c>
      <c r="R46" s="13">
        <f t="shared" si="16"/>
        <v>0</v>
      </c>
      <c r="S46" s="4" t="str">
        <f t="shared" si="17"/>
        <v>J=</v>
      </c>
      <c r="T46" s="30">
        <f t="shared" si="18"/>
        <v>44348</v>
      </c>
      <c r="U46" s="4"/>
      <c r="V46" s="83"/>
      <c r="W46" s="67"/>
      <c r="X46" s="69"/>
      <c r="Y46" s="77"/>
      <c r="Z46" s="86"/>
      <c r="AA46" s="86"/>
      <c r="AB46" s="84"/>
      <c r="AC46" s="86"/>
      <c r="AD46" s="83"/>
      <c r="AE46" s="85"/>
      <c r="AF46" s="67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</row>
    <row r="47" spans="1:119" x14ac:dyDescent="0.15">
      <c r="A47" s="36">
        <f t="shared" si="9"/>
        <v>44263</v>
      </c>
      <c r="B47" s="14">
        <f t="shared" ca="1" si="24"/>
        <v>1007.92422999</v>
      </c>
      <c r="C47" s="6">
        <f t="shared" si="10"/>
        <v>1000</v>
      </c>
      <c r="D47" s="12">
        <f ca="1">IF(A47&lt;$B$1,VLOOKUP(A47,[1]DI!$A$4:$B$15000,2,FALSE),0)</f>
        <v>1.9000000000000006E-2</v>
      </c>
      <c r="E47" s="13">
        <f t="shared" ca="1" si="25"/>
        <v>1.0000746899999999</v>
      </c>
      <c r="F47" s="13">
        <f ca="1">(TRUNC(PRODUCT($E$12:$E46),16))</f>
        <v>1.0017192821230001</v>
      </c>
      <c r="G47" s="13">
        <f t="shared" si="26"/>
        <v>1</v>
      </c>
      <c r="H47" s="13">
        <f t="shared" ca="1" si="27"/>
        <v>1.0017192800000001</v>
      </c>
      <c r="I47" s="12">
        <f t="shared" si="28"/>
        <v>7.0000000000000007E-2</v>
      </c>
      <c r="J47" s="30">
        <f t="shared" si="12"/>
        <v>44228</v>
      </c>
      <c r="K47" s="2">
        <f t="shared" si="13"/>
        <v>23</v>
      </c>
      <c r="L47" s="15">
        <f t="shared" si="14"/>
        <v>23</v>
      </c>
      <c r="M47" s="11">
        <f t="shared" si="3"/>
        <v>1.0061943</v>
      </c>
      <c r="N47" s="11">
        <f t="shared" ca="1" si="4"/>
        <v>1.00792423</v>
      </c>
      <c r="O47" s="15">
        <f t="shared" si="15"/>
        <v>0</v>
      </c>
      <c r="P47" s="13">
        <f t="shared" ca="1" si="5"/>
        <v>7.9242299899999997</v>
      </c>
      <c r="Q47" s="19">
        <f t="shared" si="6"/>
        <v>0</v>
      </c>
      <c r="R47" s="13">
        <f t="shared" si="16"/>
        <v>0</v>
      </c>
      <c r="S47" s="4" t="str">
        <f t="shared" si="17"/>
        <v>J=</v>
      </c>
      <c r="T47" s="30">
        <f t="shared" si="18"/>
        <v>44348</v>
      </c>
      <c r="U47" s="4"/>
      <c r="V47" s="83"/>
      <c r="W47" s="67"/>
      <c r="X47" s="69"/>
      <c r="Y47" s="77"/>
      <c r="Z47" s="86"/>
      <c r="AA47" s="86"/>
      <c r="AB47" s="84"/>
      <c r="AC47" s="86"/>
      <c r="AD47" s="83"/>
      <c r="AE47" s="85"/>
      <c r="AF47" s="67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</row>
    <row r="48" spans="1:119" x14ac:dyDescent="0.15">
      <c r="A48" s="36">
        <f t="shared" si="9"/>
        <v>44264</v>
      </c>
      <c r="B48" s="14">
        <f t="shared" ca="1" si="24"/>
        <v>1008.27018399</v>
      </c>
      <c r="C48" s="6">
        <f t="shared" si="10"/>
        <v>1000</v>
      </c>
      <c r="D48" s="12">
        <f ca="1">IF(A48&lt;$B$1,VLOOKUP(A48,[1]DI!$A$4:$B$15000,2,FALSE),0)</f>
        <v>1.9000000000000006E-2</v>
      </c>
      <c r="E48" s="13">
        <f t="shared" ca="1" si="25"/>
        <v>1.0000746899999999</v>
      </c>
      <c r="F48" s="13">
        <f ca="1">(TRUNC(PRODUCT($E$12:$E47),16))</f>
        <v>1.0017941005361799</v>
      </c>
      <c r="G48" s="13">
        <f t="shared" si="26"/>
        <v>1</v>
      </c>
      <c r="H48" s="13">
        <f t="shared" ca="1" si="27"/>
        <v>1.0017940999999999</v>
      </c>
      <c r="I48" s="12">
        <f t="shared" si="28"/>
        <v>7.0000000000000007E-2</v>
      </c>
      <c r="J48" s="30">
        <f t="shared" si="12"/>
        <v>44228</v>
      </c>
      <c r="K48" s="2">
        <f t="shared" si="13"/>
        <v>24</v>
      </c>
      <c r="L48" s="15">
        <f t="shared" si="14"/>
        <v>24</v>
      </c>
      <c r="M48" s="11">
        <f t="shared" si="3"/>
        <v>1.006464486</v>
      </c>
      <c r="N48" s="11">
        <f t="shared" ca="1" si="4"/>
        <v>1.0082701839999999</v>
      </c>
      <c r="O48" s="15">
        <f t="shared" si="15"/>
        <v>0</v>
      </c>
      <c r="P48" s="13">
        <f t="shared" ca="1" si="5"/>
        <v>8.2701839899999996</v>
      </c>
      <c r="Q48" s="19">
        <f t="shared" si="6"/>
        <v>0</v>
      </c>
      <c r="R48" s="13">
        <f t="shared" si="16"/>
        <v>0</v>
      </c>
      <c r="S48" s="4" t="str">
        <f t="shared" si="17"/>
        <v>J=</v>
      </c>
      <c r="T48" s="30">
        <f t="shared" si="18"/>
        <v>44348</v>
      </c>
      <c r="U48" s="4"/>
      <c r="V48" s="83"/>
      <c r="W48" s="67"/>
      <c r="X48" s="69"/>
      <c r="Y48" s="77"/>
      <c r="Z48" s="86"/>
      <c r="AA48" s="86"/>
      <c r="AB48" s="84"/>
      <c r="AC48" s="86"/>
      <c r="AD48" s="83"/>
      <c r="AE48" s="85"/>
      <c r="AF48" s="67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</row>
    <row r="49" spans="1:119" x14ac:dyDescent="0.15">
      <c r="A49" s="36">
        <f t="shared" si="9"/>
        <v>44265</v>
      </c>
      <c r="B49" s="14">
        <f t="shared" ca="1" si="24"/>
        <v>1008.61625199</v>
      </c>
      <c r="C49" s="6">
        <f t="shared" si="10"/>
        <v>1000</v>
      </c>
      <c r="D49" s="12">
        <f ca="1">IF(A49&lt;$B$1,VLOOKUP(A49,[1]DI!$A$4:$B$15000,2,FALSE),0)</f>
        <v>1.9000000000000006E-2</v>
      </c>
      <c r="E49" s="13">
        <f t="shared" ca="1" si="25"/>
        <v>1.0000746899999999</v>
      </c>
      <c r="F49" s="13">
        <f ca="1">(TRUNC(PRODUCT($E$12:$E48),16))</f>
        <v>1.0018689245375501</v>
      </c>
      <c r="G49" s="13">
        <f t="shared" si="26"/>
        <v>1</v>
      </c>
      <c r="H49" s="13">
        <f t="shared" ca="1" si="27"/>
        <v>1.0018689199999999</v>
      </c>
      <c r="I49" s="12">
        <f t="shared" si="28"/>
        <v>7.0000000000000007E-2</v>
      </c>
      <c r="J49" s="30">
        <f t="shared" si="12"/>
        <v>44228</v>
      </c>
      <c r="K49" s="2">
        <f t="shared" si="13"/>
        <v>25</v>
      </c>
      <c r="L49" s="15">
        <f t="shared" si="14"/>
        <v>25</v>
      </c>
      <c r="M49" s="11">
        <f t="shared" si="3"/>
        <v>1.0067347449999999</v>
      </c>
      <c r="N49" s="11">
        <f t="shared" ca="1" si="4"/>
        <v>1.0086162519999999</v>
      </c>
      <c r="O49" s="15">
        <f t="shared" si="15"/>
        <v>0</v>
      </c>
      <c r="P49" s="13">
        <f t="shared" ca="1" si="5"/>
        <v>8.6162519900000003</v>
      </c>
      <c r="Q49" s="19">
        <f t="shared" si="6"/>
        <v>0</v>
      </c>
      <c r="R49" s="13">
        <f t="shared" si="16"/>
        <v>0</v>
      </c>
      <c r="S49" s="4" t="str">
        <f t="shared" si="17"/>
        <v>J=</v>
      </c>
      <c r="T49" s="30">
        <f t="shared" si="18"/>
        <v>44348</v>
      </c>
      <c r="U49" s="4"/>
      <c r="V49" s="83"/>
      <c r="W49" s="67"/>
      <c r="X49" s="69"/>
      <c r="Y49" s="77"/>
      <c r="Z49" s="86"/>
      <c r="AA49" s="86"/>
      <c r="AB49" s="84"/>
      <c r="AC49" s="86"/>
      <c r="AD49" s="83"/>
      <c r="AE49" s="85"/>
      <c r="AF49" s="67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</row>
    <row r="50" spans="1:119" x14ac:dyDescent="0.15">
      <c r="A50" s="36">
        <f t="shared" si="9"/>
        <v>44266</v>
      </c>
      <c r="B50" s="14">
        <f t="shared" ca="1" si="24"/>
        <v>1008.962442</v>
      </c>
      <c r="C50" s="6">
        <f t="shared" si="10"/>
        <v>1000</v>
      </c>
      <c r="D50" s="12">
        <f ca="1">IF(A50&lt;$B$1,VLOOKUP(A50,[1]DI!$A$4:$B$15000,2,FALSE),0)</f>
        <v>1.9000000000000006E-2</v>
      </c>
      <c r="E50" s="13">
        <f t="shared" ca="1" si="25"/>
        <v>1.0000746899999999</v>
      </c>
      <c r="F50" s="13">
        <f ca="1">(TRUNC(PRODUCT($E$12:$E49),16))</f>
        <v>1.00194375412753</v>
      </c>
      <c r="G50" s="13">
        <f t="shared" si="26"/>
        <v>1</v>
      </c>
      <c r="H50" s="13">
        <f t="shared" ca="1" si="27"/>
        <v>1.0019437499999999</v>
      </c>
      <c r="I50" s="12">
        <f t="shared" si="28"/>
        <v>7.0000000000000007E-2</v>
      </c>
      <c r="J50" s="30">
        <f t="shared" si="12"/>
        <v>44228</v>
      </c>
      <c r="K50" s="2">
        <f t="shared" si="13"/>
        <v>26</v>
      </c>
      <c r="L50" s="15">
        <f t="shared" si="14"/>
        <v>26</v>
      </c>
      <c r="M50" s="11">
        <f t="shared" si="3"/>
        <v>1.007005076</v>
      </c>
      <c r="N50" s="11">
        <f t="shared" ca="1" si="4"/>
        <v>1.0089624420000001</v>
      </c>
      <c r="O50" s="15">
        <f t="shared" si="15"/>
        <v>0</v>
      </c>
      <c r="P50" s="13">
        <f t="shared" ca="1" si="5"/>
        <v>8.9624419999999994</v>
      </c>
      <c r="Q50" s="19">
        <f t="shared" si="6"/>
        <v>0</v>
      </c>
      <c r="R50" s="13">
        <f t="shared" si="16"/>
        <v>0</v>
      </c>
      <c r="S50" s="4" t="str">
        <f t="shared" si="17"/>
        <v>J=</v>
      </c>
      <c r="T50" s="30">
        <f t="shared" si="18"/>
        <v>44348</v>
      </c>
      <c r="U50" s="4"/>
      <c r="V50" s="83"/>
      <c r="W50" s="67"/>
      <c r="X50" s="69"/>
      <c r="Y50" s="77"/>
      <c r="Z50" s="86"/>
      <c r="AA50" s="86"/>
      <c r="AB50" s="84"/>
      <c r="AC50" s="86"/>
      <c r="AD50" s="83"/>
      <c r="AE50" s="85"/>
      <c r="AF50" s="67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</row>
    <row r="51" spans="1:119" x14ac:dyDescent="0.15">
      <c r="A51" s="36">
        <f t="shared" si="9"/>
        <v>44267</v>
      </c>
      <c r="B51" s="14">
        <f t="shared" ca="1" si="24"/>
        <v>1009.308756</v>
      </c>
      <c r="C51" s="6">
        <f t="shared" si="10"/>
        <v>1000</v>
      </c>
      <c r="D51" s="12">
        <f ca="1">IF(A51&lt;$B$1,VLOOKUP(A51,[1]DI!$A$4:$B$15000,2,FALSE),0)</f>
        <v>1.9000000000000006E-2</v>
      </c>
      <c r="E51" s="13">
        <f t="shared" ca="1" si="25"/>
        <v>1.0000746899999999</v>
      </c>
      <c r="F51" s="13">
        <f ca="1">(TRUNC(PRODUCT($E$12:$E50),16))</f>
        <v>1.0020185893065201</v>
      </c>
      <c r="G51" s="13">
        <f t="shared" si="26"/>
        <v>1</v>
      </c>
      <c r="H51" s="13">
        <f t="shared" ca="1" si="27"/>
        <v>1.00201859</v>
      </c>
      <c r="I51" s="12">
        <f t="shared" si="28"/>
        <v>7.0000000000000007E-2</v>
      </c>
      <c r="J51" s="30">
        <f t="shared" si="12"/>
        <v>44228</v>
      </c>
      <c r="K51" s="2">
        <f t="shared" si="13"/>
        <v>27</v>
      </c>
      <c r="L51" s="15">
        <f t="shared" si="14"/>
        <v>27</v>
      </c>
      <c r="M51" s="11">
        <f t="shared" si="3"/>
        <v>1.0072754799999999</v>
      </c>
      <c r="N51" s="11">
        <f t="shared" ca="1" si="4"/>
        <v>1.009308756</v>
      </c>
      <c r="O51" s="15">
        <f t="shared" si="15"/>
        <v>0</v>
      </c>
      <c r="P51" s="13">
        <f t="shared" ca="1" si="5"/>
        <v>9.3087560000000007</v>
      </c>
      <c r="Q51" s="19">
        <f t="shared" si="6"/>
        <v>0</v>
      </c>
      <c r="R51" s="13">
        <f t="shared" si="16"/>
        <v>0</v>
      </c>
      <c r="S51" s="4" t="str">
        <f t="shared" si="17"/>
        <v>J=</v>
      </c>
      <c r="T51" s="30">
        <f t="shared" si="18"/>
        <v>44348</v>
      </c>
      <c r="U51" s="4"/>
      <c r="V51" s="83"/>
      <c r="W51" s="67"/>
      <c r="X51" s="69"/>
      <c r="Y51" s="77"/>
      <c r="Z51" s="86"/>
      <c r="AA51" s="86"/>
      <c r="AB51" s="84"/>
      <c r="AC51" s="86"/>
      <c r="AD51" s="83"/>
      <c r="AE51" s="85"/>
      <c r="AF51" s="67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</row>
    <row r="52" spans="1:119" x14ac:dyDescent="0.15">
      <c r="A52" s="36">
        <f t="shared" si="9"/>
        <v>44268</v>
      </c>
      <c r="B52" s="14">
        <f t="shared" ca="1" si="24"/>
        <v>1009.655183</v>
      </c>
      <c r="C52" s="6">
        <f t="shared" si="10"/>
        <v>1000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(TRUNC(PRODUCT($E$12:$E51),16))</f>
        <v>1.00209343007496</v>
      </c>
      <c r="G52" s="13">
        <f t="shared" si="26"/>
        <v>1</v>
      </c>
      <c r="H52" s="13">
        <f t="shared" ca="1" si="27"/>
        <v>1.00209343</v>
      </c>
      <c r="I52" s="12">
        <f t="shared" si="28"/>
        <v>7.0000000000000007E-2</v>
      </c>
      <c r="J52" s="30">
        <f t="shared" si="12"/>
        <v>44228</v>
      </c>
      <c r="K52" s="2">
        <f t="shared" si="13"/>
        <v>27</v>
      </c>
      <c r="L52" s="15">
        <f t="shared" si="14"/>
        <v>28</v>
      </c>
      <c r="M52" s="11">
        <f t="shared" si="3"/>
        <v>1.007545956</v>
      </c>
      <c r="N52" s="11">
        <f t="shared" ca="1" si="4"/>
        <v>1.009655183</v>
      </c>
      <c r="O52" s="15">
        <f t="shared" si="15"/>
        <v>0</v>
      </c>
      <c r="P52" s="13">
        <f t="shared" ca="1" si="5"/>
        <v>9.6551829999999992</v>
      </c>
      <c r="Q52" s="19">
        <f t="shared" si="6"/>
        <v>0</v>
      </c>
      <c r="R52" s="13">
        <f t="shared" si="16"/>
        <v>0</v>
      </c>
      <c r="S52" s="4" t="str">
        <f t="shared" si="17"/>
        <v>J=</v>
      </c>
      <c r="T52" s="30">
        <f t="shared" si="18"/>
        <v>44348</v>
      </c>
      <c r="U52" s="4"/>
      <c r="V52" s="83"/>
      <c r="W52" s="67"/>
      <c r="X52" s="69"/>
      <c r="Y52" s="77"/>
      <c r="Z52" s="86"/>
      <c r="AA52" s="86"/>
      <c r="AB52" s="84"/>
      <c r="AC52" s="86"/>
      <c r="AD52" s="83"/>
      <c r="AE52" s="85"/>
      <c r="AF52" s="67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</row>
    <row r="53" spans="1:119" x14ac:dyDescent="0.15">
      <c r="A53" s="36">
        <f t="shared" si="9"/>
        <v>44269</v>
      </c>
      <c r="B53" s="14">
        <f t="shared" ca="1" si="24"/>
        <v>1009.655183</v>
      </c>
      <c r="C53" s="6">
        <f t="shared" si="10"/>
        <v>1000</v>
      </c>
      <c r="D53" s="12">
        <f ca="1">IF(A53&lt;$B$1,VLOOKUP(A53,[1]DI!$A$4:$B$15000,2,FALSE),0)</f>
        <v>0</v>
      </c>
      <c r="E53" s="13">
        <f t="shared" ca="1" si="25"/>
        <v>1</v>
      </c>
      <c r="F53" s="13">
        <f ca="1">(TRUNC(PRODUCT($E$12:$E52),16))</f>
        <v>1.00209343007496</v>
      </c>
      <c r="G53" s="13">
        <f t="shared" si="26"/>
        <v>1</v>
      </c>
      <c r="H53" s="13">
        <f t="shared" ca="1" si="27"/>
        <v>1.00209343</v>
      </c>
      <c r="I53" s="12">
        <f t="shared" si="28"/>
        <v>7.0000000000000007E-2</v>
      </c>
      <c r="J53" s="30">
        <f t="shared" si="12"/>
        <v>44228</v>
      </c>
      <c r="K53" s="2">
        <f t="shared" si="13"/>
        <v>27</v>
      </c>
      <c r="L53" s="15">
        <f t="shared" si="14"/>
        <v>28</v>
      </c>
      <c r="M53" s="11">
        <f t="shared" si="3"/>
        <v>1.007545956</v>
      </c>
      <c r="N53" s="11">
        <f t="shared" ca="1" si="4"/>
        <v>1.009655183</v>
      </c>
      <c r="O53" s="15">
        <f t="shared" si="15"/>
        <v>0</v>
      </c>
      <c r="P53" s="13">
        <f t="shared" ca="1" si="5"/>
        <v>9.6551829999999992</v>
      </c>
      <c r="Q53" s="19">
        <f t="shared" si="6"/>
        <v>0</v>
      </c>
      <c r="R53" s="13">
        <f t="shared" si="16"/>
        <v>0</v>
      </c>
      <c r="S53" s="4" t="str">
        <f t="shared" si="17"/>
        <v>J=</v>
      </c>
      <c r="T53" s="30">
        <f t="shared" si="18"/>
        <v>44348</v>
      </c>
      <c r="U53" s="4"/>
      <c r="V53" s="83"/>
      <c r="W53" s="67"/>
      <c r="X53" s="69"/>
      <c r="Y53" s="77"/>
      <c r="Z53" s="86"/>
      <c r="AA53" s="86"/>
      <c r="AB53" s="84"/>
      <c r="AC53" s="86"/>
      <c r="AD53" s="83"/>
      <c r="AE53" s="85"/>
      <c r="AF53" s="67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</row>
    <row r="54" spans="1:119" x14ac:dyDescent="0.15">
      <c r="A54" s="36">
        <f t="shared" si="9"/>
        <v>44270</v>
      </c>
      <c r="B54" s="14">
        <f t="shared" ca="1" si="24"/>
        <v>1009.655183</v>
      </c>
      <c r="C54" s="6">
        <f t="shared" si="10"/>
        <v>1000</v>
      </c>
      <c r="D54" s="12">
        <f ca="1">IF(A54&lt;$B$1,VLOOKUP(A54,[1]DI!$A$4:$B$15000,2,FALSE),0)</f>
        <v>1.9000000000000006E-2</v>
      </c>
      <c r="E54" s="13">
        <f t="shared" ca="1" si="25"/>
        <v>1.0000746899999999</v>
      </c>
      <c r="F54" s="13">
        <f ca="1">(TRUNC(PRODUCT($E$12:$E53),16))</f>
        <v>1.00209343007496</v>
      </c>
      <c r="G54" s="13">
        <f t="shared" si="26"/>
        <v>1</v>
      </c>
      <c r="H54" s="13">
        <f t="shared" ca="1" si="27"/>
        <v>1.00209343</v>
      </c>
      <c r="I54" s="12">
        <f t="shared" si="28"/>
        <v>7.0000000000000007E-2</v>
      </c>
      <c r="J54" s="30">
        <f t="shared" si="12"/>
        <v>44228</v>
      </c>
      <c r="K54" s="2">
        <f t="shared" si="13"/>
        <v>28</v>
      </c>
      <c r="L54" s="15">
        <f t="shared" si="14"/>
        <v>28</v>
      </c>
      <c r="M54" s="11">
        <f t="shared" si="3"/>
        <v>1.007545956</v>
      </c>
      <c r="N54" s="11">
        <f t="shared" ca="1" si="4"/>
        <v>1.009655183</v>
      </c>
      <c r="O54" s="15">
        <f t="shared" si="15"/>
        <v>0</v>
      </c>
      <c r="P54" s="13">
        <f t="shared" ca="1" si="5"/>
        <v>9.6551829999999992</v>
      </c>
      <c r="Q54" s="19">
        <f t="shared" si="6"/>
        <v>0</v>
      </c>
      <c r="R54" s="13">
        <f t="shared" si="16"/>
        <v>0</v>
      </c>
      <c r="S54" s="4" t="str">
        <f t="shared" si="17"/>
        <v>J=</v>
      </c>
      <c r="T54" s="30">
        <f t="shared" si="18"/>
        <v>44348</v>
      </c>
      <c r="U54" s="4"/>
      <c r="V54" s="83"/>
      <c r="W54" s="67"/>
      <c r="X54" s="69"/>
      <c r="Y54" s="77"/>
      <c r="Z54" s="86"/>
      <c r="AA54" s="86"/>
      <c r="AB54" s="84"/>
      <c r="AC54" s="86"/>
      <c r="AD54" s="83"/>
      <c r="AE54" s="85"/>
      <c r="AF54" s="67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</row>
    <row r="55" spans="1:119" x14ac:dyDescent="0.15">
      <c r="A55" s="36">
        <f t="shared" si="9"/>
        <v>44271</v>
      </c>
      <c r="B55" s="14">
        <f t="shared" ca="1" si="24"/>
        <v>1010.0017329999999</v>
      </c>
      <c r="C55" s="6">
        <f t="shared" si="10"/>
        <v>1000</v>
      </c>
      <c r="D55" s="12">
        <f ca="1">IF(A55&lt;$B$1,VLOOKUP(A55,[1]DI!$A$4:$B$15000,2,FALSE),0)</f>
        <v>1.9000000000000006E-2</v>
      </c>
      <c r="E55" s="13">
        <f t="shared" ca="1" si="25"/>
        <v>1.0000746899999999</v>
      </c>
      <c r="F55" s="13">
        <f ca="1">(TRUNC(PRODUCT($E$12:$E54),16))</f>
        <v>1.00216827643325</v>
      </c>
      <c r="G55" s="13">
        <f t="shared" si="26"/>
        <v>1</v>
      </c>
      <c r="H55" s="13">
        <f t="shared" ca="1" si="27"/>
        <v>1.00216828</v>
      </c>
      <c r="I55" s="12">
        <f t="shared" si="28"/>
        <v>7.0000000000000007E-2</v>
      </c>
      <c r="J55" s="30">
        <f t="shared" si="12"/>
        <v>44228</v>
      </c>
      <c r="K55" s="2">
        <f t="shared" si="13"/>
        <v>29</v>
      </c>
      <c r="L55" s="15">
        <f t="shared" si="14"/>
        <v>29</v>
      </c>
      <c r="M55" s="11">
        <f t="shared" si="3"/>
        <v>1.0078165050000001</v>
      </c>
      <c r="N55" s="11">
        <f t="shared" ca="1" si="4"/>
        <v>1.010001733</v>
      </c>
      <c r="O55" s="15">
        <f t="shared" si="15"/>
        <v>0</v>
      </c>
      <c r="P55" s="13">
        <f t="shared" ca="1" si="5"/>
        <v>10.001733</v>
      </c>
      <c r="Q55" s="19">
        <f t="shared" si="6"/>
        <v>0</v>
      </c>
      <c r="R55" s="13">
        <f t="shared" si="16"/>
        <v>0</v>
      </c>
      <c r="S55" s="4" t="str">
        <f t="shared" si="17"/>
        <v>J=</v>
      </c>
      <c r="T55" s="30">
        <f t="shared" si="18"/>
        <v>44348</v>
      </c>
      <c r="U55" s="4"/>
      <c r="V55" s="83"/>
      <c r="W55" s="67"/>
      <c r="X55" s="69"/>
      <c r="Y55" s="77"/>
      <c r="Z55" s="86"/>
      <c r="AA55" s="86"/>
      <c r="AB55" s="84"/>
      <c r="AC55" s="86"/>
      <c r="AD55" s="83"/>
      <c r="AE55" s="85"/>
      <c r="AF55" s="67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</row>
    <row r="56" spans="1:119" x14ac:dyDescent="0.15">
      <c r="A56" s="36">
        <f t="shared" si="9"/>
        <v>44272</v>
      </c>
      <c r="B56" s="14">
        <f t="shared" ca="1" si="24"/>
        <v>1010.348397</v>
      </c>
      <c r="C56" s="6">
        <f t="shared" si="10"/>
        <v>1000</v>
      </c>
      <c r="D56" s="12">
        <f ca="1">IF(A56&lt;$B$1,VLOOKUP(A56,[1]DI!$A$4:$B$15000,2,FALSE),0)</f>
        <v>1.9000000000000006E-2</v>
      </c>
      <c r="E56" s="13">
        <f t="shared" ca="1" si="25"/>
        <v>1.0000746899999999</v>
      </c>
      <c r="F56" s="13">
        <f ca="1">(TRUNC(PRODUCT($E$12:$E55),16))</f>
        <v>1.0022431283818201</v>
      </c>
      <c r="G56" s="13">
        <f t="shared" si="26"/>
        <v>1</v>
      </c>
      <c r="H56" s="13">
        <f t="shared" ca="1" si="27"/>
        <v>1.0022431300000001</v>
      </c>
      <c r="I56" s="12">
        <f t="shared" si="28"/>
        <v>7.0000000000000007E-2</v>
      </c>
      <c r="J56" s="30">
        <f t="shared" si="12"/>
        <v>44228</v>
      </c>
      <c r="K56" s="2">
        <f t="shared" si="13"/>
        <v>30</v>
      </c>
      <c r="L56" s="15">
        <f t="shared" si="14"/>
        <v>30</v>
      </c>
      <c r="M56" s="11">
        <f t="shared" si="3"/>
        <v>1.008087127</v>
      </c>
      <c r="N56" s="11">
        <f t="shared" ca="1" si="4"/>
        <v>1.010348397</v>
      </c>
      <c r="O56" s="15">
        <f t="shared" si="15"/>
        <v>0</v>
      </c>
      <c r="P56" s="13">
        <f t="shared" ca="1" si="5"/>
        <v>10.348397</v>
      </c>
      <c r="Q56" s="19">
        <f t="shared" si="6"/>
        <v>0</v>
      </c>
      <c r="R56" s="13">
        <f t="shared" si="16"/>
        <v>0</v>
      </c>
      <c r="S56" s="4" t="str">
        <f t="shared" si="17"/>
        <v>J=</v>
      </c>
      <c r="T56" s="30">
        <f t="shared" si="18"/>
        <v>44348</v>
      </c>
      <c r="U56" s="4"/>
      <c r="V56" s="83"/>
      <c r="W56" s="67"/>
      <c r="X56" s="69"/>
      <c r="Y56" s="77"/>
      <c r="Z56" s="86"/>
      <c r="AA56" s="86"/>
      <c r="AB56" s="84"/>
      <c r="AC56" s="86"/>
      <c r="AD56" s="83"/>
      <c r="AE56" s="85"/>
      <c r="AF56" s="67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</row>
    <row r="57" spans="1:119" x14ac:dyDescent="0.15">
      <c r="A57" s="36">
        <f t="shared" si="9"/>
        <v>44273</v>
      </c>
      <c r="B57" s="14">
        <f t="shared" ca="1" si="24"/>
        <v>1010.695184</v>
      </c>
      <c r="C57" s="6">
        <f t="shared" si="10"/>
        <v>1000</v>
      </c>
      <c r="D57" s="12">
        <f ca="1">IF(A57&lt;$B$1,VLOOKUP(A57,[1]DI!$A$4:$B$15000,2,FALSE),0)</f>
        <v>2.6499999999999999E-2</v>
      </c>
      <c r="E57" s="13">
        <f t="shared" ca="1" si="25"/>
        <v>1.00010379</v>
      </c>
      <c r="F57" s="13">
        <f ca="1">(TRUNC(PRODUCT($E$12:$E56),16))</f>
        <v>1.00231798592107</v>
      </c>
      <c r="G57" s="13">
        <f t="shared" si="26"/>
        <v>1</v>
      </c>
      <c r="H57" s="13">
        <f t="shared" ca="1" si="27"/>
        <v>1.0023179900000001</v>
      </c>
      <c r="I57" s="12">
        <f t="shared" si="28"/>
        <v>7.0000000000000007E-2</v>
      </c>
      <c r="J57" s="30">
        <f t="shared" si="12"/>
        <v>44228</v>
      </c>
      <c r="K57" s="2">
        <f t="shared" si="13"/>
        <v>31</v>
      </c>
      <c r="L57" s="15">
        <f t="shared" si="14"/>
        <v>31</v>
      </c>
      <c r="M57" s="11">
        <f t="shared" si="3"/>
        <v>1.0083578209999999</v>
      </c>
      <c r="N57" s="11">
        <f t="shared" ca="1" si="4"/>
        <v>1.010695184</v>
      </c>
      <c r="O57" s="15">
        <f t="shared" si="15"/>
        <v>0</v>
      </c>
      <c r="P57" s="13">
        <f t="shared" ca="1" si="5"/>
        <v>10.695183999999999</v>
      </c>
      <c r="Q57" s="19">
        <f t="shared" si="6"/>
        <v>0</v>
      </c>
      <c r="R57" s="13">
        <f t="shared" si="16"/>
        <v>0</v>
      </c>
      <c r="S57" s="4" t="str">
        <f t="shared" si="17"/>
        <v>J=</v>
      </c>
      <c r="T57" s="30">
        <f t="shared" si="18"/>
        <v>44348</v>
      </c>
      <c r="U57" s="4"/>
      <c r="V57" s="83"/>
      <c r="W57" s="67"/>
      <c r="X57" s="69"/>
      <c r="Y57" s="77"/>
      <c r="Z57" s="86"/>
      <c r="AA57" s="86"/>
      <c r="AB57" s="84"/>
      <c r="AC57" s="86"/>
      <c r="AD57" s="83"/>
      <c r="AE57" s="85"/>
      <c r="AF57" s="67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</row>
    <row r="58" spans="1:119" x14ac:dyDescent="0.15">
      <c r="A58" s="36">
        <f t="shared" si="9"/>
        <v>44274</v>
      </c>
      <c r="B58" s="14">
        <f t="shared" ca="1" si="24"/>
        <v>1011.071507</v>
      </c>
      <c r="C58" s="6">
        <f t="shared" si="10"/>
        <v>1000</v>
      </c>
      <c r="D58" s="12">
        <f ca="1">IF(A58&lt;$B$1,VLOOKUP(A58,[1]DI!$A$4:$B$15000,2,FALSE),0)</f>
        <v>2.6499999999999999E-2</v>
      </c>
      <c r="E58" s="13">
        <f t="shared" ca="1" si="25"/>
        <v>1.00010379</v>
      </c>
      <c r="F58" s="13">
        <f ca="1">(TRUNC(PRODUCT($E$12:$E57),16))</f>
        <v>1.0024220165048301</v>
      </c>
      <c r="G58" s="13">
        <f t="shared" si="26"/>
        <v>1</v>
      </c>
      <c r="H58" s="13">
        <f t="shared" ca="1" si="27"/>
        <v>1.00242202</v>
      </c>
      <c r="I58" s="12">
        <f t="shared" si="28"/>
        <v>7.0000000000000007E-2</v>
      </c>
      <c r="J58" s="30">
        <f t="shared" si="12"/>
        <v>44228</v>
      </c>
      <c r="K58" s="2">
        <f t="shared" si="13"/>
        <v>32</v>
      </c>
      <c r="L58" s="15">
        <f t="shared" si="14"/>
        <v>32</v>
      </c>
      <c r="M58" s="11">
        <f t="shared" si="3"/>
        <v>1.0086285880000001</v>
      </c>
      <c r="N58" s="11">
        <f t="shared" ca="1" si="4"/>
        <v>1.011071507</v>
      </c>
      <c r="O58" s="15">
        <f t="shared" si="15"/>
        <v>0</v>
      </c>
      <c r="P58" s="13">
        <f t="shared" ca="1" si="5"/>
        <v>11.071507</v>
      </c>
      <c r="Q58" s="19">
        <f t="shared" si="6"/>
        <v>0</v>
      </c>
      <c r="R58" s="13">
        <f t="shared" si="16"/>
        <v>0</v>
      </c>
      <c r="S58" s="4" t="str">
        <f t="shared" si="17"/>
        <v>J=</v>
      </c>
      <c r="T58" s="30">
        <f t="shared" si="18"/>
        <v>44348</v>
      </c>
      <c r="U58" s="4"/>
      <c r="V58" s="83"/>
      <c r="W58" s="67"/>
      <c r="X58" s="69"/>
      <c r="Y58" s="77"/>
      <c r="Z58" s="86"/>
      <c r="AA58" s="86"/>
      <c r="AB58" s="84"/>
      <c r="AC58" s="86"/>
      <c r="AD58" s="83"/>
      <c r="AE58" s="85"/>
      <c r="AF58" s="67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</row>
    <row r="59" spans="1:119" x14ac:dyDescent="0.15">
      <c r="A59" s="36">
        <f t="shared" si="9"/>
        <v>44275</v>
      </c>
      <c r="B59" s="14">
        <f t="shared" ca="1" si="24"/>
        <v>1011.4479679900001</v>
      </c>
      <c r="C59" s="6">
        <f t="shared" si="10"/>
        <v>1000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(TRUNC(PRODUCT($E$12:$E58),16))</f>
        <v>1.0025260578859301</v>
      </c>
      <c r="G59" s="13">
        <f t="shared" si="26"/>
        <v>1</v>
      </c>
      <c r="H59" s="13">
        <f t="shared" ca="1" si="27"/>
        <v>1.0025260600000001</v>
      </c>
      <c r="I59" s="12">
        <f t="shared" si="28"/>
        <v>7.0000000000000007E-2</v>
      </c>
      <c r="J59" s="30">
        <f t="shared" si="12"/>
        <v>44228</v>
      </c>
      <c r="K59" s="2">
        <f t="shared" si="13"/>
        <v>32</v>
      </c>
      <c r="L59" s="15">
        <f t="shared" si="14"/>
        <v>33</v>
      </c>
      <c r="M59" s="11">
        <f t="shared" si="3"/>
        <v>1.0088994280000001</v>
      </c>
      <c r="N59" s="11">
        <f t="shared" ca="1" si="4"/>
        <v>1.0114479679999999</v>
      </c>
      <c r="O59" s="15">
        <f t="shared" si="15"/>
        <v>0</v>
      </c>
      <c r="P59" s="13">
        <f t="shared" ca="1" si="5"/>
        <v>11.44796799</v>
      </c>
      <c r="Q59" s="19">
        <f t="shared" si="6"/>
        <v>0</v>
      </c>
      <c r="R59" s="13">
        <f t="shared" si="16"/>
        <v>0</v>
      </c>
      <c r="S59" s="4" t="str">
        <f t="shared" si="17"/>
        <v>J=</v>
      </c>
      <c r="T59" s="30">
        <f t="shared" si="18"/>
        <v>44348</v>
      </c>
      <c r="U59" s="4"/>
      <c r="V59" s="83"/>
      <c r="W59" s="67"/>
      <c r="X59" s="69"/>
      <c r="Y59" s="77"/>
      <c r="Z59" s="86"/>
      <c r="AA59" s="86"/>
      <c r="AB59" s="84"/>
      <c r="AC59" s="86"/>
      <c r="AD59" s="83"/>
      <c r="AE59" s="85"/>
      <c r="AF59" s="67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</row>
    <row r="60" spans="1:119" x14ac:dyDescent="0.15">
      <c r="A60" s="36">
        <f t="shared" si="9"/>
        <v>44276</v>
      </c>
      <c r="B60" s="14">
        <f t="shared" ca="1" si="24"/>
        <v>1011.4479679900001</v>
      </c>
      <c r="C60" s="6">
        <f t="shared" si="10"/>
        <v>1000</v>
      </c>
      <c r="D60" s="12">
        <f ca="1">IF(A60&lt;$B$1,VLOOKUP(A60,[1]DI!$A$4:$B$15000,2,FALSE),0)</f>
        <v>0</v>
      </c>
      <c r="E60" s="13">
        <f t="shared" ca="1" si="25"/>
        <v>1</v>
      </c>
      <c r="F60" s="13">
        <f ca="1">(TRUNC(PRODUCT($E$12:$E59),16))</f>
        <v>1.0025260578859301</v>
      </c>
      <c r="G60" s="13">
        <f t="shared" si="26"/>
        <v>1</v>
      </c>
      <c r="H60" s="13">
        <f t="shared" ca="1" si="27"/>
        <v>1.0025260600000001</v>
      </c>
      <c r="I60" s="12">
        <f t="shared" si="28"/>
        <v>7.0000000000000007E-2</v>
      </c>
      <c r="J60" s="30">
        <f t="shared" si="12"/>
        <v>44228</v>
      </c>
      <c r="K60" s="2">
        <f t="shared" si="13"/>
        <v>32</v>
      </c>
      <c r="L60" s="15">
        <f t="shared" si="14"/>
        <v>33</v>
      </c>
      <c r="M60" s="11">
        <f t="shared" si="3"/>
        <v>1.0088994280000001</v>
      </c>
      <c r="N60" s="11">
        <f t="shared" ca="1" si="4"/>
        <v>1.0114479679999999</v>
      </c>
      <c r="O60" s="15">
        <f t="shared" si="15"/>
        <v>0</v>
      </c>
      <c r="P60" s="13">
        <f t="shared" ca="1" si="5"/>
        <v>11.44796799</v>
      </c>
      <c r="Q60" s="19">
        <f t="shared" si="6"/>
        <v>0</v>
      </c>
      <c r="R60" s="13">
        <f t="shared" si="16"/>
        <v>0</v>
      </c>
      <c r="S60" s="4" t="str">
        <f t="shared" si="17"/>
        <v>J=</v>
      </c>
      <c r="T60" s="30">
        <f t="shared" si="18"/>
        <v>44348</v>
      </c>
      <c r="U60" s="4"/>
      <c r="V60" s="83"/>
      <c r="W60" s="67"/>
      <c r="X60" s="69"/>
      <c r="Y60" s="77"/>
      <c r="Z60" s="86"/>
      <c r="AA60" s="86"/>
      <c r="AB60" s="84"/>
      <c r="AC60" s="86"/>
      <c r="AD60" s="83"/>
      <c r="AE60" s="85"/>
      <c r="AF60" s="67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</row>
    <row r="61" spans="1:119" x14ac:dyDescent="0.15">
      <c r="A61" s="36">
        <f t="shared" si="9"/>
        <v>44277</v>
      </c>
      <c r="B61" s="14">
        <f t="shared" ca="1" si="24"/>
        <v>1011.4479679900001</v>
      </c>
      <c r="C61" s="6">
        <f t="shared" si="10"/>
        <v>1000</v>
      </c>
      <c r="D61" s="12">
        <f ca="1">IF(A61&lt;$B$1,VLOOKUP(A61,[1]DI!$A$4:$B$15000,2,FALSE),0)</f>
        <v>2.6499999999999999E-2</v>
      </c>
      <c r="E61" s="13">
        <f t="shared" ca="1" si="25"/>
        <v>1.00010379</v>
      </c>
      <c r="F61" s="13">
        <f ca="1">(TRUNC(PRODUCT($E$12:$E60),16))</f>
        <v>1.0025260578859301</v>
      </c>
      <c r="G61" s="13">
        <f t="shared" si="26"/>
        <v>1</v>
      </c>
      <c r="H61" s="13">
        <f t="shared" ca="1" si="27"/>
        <v>1.0025260600000001</v>
      </c>
      <c r="I61" s="12">
        <f t="shared" si="28"/>
        <v>7.0000000000000007E-2</v>
      </c>
      <c r="J61" s="30">
        <f t="shared" si="12"/>
        <v>44228</v>
      </c>
      <c r="K61" s="2">
        <f t="shared" si="13"/>
        <v>33</v>
      </c>
      <c r="L61" s="15">
        <f t="shared" si="14"/>
        <v>33</v>
      </c>
      <c r="M61" s="11">
        <f t="shared" si="3"/>
        <v>1.0088994280000001</v>
      </c>
      <c r="N61" s="11">
        <f t="shared" ca="1" si="4"/>
        <v>1.0114479679999999</v>
      </c>
      <c r="O61" s="15">
        <f t="shared" si="15"/>
        <v>0</v>
      </c>
      <c r="P61" s="13">
        <f t="shared" ca="1" si="5"/>
        <v>11.44796799</v>
      </c>
      <c r="Q61" s="19">
        <f t="shared" si="6"/>
        <v>0</v>
      </c>
      <c r="R61" s="13">
        <f t="shared" si="16"/>
        <v>0</v>
      </c>
      <c r="S61" s="4" t="str">
        <f t="shared" si="17"/>
        <v>J=</v>
      </c>
      <c r="T61" s="30">
        <f t="shared" si="18"/>
        <v>44348</v>
      </c>
      <c r="U61" s="4"/>
      <c r="V61" s="83"/>
      <c r="W61" s="67"/>
      <c r="X61" s="69"/>
      <c r="Y61" s="77"/>
      <c r="Z61" s="86"/>
      <c r="AA61" s="86"/>
      <c r="AB61" s="84"/>
      <c r="AC61" s="86"/>
      <c r="AD61" s="83"/>
      <c r="AE61" s="85"/>
      <c r="AF61" s="67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</row>
    <row r="62" spans="1:119" x14ac:dyDescent="0.15">
      <c r="A62" s="36">
        <f t="shared" si="9"/>
        <v>44278</v>
      </c>
      <c r="B62" s="14">
        <f t="shared" ca="1" si="24"/>
        <v>1011.824569</v>
      </c>
      <c r="C62" s="6">
        <f t="shared" si="10"/>
        <v>1000</v>
      </c>
      <c r="D62" s="12">
        <f ca="1">IF(A62&lt;$B$1,VLOOKUP(A62,[1]DI!$A$4:$B$15000,2,FALSE),0)</f>
        <v>2.6499999999999999E-2</v>
      </c>
      <c r="E62" s="13">
        <f t="shared" ca="1" si="25"/>
        <v>1.00010379</v>
      </c>
      <c r="F62" s="13">
        <f ca="1">(TRUNC(PRODUCT($E$12:$E61),16))</f>
        <v>1.00263011006547</v>
      </c>
      <c r="G62" s="13">
        <f t="shared" si="26"/>
        <v>1</v>
      </c>
      <c r="H62" s="13">
        <f t="shared" ca="1" si="27"/>
        <v>1.0026301099999999</v>
      </c>
      <c r="I62" s="12">
        <f t="shared" si="28"/>
        <v>7.0000000000000007E-2</v>
      </c>
      <c r="J62" s="30">
        <f t="shared" si="12"/>
        <v>44228</v>
      </c>
      <c r="K62" s="2">
        <f t="shared" si="13"/>
        <v>34</v>
      </c>
      <c r="L62" s="15">
        <f t="shared" si="14"/>
        <v>34</v>
      </c>
      <c r="M62" s="11">
        <f t="shared" si="3"/>
        <v>1.0091703400000001</v>
      </c>
      <c r="N62" s="11">
        <f t="shared" ca="1" si="4"/>
        <v>1.0118245690000001</v>
      </c>
      <c r="O62" s="15">
        <f t="shared" si="15"/>
        <v>0</v>
      </c>
      <c r="P62" s="13">
        <f t="shared" ca="1" si="5"/>
        <v>11.824569</v>
      </c>
      <c r="Q62" s="19">
        <f t="shared" si="6"/>
        <v>0</v>
      </c>
      <c r="R62" s="13">
        <f t="shared" si="16"/>
        <v>0</v>
      </c>
      <c r="S62" s="4" t="str">
        <f t="shared" si="17"/>
        <v>J=</v>
      </c>
      <c r="T62" s="30">
        <f t="shared" si="18"/>
        <v>44348</v>
      </c>
      <c r="U62" s="4"/>
      <c r="V62" s="83"/>
      <c r="W62" s="67"/>
      <c r="X62" s="69"/>
      <c r="Y62" s="77"/>
      <c r="Z62" s="86"/>
      <c r="AA62" s="86"/>
      <c r="AB62" s="84"/>
      <c r="AC62" s="86"/>
      <c r="AD62" s="83"/>
      <c r="AE62" s="85"/>
      <c r="AF62" s="67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</row>
    <row r="63" spans="1:119" x14ac:dyDescent="0.15">
      <c r="A63" s="36">
        <f t="shared" si="9"/>
        <v>44279</v>
      </c>
      <c r="B63" s="14">
        <f t="shared" ca="1" si="24"/>
        <v>1012.20130899</v>
      </c>
      <c r="C63" s="6">
        <f t="shared" si="10"/>
        <v>1000</v>
      </c>
      <c r="D63" s="12">
        <f ca="1">IF(A63&lt;$B$1,VLOOKUP(A63,[1]DI!$A$4:$B$15000,2,FALSE),0)</f>
        <v>2.6499999999999999E-2</v>
      </c>
      <c r="E63" s="13">
        <f t="shared" ca="1" si="25"/>
        <v>1.00010379</v>
      </c>
      <c r="F63" s="13">
        <f ca="1">(TRUNC(PRODUCT($E$12:$E62),16))</f>
        <v>1.0027341730446</v>
      </c>
      <c r="G63" s="13">
        <f t="shared" si="26"/>
        <v>1</v>
      </c>
      <c r="H63" s="13">
        <f t="shared" ca="1" si="27"/>
        <v>1.0027341700000001</v>
      </c>
      <c r="I63" s="12">
        <f t="shared" si="28"/>
        <v>7.0000000000000007E-2</v>
      </c>
      <c r="J63" s="30">
        <f t="shared" si="12"/>
        <v>44228</v>
      </c>
      <c r="K63" s="2">
        <f t="shared" si="13"/>
        <v>35</v>
      </c>
      <c r="L63" s="15">
        <f t="shared" si="14"/>
        <v>35</v>
      </c>
      <c r="M63" s="11">
        <f t="shared" si="3"/>
        <v>1.0094413250000001</v>
      </c>
      <c r="N63" s="11">
        <f t="shared" ca="1" si="4"/>
        <v>1.0122013089999999</v>
      </c>
      <c r="O63" s="15">
        <f t="shared" si="15"/>
        <v>0</v>
      </c>
      <c r="P63" s="13">
        <f t="shared" ca="1" si="5"/>
        <v>12.201308989999999</v>
      </c>
      <c r="Q63" s="19">
        <f t="shared" si="6"/>
        <v>0</v>
      </c>
      <c r="R63" s="13">
        <f t="shared" si="16"/>
        <v>0</v>
      </c>
      <c r="S63" s="4" t="str">
        <f t="shared" si="17"/>
        <v>J=</v>
      </c>
      <c r="T63" s="30">
        <f t="shared" si="18"/>
        <v>44348</v>
      </c>
      <c r="U63" s="4"/>
      <c r="V63" s="83"/>
      <c r="W63" s="67"/>
      <c r="X63" s="69"/>
      <c r="Y63" s="77"/>
      <c r="Z63" s="86"/>
      <c r="AA63" s="86"/>
      <c r="AB63" s="84"/>
      <c r="AC63" s="86"/>
      <c r="AD63" s="83"/>
      <c r="AE63" s="85"/>
      <c r="AF63" s="67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</row>
    <row r="64" spans="1:119" x14ac:dyDescent="0.15">
      <c r="A64" s="36">
        <f t="shared" si="9"/>
        <v>44280</v>
      </c>
      <c r="B64" s="14">
        <f t="shared" ca="1" si="24"/>
        <v>1012.578199</v>
      </c>
      <c r="C64" s="6">
        <f t="shared" si="10"/>
        <v>1000</v>
      </c>
      <c r="D64" s="12">
        <f ca="1">IF(A64&lt;$B$1,VLOOKUP(A64,[1]DI!$A$4:$B$15000,2,FALSE),0)</f>
        <v>2.6499999999999999E-2</v>
      </c>
      <c r="E64" s="13">
        <f t="shared" ca="1" si="25"/>
        <v>1.00010379</v>
      </c>
      <c r="F64" s="13">
        <f ca="1">(TRUNC(PRODUCT($E$12:$E63),16))</f>
        <v>1.0028382468244199</v>
      </c>
      <c r="G64" s="13">
        <f t="shared" si="26"/>
        <v>1</v>
      </c>
      <c r="H64" s="13">
        <f t="shared" ca="1" si="27"/>
        <v>1.0028382499999999</v>
      </c>
      <c r="I64" s="12">
        <f t="shared" si="28"/>
        <v>7.0000000000000007E-2</v>
      </c>
      <c r="J64" s="30">
        <f t="shared" si="12"/>
        <v>44228</v>
      </c>
      <c r="K64" s="2">
        <f t="shared" si="13"/>
        <v>36</v>
      </c>
      <c r="L64" s="15">
        <f t="shared" si="14"/>
        <v>36</v>
      </c>
      <c r="M64" s="11">
        <f t="shared" si="3"/>
        <v>1.0097123830000001</v>
      </c>
      <c r="N64" s="11">
        <f t="shared" ca="1" si="4"/>
        <v>1.012578199</v>
      </c>
      <c r="O64" s="15">
        <f t="shared" si="15"/>
        <v>0</v>
      </c>
      <c r="P64" s="13">
        <f t="shared" ca="1" si="5"/>
        <v>12.578199</v>
      </c>
      <c r="Q64" s="19">
        <f t="shared" si="6"/>
        <v>0</v>
      </c>
      <c r="R64" s="13">
        <f t="shared" si="16"/>
        <v>0</v>
      </c>
      <c r="S64" s="4" t="str">
        <f t="shared" si="17"/>
        <v>J=</v>
      </c>
      <c r="T64" s="30">
        <f t="shared" si="18"/>
        <v>44348</v>
      </c>
      <c r="U64" s="4"/>
      <c r="V64" s="83"/>
      <c r="W64" s="67"/>
      <c r="X64" s="69"/>
      <c r="Y64" s="77"/>
      <c r="Z64" s="86"/>
      <c r="AA64" s="86"/>
      <c r="AB64" s="84"/>
      <c r="AC64" s="86"/>
      <c r="AD64" s="83"/>
      <c r="AE64" s="85"/>
      <c r="AF64" s="67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</row>
    <row r="65" spans="1:119" x14ac:dyDescent="0.15">
      <c r="A65" s="36">
        <f t="shared" si="9"/>
        <v>44281</v>
      </c>
      <c r="B65" s="14">
        <f t="shared" ca="1" si="24"/>
        <v>1012.9552189999999</v>
      </c>
      <c r="C65" s="6">
        <f t="shared" si="10"/>
        <v>1000</v>
      </c>
      <c r="D65" s="12">
        <f ca="1">IF(A65&lt;$B$1,VLOOKUP(A65,[1]DI!$A$4:$B$15000,2,FALSE),0)</f>
        <v>2.6499999999999999E-2</v>
      </c>
      <c r="E65" s="13">
        <f t="shared" ca="1" si="25"/>
        <v>1.00010379</v>
      </c>
      <c r="F65" s="13">
        <f ca="1">(TRUNC(PRODUCT($E$12:$E64),16))</f>
        <v>1.0029423314060599</v>
      </c>
      <c r="G65" s="13">
        <f t="shared" si="26"/>
        <v>1</v>
      </c>
      <c r="H65" s="13">
        <f t="shared" ca="1" si="27"/>
        <v>1.00294233</v>
      </c>
      <c r="I65" s="12">
        <f t="shared" si="28"/>
        <v>7.0000000000000007E-2</v>
      </c>
      <c r="J65" s="30">
        <f t="shared" si="12"/>
        <v>44228</v>
      </c>
      <c r="K65" s="2">
        <f t="shared" si="13"/>
        <v>37</v>
      </c>
      <c r="L65" s="15">
        <f t="shared" si="14"/>
        <v>37</v>
      </c>
      <c r="M65" s="11">
        <f t="shared" si="3"/>
        <v>1.009983514</v>
      </c>
      <c r="N65" s="11">
        <f t="shared" ca="1" si="4"/>
        <v>1.012955219</v>
      </c>
      <c r="O65" s="15">
        <f t="shared" si="15"/>
        <v>0</v>
      </c>
      <c r="P65" s="13">
        <f t="shared" ca="1" si="5"/>
        <v>12.955219</v>
      </c>
      <c r="Q65" s="19">
        <f t="shared" si="6"/>
        <v>0</v>
      </c>
      <c r="R65" s="13">
        <f t="shared" si="16"/>
        <v>0</v>
      </c>
      <c r="S65" s="4" t="str">
        <f t="shared" si="17"/>
        <v>J=</v>
      </c>
      <c r="T65" s="30">
        <f t="shared" si="18"/>
        <v>44348</v>
      </c>
      <c r="U65" s="4"/>
      <c r="V65" s="83"/>
      <c r="W65" s="67"/>
      <c r="X65" s="69"/>
      <c r="Y65" s="77"/>
      <c r="Z65" s="86"/>
      <c r="AA65" s="86"/>
      <c r="AB65" s="84"/>
      <c r="AC65" s="86"/>
      <c r="AD65" s="83"/>
      <c r="AE65" s="85"/>
      <c r="AF65" s="67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</row>
    <row r="66" spans="1:119" x14ac:dyDescent="0.15">
      <c r="A66" s="36">
        <f t="shared" si="9"/>
        <v>44282</v>
      </c>
      <c r="B66" s="14">
        <f t="shared" ca="1" si="24"/>
        <v>1013.332388</v>
      </c>
      <c r="C66" s="6">
        <f t="shared" si="10"/>
        <v>1000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(TRUNC(PRODUCT($E$12:$E65),16))</f>
        <v>1.0030464267906301</v>
      </c>
      <c r="G66" s="13">
        <f t="shared" si="26"/>
        <v>1</v>
      </c>
      <c r="H66" s="13">
        <f t="shared" ca="1" si="27"/>
        <v>1.0030464299999999</v>
      </c>
      <c r="I66" s="12">
        <f t="shared" si="28"/>
        <v>7.0000000000000007E-2</v>
      </c>
      <c r="J66" s="30">
        <f t="shared" si="12"/>
        <v>44228</v>
      </c>
      <c r="K66" s="2">
        <f t="shared" si="13"/>
        <v>37</v>
      </c>
      <c r="L66" s="15">
        <f t="shared" si="14"/>
        <v>38</v>
      </c>
      <c r="M66" s="11">
        <f t="shared" si="3"/>
        <v>1.0102547180000001</v>
      </c>
      <c r="N66" s="11">
        <f t="shared" ca="1" si="4"/>
        <v>1.013332388</v>
      </c>
      <c r="O66" s="15">
        <f t="shared" si="15"/>
        <v>0</v>
      </c>
      <c r="P66" s="13">
        <f t="shared" ca="1" si="5"/>
        <v>13.332388</v>
      </c>
      <c r="Q66" s="19">
        <f t="shared" si="6"/>
        <v>0</v>
      </c>
      <c r="R66" s="13">
        <f t="shared" si="16"/>
        <v>0</v>
      </c>
      <c r="S66" s="4" t="str">
        <f t="shared" si="17"/>
        <v>J=</v>
      </c>
      <c r="T66" s="30">
        <f t="shared" si="18"/>
        <v>44348</v>
      </c>
      <c r="U66" s="4"/>
      <c r="V66" s="83"/>
      <c r="W66" s="67"/>
      <c r="X66" s="69"/>
      <c r="Y66" s="77"/>
      <c r="Z66" s="86"/>
      <c r="AA66" s="86"/>
      <c r="AB66" s="84"/>
      <c r="AC66" s="86"/>
      <c r="AD66" s="83"/>
      <c r="AE66" s="85"/>
      <c r="AF66" s="67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</row>
    <row r="67" spans="1:119" x14ac:dyDescent="0.15">
      <c r="A67" s="36">
        <f t="shared" si="9"/>
        <v>44283</v>
      </c>
      <c r="B67" s="14">
        <f t="shared" ca="1" si="24"/>
        <v>1013.332388</v>
      </c>
      <c r="C67" s="6">
        <f t="shared" si="10"/>
        <v>1000</v>
      </c>
      <c r="D67" s="12">
        <f ca="1">IF(A67&lt;$B$1,VLOOKUP(A67,[1]DI!$A$4:$B$15000,2,FALSE),0)</f>
        <v>0</v>
      </c>
      <c r="E67" s="13">
        <f t="shared" ca="1" si="25"/>
        <v>1</v>
      </c>
      <c r="F67" s="13">
        <f ca="1">(TRUNC(PRODUCT($E$12:$E66),16))</f>
        <v>1.0030464267906301</v>
      </c>
      <c r="G67" s="13">
        <f t="shared" si="26"/>
        <v>1</v>
      </c>
      <c r="H67" s="13">
        <f t="shared" ca="1" si="27"/>
        <v>1.0030464299999999</v>
      </c>
      <c r="I67" s="12">
        <f t="shared" si="28"/>
        <v>7.0000000000000007E-2</v>
      </c>
      <c r="J67" s="30">
        <f t="shared" si="12"/>
        <v>44228</v>
      </c>
      <c r="K67" s="2">
        <f t="shared" si="13"/>
        <v>37</v>
      </c>
      <c r="L67" s="15">
        <f t="shared" si="14"/>
        <v>38</v>
      </c>
      <c r="M67" s="11">
        <f t="shared" si="3"/>
        <v>1.0102547180000001</v>
      </c>
      <c r="N67" s="11">
        <f t="shared" ca="1" si="4"/>
        <v>1.013332388</v>
      </c>
      <c r="O67" s="15">
        <f t="shared" si="15"/>
        <v>0</v>
      </c>
      <c r="P67" s="13">
        <f t="shared" ca="1" si="5"/>
        <v>13.332388</v>
      </c>
      <c r="Q67" s="19">
        <f t="shared" si="6"/>
        <v>0</v>
      </c>
      <c r="R67" s="13">
        <f t="shared" si="16"/>
        <v>0</v>
      </c>
      <c r="S67" s="4" t="str">
        <f t="shared" si="17"/>
        <v>J=</v>
      </c>
      <c r="T67" s="30">
        <f t="shared" si="18"/>
        <v>44348</v>
      </c>
      <c r="U67" s="4"/>
      <c r="V67" s="83"/>
      <c r="W67" s="67"/>
      <c r="X67" s="69"/>
      <c r="Y67" s="77"/>
      <c r="Z67" s="86"/>
      <c r="AA67" s="86"/>
      <c r="AB67" s="84"/>
      <c r="AC67" s="86"/>
      <c r="AD67" s="83"/>
      <c r="AE67" s="85"/>
      <c r="AF67" s="67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</row>
    <row r="68" spans="1:119" x14ac:dyDescent="0.15">
      <c r="A68" s="36">
        <f t="shared" si="9"/>
        <v>44284</v>
      </c>
      <c r="B68" s="14">
        <f t="shared" ca="1" si="24"/>
        <v>1013.332388</v>
      </c>
      <c r="C68" s="6">
        <f t="shared" si="10"/>
        <v>1000</v>
      </c>
      <c r="D68" s="12">
        <f ca="1">IF(A68&lt;$B$1,VLOOKUP(A68,[1]DI!$A$4:$B$15000,2,FALSE),0)</f>
        <v>2.6499999999999999E-2</v>
      </c>
      <c r="E68" s="13">
        <f t="shared" ca="1" si="25"/>
        <v>1.00010379</v>
      </c>
      <c r="F68" s="13">
        <f ca="1">(TRUNC(PRODUCT($E$12:$E67),16))</f>
        <v>1.0030464267906301</v>
      </c>
      <c r="G68" s="13">
        <f t="shared" si="26"/>
        <v>1</v>
      </c>
      <c r="H68" s="13">
        <f t="shared" ca="1" si="27"/>
        <v>1.0030464299999999</v>
      </c>
      <c r="I68" s="12">
        <f t="shared" si="28"/>
        <v>7.0000000000000007E-2</v>
      </c>
      <c r="J68" s="30">
        <f t="shared" si="12"/>
        <v>44228</v>
      </c>
      <c r="K68" s="2">
        <f t="shared" si="13"/>
        <v>38</v>
      </c>
      <c r="L68" s="15">
        <f t="shared" si="14"/>
        <v>38</v>
      </c>
      <c r="M68" s="11">
        <f t="shared" si="3"/>
        <v>1.0102547180000001</v>
      </c>
      <c r="N68" s="11">
        <f t="shared" ca="1" si="4"/>
        <v>1.013332388</v>
      </c>
      <c r="O68" s="15">
        <f t="shared" si="15"/>
        <v>0</v>
      </c>
      <c r="P68" s="13">
        <f t="shared" ca="1" si="5"/>
        <v>13.332388</v>
      </c>
      <c r="Q68" s="19">
        <f t="shared" si="6"/>
        <v>0</v>
      </c>
      <c r="R68" s="13">
        <f t="shared" si="16"/>
        <v>0</v>
      </c>
      <c r="S68" s="4" t="str">
        <f t="shared" si="17"/>
        <v>J=</v>
      </c>
      <c r="T68" s="30">
        <f t="shared" si="18"/>
        <v>44348</v>
      </c>
      <c r="U68" s="4"/>
      <c r="V68" s="83"/>
      <c r="W68" s="67"/>
      <c r="X68" s="69"/>
      <c r="Y68" s="77"/>
      <c r="Z68" s="86"/>
      <c r="AA68" s="86"/>
      <c r="AB68" s="84"/>
      <c r="AC68" s="86"/>
      <c r="AD68" s="83"/>
      <c r="AE68" s="85"/>
      <c r="AF68" s="67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</row>
    <row r="69" spans="1:119" x14ac:dyDescent="0.15">
      <c r="A69" s="36">
        <f t="shared" si="9"/>
        <v>44285</v>
      </c>
      <c r="B69" s="14">
        <f t="shared" ca="1" si="24"/>
        <v>1013.709686</v>
      </c>
      <c r="C69" s="6">
        <f t="shared" si="10"/>
        <v>1000</v>
      </c>
      <c r="D69" s="12">
        <f ca="1">IF(A69&lt;$B$1,VLOOKUP(A69,[1]DI!$A$4:$B$15000,2,FALSE),0)</f>
        <v>2.6499999999999999E-2</v>
      </c>
      <c r="E69" s="13">
        <f t="shared" ca="1" si="25"/>
        <v>1.00010379</v>
      </c>
      <c r="F69" s="13">
        <f ca="1">(TRUNC(PRODUCT($E$12:$E68),16))</f>
        <v>1.00315053297927</v>
      </c>
      <c r="G69" s="13">
        <f t="shared" si="26"/>
        <v>1</v>
      </c>
      <c r="H69" s="13">
        <f t="shared" ca="1" si="27"/>
        <v>1.0031505300000001</v>
      </c>
      <c r="I69" s="12">
        <f t="shared" si="28"/>
        <v>7.0000000000000007E-2</v>
      </c>
      <c r="J69" s="30">
        <f t="shared" si="12"/>
        <v>44228</v>
      </c>
      <c r="K69" s="2">
        <f t="shared" si="13"/>
        <v>39</v>
      </c>
      <c r="L69" s="15">
        <f t="shared" si="14"/>
        <v>39</v>
      </c>
      <c r="M69" s="11">
        <f t="shared" si="3"/>
        <v>1.010525994</v>
      </c>
      <c r="N69" s="11">
        <f t="shared" ca="1" si="4"/>
        <v>1.0137096860000001</v>
      </c>
      <c r="O69" s="15">
        <f t="shared" si="15"/>
        <v>0</v>
      </c>
      <c r="P69" s="13">
        <f t="shared" ca="1" si="5"/>
        <v>13.709686</v>
      </c>
      <c r="Q69" s="19">
        <f t="shared" si="6"/>
        <v>0</v>
      </c>
      <c r="R69" s="13">
        <f t="shared" si="16"/>
        <v>0</v>
      </c>
      <c r="S69" s="4" t="str">
        <f t="shared" si="17"/>
        <v>J=</v>
      </c>
      <c r="T69" s="30">
        <f t="shared" si="18"/>
        <v>44348</v>
      </c>
      <c r="U69" s="4"/>
      <c r="V69" s="83"/>
      <c r="W69" s="67"/>
      <c r="X69" s="69"/>
      <c r="Y69" s="77"/>
      <c r="Z69" s="86"/>
      <c r="AA69" s="86"/>
      <c r="AB69" s="84"/>
      <c r="AC69" s="86"/>
      <c r="AD69" s="83"/>
      <c r="AE69" s="85"/>
      <c r="AF69" s="67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</row>
    <row r="70" spans="1:119" x14ac:dyDescent="0.15">
      <c r="A70" s="36">
        <f t="shared" si="9"/>
        <v>44286</v>
      </c>
      <c r="B70" s="14">
        <f t="shared" ca="1" si="24"/>
        <v>1014.087135</v>
      </c>
      <c r="C70" s="6">
        <f t="shared" si="10"/>
        <v>1000</v>
      </c>
      <c r="D70" s="12">
        <f ca="1">IF(A70&lt;$B$1,VLOOKUP(A70,[1]DI!$A$4:$B$15000,2,FALSE),0)</f>
        <v>2.6499999999999999E-2</v>
      </c>
      <c r="E70" s="13">
        <f t="shared" ca="1" si="25"/>
        <v>1.00010379</v>
      </c>
      <c r="F70" s="13">
        <f ca="1">(TRUNC(PRODUCT($E$12:$E69),16))</f>
        <v>1.0032546499730901</v>
      </c>
      <c r="G70" s="13">
        <f t="shared" si="26"/>
        <v>1</v>
      </c>
      <c r="H70" s="13">
        <f t="shared" ca="1" si="27"/>
        <v>1.0032546499999999</v>
      </c>
      <c r="I70" s="12">
        <f t="shared" si="28"/>
        <v>7.0000000000000007E-2</v>
      </c>
      <c r="J70" s="30">
        <f t="shared" si="12"/>
        <v>44228</v>
      </c>
      <c r="K70" s="2">
        <f t="shared" si="13"/>
        <v>40</v>
      </c>
      <c r="L70" s="15">
        <f t="shared" si="14"/>
        <v>40</v>
      </c>
      <c r="M70" s="11">
        <f t="shared" si="3"/>
        <v>1.0107973429999999</v>
      </c>
      <c r="N70" s="11">
        <f t="shared" ca="1" si="4"/>
        <v>1.014087135</v>
      </c>
      <c r="O70" s="15">
        <f t="shared" si="15"/>
        <v>0</v>
      </c>
      <c r="P70" s="13">
        <f t="shared" ca="1" si="5"/>
        <v>14.087135</v>
      </c>
      <c r="Q70" s="19">
        <f t="shared" si="6"/>
        <v>0</v>
      </c>
      <c r="R70" s="13">
        <f t="shared" si="16"/>
        <v>0</v>
      </c>
      <c r="S70" s="4" t="str">
        <f t="shared" si="17"/>
        <v>J=</v>
      </c>
      <c r="T70" s="30">
        <f t="shared" si="18"/>
        <v>44348</v>
      </c>
      <c r="U70" s="4"/>
      <c r="V70" s="83"/>
      <c r="W70" s="67"/>
      <c r="X70" s="69"/>
      <c r="Y70" s="77"/>
      <c r="Z70" s="86"/>
      <c r="AA70" s="86"/>
      <c r="AB70" s="84"/>
      <c r="AC70" s="86"/>
      <c r="AD70" s="83"/>
      <c r="AE70" s="85"/>
      <c r="AF70" s="67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</row>
    <row r="71" spans="1:119" x14ac:dyDescent="0.15">
      <c r="A71" s="36">
        <f t="shared" si="9"/>
        <v>44287</v>
      </c>
      <c r="B71" s="14">
        <f t="shared" ca="1" si="24"/>
        <v>1014.46472299</v>
      </c>
      <c r="C71" s="6">
        <f t="shared" si="10"/>
        <v>1000</v>
      </c>
      <c r="D71" s="12">
        <f ca="1">IF(A71&lt;$B$1,VLOOKUP(A71,[1]DI!$A$4:$B$15000,2,FALSE),0)</f>
        <v>2.6499999999999999E-2</v>
      </c>
      <c r="E71" s="13">
        <f t="shared" ca="1" si="25"/>
        <v>1.00010379</v>
      </c>
      <c r="F71" s="13">
        <f ca="1">(TRUNC(PRODUCT($E$12:$E70),16))</f>
        <v>1.00335877777321</v>
      </c>
      <c r="G71" s="13">
        <f t="shared" si="26"/>
        <v>1</v>
      </c>
      <c r="H71" s="13">
        <f t="shared" ca="1" si="27"/>
        <v>1.0033587799999999</v>
      </c>
      <c r="I71" s="12">
        <f t="shared" si="28"/>
        <v>7.0000000000000007E-2</v>
      </c>
      <c r="J71" s="30">
        <f t="shared" si="12"/>
        <v>44228</v>
      </c>
      <c r="K71" s="2">
        <f t="shared" si="13"/>
        <v>41</v>
      </c>
      <c r="L71" s="15">
        <f t="shared" si="14"/>
        <v>41</v>
      </c>
      <c r="M71" s="11">
        <f t="shared" si="3"/>
        <v>1.0110687650000001</v>
      </c>
      <c r="N71" s="11">
        <f t="shared" ca="1" si="4"/>
        <v>1.0144647229999999</v>
      </c>
      <c r="O71" s="15">
        <f t="shared" si="15"/>
        <v>0</v>
      </c>
      <c r="P71" s="13">
        <f t="shared" ca="1" si="5"/>
        <v>14.46472299</v>
      </c>
      <c r="Q71" s="19">
        <f t="shared" si="6"/>
        <v>0</v>
      </c>
      <c r="R71" s="13">
        <f t="shared" si="16"/>
        <v>0</v>
      </c>
      <c r="S71" s="4" t="str">
        <f t="shared" si="17"/>
        <v>J=</v>
      </c>
      <c r="T71" s="30">
        <f t="shared" si="18"/>
        <v>44348</v>
      </c>
      <c r="U71" s="4"/>
      <c r="V71" s="83"/>
      <c r="W71" s="67"/>
      <c r="X71" s="69"/>
      <c r="Y71" s="77"/>
      <c r="Z71" s="86"/>
      <c r="AA71" s="86"/>
      <c r="AB71" s="84"/>
      <c r="AC71" s="86"/>
      <c r="AD71" s="83"/>
      <c r="AE71" s="85"/>
      <c r="AF71" s="67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</row>
    <row r="72" spans="1:119" x14ac:dyDescent="0.15">
      <c r="A72" s="36">
        <f t="shared" si="9"/>
        <v>44288</v>
      </c>
      <c r="B72" s="14">
        <f t="shared" ca="1" si="24"/>
        <v>1014.84245</v>
      </c>
      <c r="C72" s="6">
        <f t="shared" si="10"/>
        <v>1000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(TRUNC(PRODUCT($E$12:$E71),16))</f>
        <v>1.00346291638075</v>
      </c>
      <c r="G72" s="13">
        <f t="shared" si="26"/>
        <v>1</v>
      </c>
      <c r="H72" s="13">
        <f t="shared" ca="1" si="27"/>
        <v>1.00346292</v>
      </c>
      <c r="I72" s="12">
        <f t="shared" si="28"/>
        <v>7.0000000000000007E-2</v>
      </c>
      <c r="J72" s="30">
        <f t="shared" si="12"/>
        <v>44228</v>
      </c>
      <c r="K72" s="2">
        <f t="shared" si="13"/>
        <v>41</v>
      </c>
      <c r="L72" s="15">
        <f t="shared" si="14"/>
        <v>42</v>
      </c>
      <c r="M72" s="11">
        <f t="shared" si="3"/>
        <v>1.0113402600000001</v>
      </c>
      <c r="N72" s="11">
        <f t="shared" ca="1" si="4"/>
        <v>1.01484245</v>
      </c>
      <c r="O72" s="15">
        <f t="shared" si="15"/>
        <v>0</v>
      </c>
      <c r="P72" s="13">
        <f t="shared" ca="1" si="5"/>
        <v>14.842449999999999</v>
      </c>
      <c r="Q72" s="19">
        <f t="shared" si="6"/>
        <v>0</v>
      </c>
      <c r="R72" s="13">
        <f t="shared" si="16"/>
        <v>0</v>
      </c>
      <c r="S72" s="4" t="str">
        <f t="shared" si="17"/>
        <v>J=</v>
      </c>
      <c r="T72" s="30">
        <f t="shared" si="18"/>
        <v>44348</v>
      </c>
      <c r="U72" s="4"/>
      <c r="V72" s="83"/>
      <c r="W72" s="67"/>
      <c r="X72" s="69"/>
      <c r="Y72" s="77"/>
      <c r="Z72" s="86"/>
      <c r="AA72" s="86"/>
      <c r="AB72" s="84"/>
      <c r="AC72" s="86"/>
      <c r="AD72" s="83"/>
      <c r="AE72" s="85"/>
      <c r="AF72" s="67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</row>
    <row r="73" spans="1:119" x14ac:dyDescent="0.15">
      <c r="A73" s="36">
        <f t="shared" si="9"/>
        <v>44289</v>
      </c>
      <c r="B73" s="14">
        <f t="shared" ca="1" si="24"/>
        <v>1014.84245</v>
      </c>
      <c r="C73" s="6">
        <f t="shared" si="10"/>
        <v>1000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(TRUNC(PRODUCT($E$12:$E72),16))</f>
        <v>1.00346291638075</v>
      </c>
      <c r="G73" s="13">
        <f t="shared" si="26"/>
        <v>1</v>
      </c>
      <c r="H73" s="13">
        <f t="shared" ca="1" si="27"/>
        <v>1.00346292</v>
      </c>
      <c r="I73" s="12">
        <f t="shared" si="28"/>
        <v>7.0000000000000007E-2</v>
      </c>
      <c r="J73" s="30">
        <f t="shared" si="12"/>
        <v>44228</v>
      </c>
      <c r="K73" s="2">
        <f t="shared" si="13"/>
        <v>41</v>
      </c>
      <c r="L73" s="15">
        <f t="shared" si="14"/>
        <v>42</v>
      </c>
      <c r="M73" s="11">
        <f t="shared" si="3"/>
        <v>1.0113402600000001</v>
      </c>
      <c r="N73" s="11">
        <f t="shared" ca="1" si="4"/>
        <v>1.01484245</v>
      </c>
      <c r="O73" s="15">
        <f t="shared" si="15"/>
        <v>0</v>
      </c>
      <c r="P73" s="13">
        <f t="shared" ca="1" si="5"/>
        <v>14.842449999999999</v>
      </c>
      <c r="Q73" s="19">
        <f t="shared" si="6"/>
        <v>0</v>
      </c>
      <c r="R73" s="13">
        <f t="shared" si="16"/>
        <v>0</v>
      </c>
      <c r="S73" s="4" t="str">
        <f t="shared" si="17"/>
        <v>J=</v>
      </c>
      <c r="T73" s="30">
        <f t="shared" si="18"/>
        <v>44348</v>
      </c>
      <c r="U73" s="4"/>
      <c r="V73" s="83"/>
      <c r="W73" s="67"/>
      <c r="X73" s="69"/>
      <c r="Y73" s="77"/>
      <c r="Z73" s="86"/>
      <c r="AA73" s="86"/>
      <c r="AB73" s="84"/>
      <c r="AC73" s="86"/>
      <c r="AD73" s="83"/>
      <c r="AE73" s="85"/>
      <c r="AF73" s="67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</row>
    <row r="74" spans="1:119" x14ac:dyDescent="0.15">
      <c r="A74" s="36">
        <f t="shared" si="9"/>
        <v>44290</v>
      </c>
      <c r="B74" s="14">
        <f t="shared" ca="1" si="24"/>
        <v>1014.84245</v>
      </c>
      <c r="C74" s="6">
        <f t="shared" si="10"/>
        <v>1000</v>
      </c>
      <c r="D74" s="12">
        <f ca="1">IF(A74&lt;$B$1,VLOOKUP(A74,[1]DI!$A$4:$B$15000,2,FALSE),0)</f>
        <v>0</v>
      </c>
      <c r="E74" s="13">
        <f t="shared" ca="1" si="25"/>
        <v>1</v>
      </c>
      <c r="F74" s="13">
        <f ca="1">(TRUNC(PRODUCT($E$12:$E73),16))</f>
        <v>1.00346291638075</v>
      </c>
      <c r="G74" s="13">
        <f t="shared" si="26"/>
        <v>1</v>
      </c>
      <c r="H74" s="13">
        <f t="shared" ca="1" si="27"/>
        <v>1.00346292</v>
      </c>
      <c r="I74" s="12">
        <f t="shared" si="28"/>
        <v>7.0000000000000007E-2</v>
      </c>
      <c r="J74" s="30">
        <f t="shared" si="12"/>
        <v>44228</v>
      </c>
      <c r="K74" s="2">
        <f t="shared" si="13"/>
        <v>41</v>
      </c>
      <c r="L74" s="15">
        <f t="shared" si="14"/>
        <v>42</v>
      </c>
      <c r="M74" s="11">
        <f t="shared" si="3"/>
        <v>1.0113402600000001</v>
      </c>
      <c r="N74" s="11">
        <f t="shared" ca="1" si="4"/>
        <v>1.01484245</v>
      </c>
      <c r="O74" s="15">
        <f t="shared" si="15"/>
        <v>0</v>
      </c>
      <c r="P74" s="13">
        <f t="shared" ca="1" si="5"/>
        <v>14.842449999999999</v>
      </c>
      <c r="Q74" s="19">
        <f t="shared" si="6"/>
        <v>0</v>
      </c>
      <c r="R74" s="13">
        <f t="shared" si="16"/>
        <v>0</v>
      </c>
      <c r="S74" s="4" t="str">
        <f t="shared" si="17"/>
        <v>J=</v>
      </c>
      <c r="T74" s="30">
        <f t="shared" si="18"/>
        <v>44348</v>
      </c>
      <c r="U74" s="4"/>
      <c r="V74" s="83"/>
      <c r="W74" s="67"/>
      <c r="X74" s="69"/>
      <c r="Y74" s="77"/>
      <c r="Z74" s="86"/>
      <c r="AA74" s="86"/>
      <c r="AB74" s="84"/>
      <c r="AC74" s="86"/>
      <c r="AD74" s="83"/>
      <c r="AE74" s="85"/>
      <c r="AF74" s="67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</row>
    <row r="75" spans="1:119" x14ac:dyDescent="0.15">
      <c r="A75" s="36">
        <f t="shared" si="9"/>
        <v>44291</v>
      </c>
      <c r="B75" s="14">
        <f t="shared" ca="1" si="24"/>
        <v>1014.84245</v>
      </c>
      <c r="C75" s="6">
        <f t="shared" si="10"/>
        <v>1000</v>
      </c>
      <c r="D75" s="12">
        <f ca="1">IF(A75&lt;$B$1,VLOOKUP(A75,[1]DI!$A$4:$B$15000,2,FALSE),0)</f>
        <v>2.6499999999999999E-2</v>
      </c>
      <c r="E75" s="13">
        <f t="shared" ca="1" si="25"/>
        <v>1.00010379</v>
      </c>
      <c r="F75" s="13">
        <f ca="1">(TRUNC(PRODUCT($E$12:$E74),16))</f>
        <v>1.00346291638075</v>
      </c>
      <c r="G75" s="13">
        <f t="shared" si="26"/>
        <v>1</v>
      </c>
      <c r="H75" s="13">
        <f t="shared" ca="1" si="27"/>
        <v>1.00346292</v>
      </c>
      <c r="I75" s="12">
        <f t="shared" si="28"/>
        <v>7.0000000000000007E-2</v>
      </c>
      <c r="J75" s="30">
        <f t="shared" si="12"/>
        <v>44228</v>
      </c>
      <c r="K75" s="2">
        <f t="shared" si="13"/>
        <v>42</v>
      </c>
      <c r="L75" s="15">
        <f t="shared" si="14"/>
        <v>42</v>
      </c>
      <c r="M75" s="11">
        <f t="shared" si="3"/>
        <v>1.0113402600000001</v>
      </c>
      <c r="N75" s="11">
        <f t="shared" ca="1" si="4"/>
        <v>1.01484245</v>
      </c>
      <c r="O75" s="15">
        <f t="shared" si="15"/>
        <v>0</v>
      </c>
      <c r="P75" s="13">
        <f t="shared" ca="1" si="5"/>
        <v>14.842449999999999</v>
      </c>
      <c r="Q75" s="19">
        <f t="shared" si="6"/>
        <v>0</v>
      </c>
      <c r="R75" s="13">
        <f t="shared" si="16"/>
        <v>0</v>
      </c>
      <c r="S75" s="4" t="str">
        <f t="shared" si="17"/>
        <v>J=</v>
      </c>
      <c r="T75" s="30">
        <f t="shared" si="18"/>
        <v>44348</v>
      </c>
      <c r="U75" s="4"/>
      <c r="V75" s="83"/>
      <c r="W75" s="67"/>
      <c r="X75" s="69"/>
      <c r="Y75" s="77"/>
      <c r="Z75" s="86"/>
      <c r="AA75" s="86"/>
      <c r="AB75" s="84"/>
      <c r="AC75" s="86"/>
      <c r="AD75" s="83"/>
      <c r="AE75" s="85"/>
      <c r="AF75" s="67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</row>
    <row r="76" spans="1:119" x14ac:dyDescent="0.15">
      <c r="A76" s="36">
        <f t="shared" si="9"/>
        <v>44292</v>
      </c>
      <c r="B76" s="14">
        <f t="shared" ca="1" si="24"/>
        <v>1015.22031799</v>
      </c>
      <c r="C76" s="6">
        <f t="shared" si="10"/>
        <v>1000</v>
      </c>
      <c r="D76" s="12">
        <f ca="1">IF(A76&lt;$B$1,VLOOKUP(A76,[1]DI!$A$4:$B$15000,2,FALSE),0)</f>
        <v>2.6499999999999999E-2</v>
      </c>
      <c r="E76" s="13">
        <f t="shared" ca="1" si="25"/>
        <v>1.00010379</v>
      </c>
      <c r="F76" s="13">
        <f ca="1">(TRUNC(PRODUCT($E$12:$E75),16))</f>
        <v>1.0035670657968501</v>
      </c>
      <c r="G76" s="13">
        <f t="shared" si="26"/>
        <v>1</v>
      </c>
      <c r="H76" s="13">
        <f t="shared" ca="1" si="27"/>
        <v>1.0035670699999999</v>
      </c>
      <c r="I76" s="12">
        <f t="shared" si="28"/>
        <v>7.0000000000000007E-2</v>
      </c>
      <c r="J76" s="30">
        <f t="shared" si="12"/>
        <v>44228</v>
      </c>
      <c r="K76" s="2">
        <f t="shared" si="13"/>
        <v>43</v>
      </c>
      <c r="L76" s="15">
        <f t="shared" si="14"/>
        <v>43</v>
      </c>
      <c r="M76" s="11">
        <f t="shared" ref="M76:M139" si="37">ROUND((I76+1)^(L76/252),9)</f>
        <v>1.0116118279999999</v>
      </c>
      <c r="N76" s="11">
        <f t="shared" ref="N76:N139" ca="1" si="38">ROUND(H76*M76,9)</f>
        <v>1.0152203179999999</v>
      </c>
      <c r="O76" s="15">
        <f t="shared" si="15"/>
        <v>0</v>
      </c>
      <c r="P76" s="13">
        <f t="shared" ref="P76:P139" ca="1" si="39">TRUNC(((N76-1)*C76),8)</f>
        <v>15.22031799</v>
      </c>
      <c r="Q76" s="19">
        <f t="shared" ref="Q76:Q139" si="40">IF($O76&gt;0,VLOOKUP($O76,$V$12:$AB$150,7),0)</f>
        <v>0</v>
      </c>
      <c r="R76" s="13">
        <f t="shared" si="16"/>
        <v>0</v>
      </c>
      <c r="S76" s="4" t="str">
        <f t="shared" si="17"/>
        <v>J=</v>
      </c>
      <c r="T76" s="30">
        <f t="shared" si="18"/>
        <v>44348</v>
      </c>
      <c r="U76" s="4"/>
      <c r="V76" s="83"/>
      <c r="W76" s="67"/>
      <c r="X76" s="69"/>
      <c r="Y76" s="77"/>
      <c r="Z76" s="86"/>
      <c r="AA76" s="86"/>
      <c r="AB76" s="84"/>
      <c r="AC76" s="86"/>
      <c r="AD76" s="83"/>
      <c r="AE76" s="85"/>
      <c r="AF76" s="67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</row>
    <row r="77" spans="1:119" x14ac:dyDescent="0.15">
      <c r="A77" s="36">
        <f t="shared" ref="A77:A140" si="41">(A76+1)</f>
        <v>44293</v>
      </c>
      <c r="B77" s="14">
        <f t="shared" ca="1" si="24"/>
        <v>1015.598326</v>
      </c>
      <c r="C77" s="6">
        <f t="shared" ref="C77:C140" si="42">(C76-R76)</f>
        <v>1000</v>
      </c>
      <c r="D77" s="12">
        <f ca="1">IF(A77&lt;$B$1,VLOOKUP(A77,[1]DI!$A$4:$B$15000,2,FALSE),0)</f>
        <v>2.6499999999999999E-2</v>
      </c>
      <c r="E77" s="13">
        <f t="shared" ca="1" si="25"/>
        <v>1.00010379</v>
      </c>
      <c r="F77" s="13">
        <f ca="1">(TRUNC(PRODUCT($E$12:$E76),16))</f>
        <v>1.0036712260225999</v>
      </c>
      <c r="G77" s="13">
        <f t="shared" si="26"/>
        <v>1</v>
      </c>
      <c r="H77" s="13">
        <f t="shared" ca="1" si="27"/>
        <v>1.0036712299999999</v>
      </c>
      <c r="I77" s="12">
        <f t="shared" si="28"/>
        <v>7.0000000000000007E-2</v>
      </c>
      <c r="J77" s="30">
        <f t="shared" ref="J77:J140" si="43">IF(O76&gt;0,VLOOKUP(O76,V$12:AF$150,2),J76)</f>
        <v>44228</v>
      </c>
      <c r="K77" s="2">
        <f t="shared" ref="K77:K140" si="44">IF(A77&gt;J77,IF(NETWORKDAYS(J77,A77,$V$160:$V$544)-1=0,1,NETWORKDAYS(J77,A77,$V$160:$V$544)-1),0)</f>
        <v>44</v>
      </c>
      <c r="L77" s="15">
        <f t="shared" ref="L77:L140" si="45">IF(AND(K77=1,K76=1),1,IF(K77&gt;0,IF(K77=K76,K77+1,K77),0))</f>
        <v>44</v>
      </c>
      <c r="M77" s="11">
        <f t="shared" si="37"/>
        <v>1.011883469</v>
      </c>
      <c r="N77" s="11">
        <f t="shared" ca="1" si="38"/>
        <v>1.0155983260000001</v>
      </c>
      <c r="O77" s="15">
        <f t="shared" ref="O77:O140" si="46">IF(VLOOKUP(A77,W$12:AD$150,8)=VLOOKUP(A76,W$12:AD$150,8),0,VLOOKUP(A77,W$12:AD$150,8))</f>
        <v>0</v>
      </c>
      <c r="P77" s="13">
        <f t="shared" ca="1" si="39"/>
        <v>15.598326</v>
      </c>
      <c r="Q77" s="19">
        <f t="shared" si="40"/>
        <v>0</v>
      </c>
      <c r="R77" s="13">
        <f t="shared" ref="R77:R140" si="47">IF(Q77&gt;0,TRUNC(Q77*C77,8),0)</f>
        <v>0</v>
      </c>
      <c r="S77" s="4" t="str">
        <f t="shared" ref="S77:S140" si="48">IF(O76&gt;0,VLOOKUP(O76,V$12:AF$150,10),S76)</f>
        <v>J=</v>
      </c>
      <c r="T77" s="30">
        <f t="shared" ref="T77:T140" si="49">IF(O76&gt;0,VLOOKUP(O76,V$12:AF$150,11),T76)</f>
        <v>44348</v>
      </c>
      <c r="U77" s="4"/>
      <c r="V77" s="83"/>
      <c r="W77" s="67"/>
      <c r="X77" s="69"/>
      <c r="Y77" s="77"/>
      <c r="Z77" s="86"/>
      <c r="AA77" s="86"/>
      <c r="AB77" s="84"/>
      <c r="AC77" s="86"/>
      <c r="AD77" s="83"/>
      <c r="AE77" s="85"/>
      <c r="AF77" s="67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</row>
    <row r="78" spans="1:119" x14ac:dyDescent="0.15">
      <c r="A78" s="36">
        <f t="shared" si="41"/>
        <v>44294</v>
      </c>
      <c r="B78" s="14">
        <f t="shared" ref="B78:B141" ca="1" si="50">IF(A78&lt;=TODAY(),C78+P78,IF(AND(A78&gt;TODAY(),A78&lt;=$B$1),IF(VLOOKUP(TODAY(),$A$10:$D$5000,4,FALSE)=0,"n.d",C78+P78),"n.d"))</f>
        <v>1015.97647399</v>
      </c>
      <c r="C78" s="6">
        <f t="shared" si="42"/>
        <v>1000</v>
      </c>
      <c r="D78" s="12">
        <f ca="1">IF(A78&lt;$B$1,VLOOKUP(A78,[1]DI!$A$4:$B$15000,2,FALSE),0)</f>
        <v>2.6499999999999999E-2</v>
      </c>
      <c r="E78" s="13">
        <f t="shared" ref="E78:E141" ca="1" si="51">ROUND(((1+D78)^(1/252)),8)</f>
        <v>1.00010379</v>
      </c>
      <c r="F78" s="13">
        <f ca="1">(TRUNC(PRODUCT($E$12:$E77),16))</f>
        <v>1.0037753970591501</v>
      </c>
      <c r="G78" s="13">
        <f t="shared" ref="G78:G141" si="52">IF(O77&gt;0,F77,G77)</f>
        <v>1</v>
      </c>
      <c r="H78" s="13">
        <f t="shared" ref="H78:H141" ca="1" si="53">ROUND(F78/G78,8)</f>
        <v>1.0037754000000001</v>
      </c>
      <c r="I78" s="12">
        <f t="shared" ref="I78:I141" si="54">IF(O77&gt;0,VLOOKUP(A77,AC$160:AD$222,2),I77)</f>
        <v>7.0000000000000007E-2</v>
      </c>
      <c r="J78" s="30">
        <f t="shared" si="43"/>
        <v>44228</v>
      </c>
      <c r="K78" s="2">
        <f t="shared" si="44"/>
        <v>45</v>
      </c>
      <c r="L78" s="15">
        <f t="shared" si="45"/>
        <v>45</v>
      </c>
      <c r="M78" s="11">
        <f t="shared" si="37"/>
        <v>1.012155183</v>
      </c>
      <c r="N78" s="11">
        <f t="shared" ca="1" si="38"/>
        <v>1.0159764739999999</v>
      </c>
      <c r="O78" s="15">
        <f t="shared" si="46"/>
        <v>0</v>
      </c>
      <c r="P78" s="13">
        <f t="shared" ca="1" si="39"/>
        <v>15.976473990000001</v>
      </c>
      <c r="Q78" s="19">
        <f t="shared" si="40"/>
        <v>0</v>
      </c>
      <c r="R78" s="13">
        <f t="shared" si="47"/>
        <v>0</v>
      </c>
      <c r="S78" s="4" t="str">
        <f t="shared" si="48"/>
        <v>J=</v>
      </c>
      <c r="T78" s="30">
        <f t="shared" si="49"/>
        <v>44348</v>
      </c>
      <c r="U78" s="4"/>
      <c r="V78" s="83"/>
      <c r="W78" s="67"/>
      <c r="X78" s="69"/>
      <c r="Y78" s="77"/>
      <c r="Z78" s="86"/>
      <c r="AA78" s="86"/>
      <c r="AB78" s="84"/>
      <c r="AC78" s="86"/>
      <c r="AD78" s="83"/>
      <c r="AE78" s="85"/>
      <c r="AF78" s="67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</row>
    <row r="79" spans="1:119" x14ac:dyDescent="0.15">
      <c r="A79" s="36">
        <f t="shared" si="41"/>
        <v>44295</v>
      </c>
      <c r="B79" s="14">
        <f t="shared" ca="1" si="50"/>
        <v>1016.3547599999999</v>
      </c>
      <c r="C79" s="6">
        <f t="shared" si="42"/>
        <v>1000</v>
      </c>
      <c r="D79" s="12">
        <f ca="1">IF(A79&lt;$B$1,VLOOKUP(A79,[1]DI!$A$4:$B$15000,2,FALSE),0)</f>
        <v>2.6499999999999999E-2</v>
      </c>
      <c r="E79" s="13">
        <f t="shared" ca="1" si="51"/>
        <v>1.00010379</v>
      </c>
      <c r="F79" s="13">
        <f ca="1">(TRUNC(PRODUCT($E$12:$E78),16))</f>
        <v>1.00387957890761</v>
      </c>
      <c r="G79" s="13">
        <f t="shared" si="52"/>
        <v>1</v>
      </c>
      <c r="H79" s="13">
        <f t="shared" ca="1" si="53"/>
        <v>1.00387958</v>
      </c>
      <c r="I79" s="12">
        <f t="shared" si="54"/>
        <v>7.0000000000000007E-2</v>
      </c>
      <c r="J79" s="30">
        <f t="shared" si="43"/>
        <v>44228</v>
      </c>
      <c r="K79" s="2">
        <f t="shared" si="44"/>
        <v>46</v>
      </c>
      <c r="L79" s="15">
        <f t="shared" si="45"/>
        <v>46</v>
      </c>
      <c r="M79" s="11">
        <f t="shared" si="37"/>
        <v>1.0124269690000001</v>
      </c>
      <c r="N79" s="11">
        <f t="shared" ca="1" si="38"/>
        <v>1.01635476</v>
      </c>
      <c r="O79" s="15">
        <f t="shared" si="46"/>
        <v>0</v>
      </c>
      <c r="P79" s="13">
        <f t="shared" ca="1" si="39"/>
        <v>16.354759999999999</v>
      </c>
      <c r="Q79" s="19">
        <f t="shared" si="40"/>
        <v>0</v>
      </c>
      <c r="R79" s="13">
        <f t="shared" si="47"/>
        <v>0</v>
      </c>
      <c r="S79" s="4" t="str">
        <f t="shared" si="48"/>
        <v>J=</v>
      </c>
      <c r="T79" s="30">
        <f t="shared" si="49"/>
        <v>44348</v>
      </c>
      <c r="U79" s="4"/>
      <c r="V79" s="83"/>
      <c r="W79" s="67"/>
      <c r="X79" s="69"/>
      <c r="Y79" s="77"/>
      <c r="Z79" s="86"/>
      <c r="AA79" s="86"/>
      <c r="AB79" s="84"/>
      <c r="AC79" s="86"/>
      <c r="AD79" s="83"/>
      <c r="AE79" s="85"/>
      <c r="AF79" s="67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</row>
    <row r="80" spans="1:119" x14ac:dyDescent="0.15">
      <c r="A80" s="36">
        <f t="shared" si="41"/>
        <v>44296</v>
      </c>
      <c r="B80" s="14">
        <f t="shared" ca="1" si="50"/>
        <v>1016.73318799</v>
      </c>
      <c r="C80" s="6">
        <f t="shared" si="42"/>
        <v>1000</v>
      </c>
      <c r="D80" s="12">
        <f ca="1">IF(A80&lt;$B$1,VLOOKUP(A80,[1]DI!$A$4:$B$15000,2,FALSE),0)</f>
        <v>0</v>
      </c>
      <c r="E80" s="13">
        <f t="shared" ca="1" si="51"/>
        <v>1</v>
      </c>
      <c r="F80" s="13">
        <f ca="1">(TRUNC(PRODUCT($E$12:$E79),16))</f>
        <v>1.00398377156911</v>
      </c>
      <c r="G80" s="13">
        <f t="shared" si="52"/>
        <v>1</v>
      </c>
      <c r="H80" s="13">
        <f t="shared" ca="1" si="53"/>
        <v>1.0039837700000001</v>
      </c>
      <c r="I80" s="12">
        <f t="shared" si="54"/>
        <v>7.0000000000000007E-2</v>
      </c>
      <c r="J80" s="30">
        <f t="shared" si="43"/>
        <v>44228</v>
      </c>
      <c r="K80" s="2">
        <f t="shared" si="44"/>
        <v>46</v>
      </c>
      <c r="L80" s="15">
        <f t="shared" si="45"/>
        <v>47</v>
      </c>
      <c r="M80" s="11">
        <f t="shared" si="37"/>
        <v>1.0126988290000001</v>
      </c>
      <c r="N80" s="11">
        <f t="shared" ca="1" si="38"/>
        <v>1.0167331879999999</v>
      </c>
      <c r="O80" s="15">
        <f t="shared" si="46"/>
        <v>0</v>
      </c>
      <c r="P80" s="13">
        <f t="shared" ca="1" si="39"/>
        <v>16.733187990000001</v>
      </c>
      <c r="Q80" s="19">
        <f t="shared" si="40"/>
        <v>0</v>
      </c>
      <c r="R80" s="13">
        <f t="shared" si="47"/>
        <v>0</v>
      </c>
      <c r="S80" s="4" t="str">
        <f t="shared" si="48"/>
        <v>J=</v>
      </c>
      <c r="T80" s="30">
        <f t="shared" si="49"/>
        <v>44348</v>
      </c>
      <c r="U80" s="4"/>
      <c r="V80" s="83"/>
      <c r="W80" s="67"/>
      <c r="X80" s="69"/>
      <c r="Y80" s="77"/>
      <c r="Z80" s="86"/>
      <c r="AA80" s="86"/>
      <c r="AB80" s="84"/>
      <c r="AC80" s="86"/>
      <c r="AD80" s="83"/>
      <c r="AE80" s="85"/>
      <c r="AF80" s="67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</row>
    <row r="81" spans="1:119" x14ac:dyDescent="0.15">
      <c r="A81" s="36">
        <f t="shared" si="41"/>
        <v>44297</v>
      </c>
      <c r="B81" s="14">
        <f t="shared" ca="1" si="50"/>
        <v>1016.73318799</v>
      </c>
      <c r="C81" s="6">
        <f t="shared" si="42"/>
        <v>1000</v>
      </c>
      <c r="D81" s="12">
        <f ca="1">IF(A81&lt;$B$1,VLOOKUP(A81,[1]DI!$A$4:$B$15000,2,FALSE),0)</f>
        <v>0</v>
      </c>
      <c r="E81" s="13">
        <f t="shared" ca="1" si="51"/>
        <v>1</v>
      </c>
      <c r="F81" s="13">
        <f ca="1">(TRUNC(PRODUCT($E$12:$E80),16))</f>
        <v>1.00398377156911</v>
      </c>
      <c r="G81" s="13">
        <f t="shared" si="52"/>
        <v>1</v>
      </c>
      <c r="H81" s="13">
        <f t="shared" ca="1" si="53"/>
        <v>1.0039837700000001</v>
      </c>
      <c r="I81" s="12">
        <f t="shared" si="54"/>
        <v>7.0000000000000007E-2</v>
      </c>
      <c r="J81" s="30">
        <f t="shared" si="43"/>
        <v>44228</v>
      </c>
      <c r="K81" s="2">
        <f t="shared" si="44"/>
        <v>46</v>
      </c>
      <c r="L81" s="15">
        <f t="shared" si="45"/>
        <v>47</v>
      </c>
      <c r="M81" s="11">
        <f t="shared" si="37"/>
        <v>1.0126988290000001</v>
      </c>
      <c r="N81" s="11">
        <f t="shared" ca="1" si="38"/>
        <v>1.0167331879999999</v>
      </c>
      <c r="O81" s="15">
        <f t="shared" si="46"/>
        <v>0</v>
      </c>
      <c r="P81" s="13">
        <f t="shared" ca="1" si="39"/>
        <v>16.733187990000001</v>
      </c>
      <c r="Q81" s="19">
        <f t="shared" si="40"/>
        <v>0</v>
      </c>
      <c r="R81" s="13">
        <f t="shared" si="47"/>
        <v>0</v>
      </c>
      <c r="S81" s="4" t="str">
        <f t="shared" si="48"/>
        <v>J=</v>
      </c>
      <c r="T81" s="30">
        <f t="shared" si="49"/>
        <v>44348</v>
      </c>
      <c r="U81" s="4"/>
      <c r="V81" s="83"/>
      <c r="W81" s="67"/>
      <c r="X81" s="69"/>
      <c r="Y81" s="77"/>
      <c r="Z81" s="86"/>
      <c r="AA81" s="86"/>
      <c r="AB81" s="84"/>
      <c r="AC81" s="86"/>
      <c r="AD81" s="83"/>
      <c r="AE81" s="85"/>
      <c r="AF81" s="67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</row>
    <row r="82" spans="1:119" x14ac:dyDescent="0.15">
      <c r="A82" s="36">
        <f t="shared" si="41"/>
        <v>44298</v>
      </c>
      <c r="B82" s="14">
        <f t="shared" ca="1" si="50"/>
        <v>1016.73318799</v>
      </c>
      <c r="C82" s="6">
        <f t="shared" si="42"/>
        <v>1000</v>
      </c>
      <c r="D82" s="12">
        <f ca="1">IF(A82&lt;$B$1,VLOOKUP(A82,[1]DI!$A$4:$B$15000,2,FALSE),0)</f>
        <v>2.6499999999999999E-2</v>
      </c>
      <c r="E82" s="13">
        <f t="shared" ca="1" si="51"/>
        <v>1.00010379</v>
      </c>
      <c r="F82" s="13">
        <f ca="1">(TRUNC(PRODUCT($E$12:$E81),16))</f>
        <v>1.00398377156911</v>
      </c>
      <c r="G82" s="13">
        <f t="shared" si="52"/>
        <v>1</v>
      </c>
      <c r="H82" s="13">
        <f t="shared" ca="1" si="53"/>
        <v>1.0039837700000001</v>
      </c>
      <c r="I82" s="12">
        <f t="shared" si="54"/>
        <v>7.0000000000000007E-2</v>
      </c>
      <c r="J82" s="30">
        <f t="shared" si="43"/>
        <v>44228</v>
      </c>
      <c r="K82" s="2">
        <f t="shared" si="44"/>
        <v>47</v>
      </c>
      <c r="L82" s="15">
        <f t="shared" si="45"/>
        <v>47</v>
      </c>
      <c r="M82" s="11">
        <f t="shared" si="37"/>
        <v>1.0126988290000001</v>
      </c>
      <c r="N82" s="11">
        <f t="shared" ca="1" si="38"/>
        <v>1.0167331879999999</v>
      </c>
      <c r="O82" s="15">
        <f t="shared" si="46"/>
        <v>0</v>
      </c>
      <c r="P82" s="13">
        <f t="shared" ca="1" si="39"/>
        <v>16.733187990000001</v>
      </c>
      <c r="Q82" s="19">
        <f t="shared" si="40"/>
        <v>0</v>
      </c>
      <c r="R82" s="13">
        <f t="shared" si="47"/>
        <v>0</v>
      </c>
      <c r="S82" s="4" t="str">
        <f t="shared" si="48"/>
        <v>J=</v>
      </c>
      <c r="T82" s="30">
        <f t="shared" si="49"/>
        <v>44348</v>
      </c>
      <c r="U82" s="4"/>
      <c r="V82" s="83"/>
      <c r="W82" s="67"/>
      <c r="X82" s="69"/>
      <c r="Y82" s="77"/>
      <c r="Z82" s="86"/>
      <c r="AA82" s="86"/>
      <c r="AB82" s="84"/>
      <c r="AC82" s="86"/>
      <c r="AD82" s="83"/>
      <c r="AE82" s="85"/>
      <c r="AF82" s="67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</row>
    <row r="83" spans="1:119" x14ac:dyDescent="0.15">
      <c r="A83" s="36">
        <f t="shared" si="41"/>
        <v>44299</v>
      </c>
      <c r="B83" s="14">
        <f t="shared" ca="1" si="50"/>
        <v>1017.111766</v>
      </c>
      <c r="C83" s="6">
        <f t="shared" si="42"/>
        <v>1000</v>
      </c>
      <c r="D83" s="12">
        <f ca="1">IF(A83&lt;$B$1,VLOOKUP(A83,[1]DI!$A$4:$B$15000,2,FALSE),0)</f>
        <v>2.6499999999999999E-2</v>
      </c>
      <c r="E83" s="13">
        <f t="shared" ca="1" si="51"/>
        <v>1.00010379</v>
      </c>
      <c r="F83" s="13">
        <f ca="1">(TRUNC(PRODUCT($E$12:$E82),16))</f>
        <v>1.00408797504476</v>
      </c>
      <c r="G83" s="13">
        <f t="shared" si="52"/>
        <v>1</v>
      </c>
      <c r="H83" s="13">
        <f t="shared" ca="1" si="53"/>
        <v>1.00408798</v>
      </c>
      <c r="I83" s="12">
        <f t="shared" si="54"/>
        <v>7.0000000000000007E-2</v>
      </c>
      <c r="J83" s="30">
        <f t="shared" si="43"/>
        <v>44228</v>
      </c>
      <c r="K83" s="2">
        <f t="shared" si="44"/>
        <v>48</v>
      </c>
      <c r="L83" s="15">
        <f t="shared" si="45"/>
        <v>48</v>
      </c>
      <c r="M83" s="11">
        <f t="shared" si="37"/>
        <v>1.0129707619999999</v>
      </c>
      <c r="N83" s="11">
        <f t="shared" ca="1" si="38"/>
        <v>1.017111766</v>
      </c>
      <c r="O83" s="15">
        <f t="shared" si="46"/>
        <v>0</v>
      </c>
      <c r="P83" s="13">
        <f t="shared" ca="1" si="39"/>
        <v>17.111765999999999</v>
      </c>
      <c r="Q83" s="19">
        <f t="shared" si="40"/>
        <v>0</v>
      </c>
      <c r="R83" s="13">
        <f t="shared" si="47"/>
        <v>0</v>
      </c>
      <c r="S83" s="4" t="str">
        <f t="shared" si="48"/>
        <v>J=</v>
      </c>
      <c r="T83" s="30">
        <f t="shared" si="49"/>
        <v>44348</v>
      </c>
      <c r="U83" s="4"/>
      <c r="V83" s="83"/>
      <c r="W83" s="67"/>
      <c r="X83" s="69"/>
      <c r="Y83" s="77"/>
      <c r="Z83" s="86"/>
      <c r="AA83" s="86"/>
      <c r="AB83" s="84"/>
      <c r="AC83" s="86"/>
      <c r="AD83" s="83"/>
      <c r="AE83" s="85"/>
      <c r="AF83" s="67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</row>
    <row r="84" spans="1:119" x14ac:dyDescent="0.15">
      <c r="A84" s="36">
        <f t="shared" si="41"/>
        <v>44300</v>
      </c>
      <c r="B84" s="14">
        <f t="shared" ca="1" si="50"/>
        <v>1017.490473</v>
      </c>
      <c r="C84" s="6">
        <f t="shared" si="42"/>
        <v>1000</v>
      </c>
      <c r="D84" s="12">
        <f ca="1">IF(A84&lt;$B$1,VLOOKUP(A84,[1]DI!$A$4:$B$15000,2,FALSE),0)</f>
        <v>2.6499999999999999E-2</v>
      </c>
      <c r="E84" s="13">
        <f t="shared" ca="1" si="51"/>
        <v>1.00010379</v>
      </c>
      <c r="F84" s="13">
        <f ca="1">(TRUNC(PRODUCT($E$12:$E83),16))</f>
        <v>1.00419218933569</v>
      </c>
      <c r="G84" s="13">
        <f t="shared" si="52"/>
        <v>1</v>
      </c>
      <c r="H84" s="13">
        <f t="shared" ca="1" si="53"/>
        <v>1.0041921899999999</v>
      </c>
      <c r="I84" s="12">
        <f t="shared" si="54"/>
        <v>7.0000000000000007E-2</v>
      </c>
      <c r="J84" s="30">
        <f t="shared" si="43"/>
        <v>44228</v>
      </c>
      <c r="K84" s="2">
        <f t="shared" si="44"/>
        <v>49</v>
      </c>
      <c r="L84" s="15">
        <f t="shared" si="45"/>
        <v>49</v>
      </c>
      <c r="M84" s="11">
        <f t="shared" si="37"/>
        <v>1.0132427669999999</v>
      </c>
      <c r="N84" s="11">
        <f t="shared" ca="1" si="38"/>
        <v>1.0174904730000001</v>
      </c>
      <c r="O84" s="15">
        <f t="shared" si="46"/>
        <v>0</v>
      </c>
      <c r="P84" s="13">
        <f t="shared" ca="1" si="39"/>
        <v>17.490473000000001</v>
      </c>
      <c r="Q84" s="19">
        <f t="shared" si="40"/>
        <v>0</v>
      </c>
      <c r="R84" s="13">
        <f t="shared" si="47"/>
        <v>0</v>
      </c>
      <c r="S84" s="4" t="str">
        <f t="shared" si="48"/>
        <v>J=</v>
      </c>
      <c r="T84" s="30">
        <f t="shared" si="49"/>
        <v>44348</v>
      </c>
      <c r="U84" s="4"/>
      <c r="V84" s="83"/>
      <c r="W84" s="67"/>
      <c r="X84" s="69"/>
      <c r="Y84" s="77"/>
      <c r="Z84" s="86"/>
      <c r="AA84" s="86"/>
      <c r="AB84" s="84"/>
      <c r="AC84" s="86"/>
      <c r="AD84" s="83"/>
      <c r="AE84" s="85"/>
      <c r="AF84" s="67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</row>
    <row r="85" spans="1:119" x14ac:dyDescent="0.15">
      <c r="A85" s="36">
        <f t="shared" si="41"/>
        <v>44301</v>
      </c>
      <c r="B85" s="14">
        <f t="shared" ca="1" si="50"/>
        <v>1017.869321</v>
      </c>
      <c r="C85" s="6">
        <f t="shared" si="42"/>
        <v>1000</v>
      </c>
      <c r="D85" s="12">
        <f ca="1">IF(A85&lt;$B$1,VLOOKUP(A85,[1]DI!$A$4:$B$15000,2,FALSE),0)</f>
        <v>2.6499999999999999E-2</v>
      </c>
      <c r="E85" s="13">
        <f t="shared" ca="1" si="51"/>
        <v>1.00010379</v>
      </c>
      <c r="F85" s="13">
        <f ca="1">(TRUNC(PRODUCT($E$12:$E84),16))</f>
        <v>1.00429641444302</v>
      </c>
      <c r="G85" s="13">
        <f t="shared" si="52"/>
        <v>1</v>
      </c>
      <c r="H85" s="13">
        <f t="shared" ca="1" si="53"/>
        <v>1.00429641</v>
      </c>
      <c r="I85" s="12">
        <f t="shared" si="54"/>
        <v>7.0000000000000007E-2</v>
      </c>
      <c r="J85" s="30">
        <f t="shared" si="43"/>
        <v>44228</v>
      </c>
      <c r="K85" s="2">
        <f t="shared" si="44"/>
        <v>50</v>
      </c>
      <c r="L85" s="15">
        <f t="shared" si="45"/>
        <v>50</v>
      </c>
      <c r="M85" s="11">
        <f t="shared" si="37"/>
        <v>1.0135148460000001</v>
      </c>
      <c r="N85" s="11">
        <f t="shared" ca="1" si="38"/>
        <v>1.017869321</v>
      </c>
      <c r="O85" s="15">
        <f t="shared" si="46"/>
        <v>0</v>
      </c>
      <c r="P85" s="13">
        <f t="shared" ca="1" si="39"/>
        <v>17.869320999999999</v>
      </c>
      <c r="Q85" s="19">
        <f t="shared" si="40"/>
        <v>0</v>
      </c>
      <c r="R85" s="13">
        <f t="shared" si="47"/>
        <v>0</v>
      </c>
      <c r="S85" s="4" t="str">
        <f t="shared" si="48"/>
        <v>J=</v>
      </c>
      <c r="T85" s="30">
        <f t="shared" si="49"/>
        <v>44348</v>
      </c>
      <c r="U85" s="4"/>
      <c r="V85" s="83"/>
      <c r="W85" s="67"/>
      <c r="X85" s="69"/>
      <c r="Y85" s="77"/>
      <c r="Z85" s="86"/>
      <c r="AA85" s="86"/>
      <c r="AB85" s="84"/>
      <c r="AC85" s="86"/>
      <c r="AD85" s="83"/>
      <c r="AE85" s="85"/>
      <c r="AF85" s="67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</row>
    <row r="86" spans="1:119" x14ac:dyDescent="0.15">
      <c r="A86" s="36">
        <f t="shared" si="41"/>
        <v>44302</v>
      </c>
      <c r="B86" s="14">
        <f t="shared" ca="1" si="50"/>
        <v>1018.24832</v>
      </c>
      <c r="C86" s="6">
        <f t="shared" si="42"/>
        <v>1000</v>
      </c>
      <c r="D86" s="12">
        <f ca="1">IF(A86&lt;$B$1,VLOOKUP(A86,[1]DI!$A$4:$B$15000,2,FALSE),0)</f>
        <v>2.6499999999999999E-2</v>
      </c>
      <c r="E86" s="13">
        <f t="shared" ca="1" si="51"/>
        <v>1.00010379</v>
      </c>
      <c r="F86" s="13">
        <f ca="1">(TRUNC(PRODUCT($E$12:$E85),16))</f>
        <v>1.00440065036788</v>
      </c>
      <c r="G86" s="13">
        <f t="shared" si="52"/>
        <v>1</v>
      </c>
      <c r="H86" s="13">
        <f t="shared" ca="1" si="53"/>
        <v>1.00440065</v>
      </c>
      <c r="I86" s="12">
        <f t="shared" si="54"/>
        <v>7.0000000000000007E-2</v>
      </c>
      <c r="J86" s="30">
        <f t="shared" si="43"/>
        <v>44228</v>
      </c>
      <c r="K86" s="2">
        <f t="shared" si="44"/>
        <v>51</v>
      </c>
      <c r="L86" s="15">
        <f t="shared" si="45"/>
        <v>51</v>
      </c>
      <c r="M86" s="11">
        <f t="shared" si="37"/>
        <v>1.0137869980000001</v>
      </c>
      <c r="N86" s="11">
        <f t="shared" ca="1" si="38"/>
        <v>1.0182483200000001</v>
      </c>
      <c r="O86" s="15">
        <f t="shared" si="46"/>
        <v>0</v>
      </c>
      <c r="P86" s="13">
        <f t="shared" ca="1" si="39"/>
        <v>18.24832</v>
      </c>
      <c r="Q86" s="19">
        <f t="shared" si="40"/>
        <v>0</v>
      </c>
      <c r="R86" s="13">
        <f t="shared" si="47"/>
        <v>0</v>
      </c>
      <c r="S86" s="4" t="str">
        <f t="shared" si="48"/>
        <v>J=</v>
      </c>
      <c r="T86" s="30">
        <f t="shared" si="49"/>
        <v>44348</v>
      </c>
      <c r="U86" s="4"/>
      <c r="V86" s="83"/>
      <c r="W86" s="67"/>
      <c r="X86" s="69"/>
      <c r="Y86" s="77"/>
      <c r="Z86" s="86"/>
      <c r="AA86" s="86"/>
      <c r="AB86" s="84"/>
      <c r="AC86" s="86"/>
      <c r="AD86" s="83"/>
      <c r="AE86" s="85"/>
      <c r="AF86" s="67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</row>
    <row r="87" spans="1:119" x14ac:dyDescent="0.15">
      <c r="A87" s="36">
        <f t="shared" si="41"/>
        <v>44303</v>
      </c>
      <c r="B87" s="14">
        <f t="shared" ca="1" si="50"/>
        <v>1018.627458</v>
      </c>
      <c r="C87" s="6">
        <f t="shared" si="42"/>
        <v>1000</v>
      </c>
      <c r="D87" s="12">
        <f ca="1">IF(A87&lt;$B$1,VLOOKUP(A87,[1]DI!$A$4:$B$15000,2,FALSE),0)</f>
        <v>0</v>
      </c>
      <c r="E87" s="13">
        <f t="shared" ca="1" si="51"/>
        <v>1</v>
      </c>
      <c r="F87" s="13">
        <f ca="1">(TRUNC(PRODUCT($E$12:$E86),16))</f>
        <v>1.0045048971113799</v>
      </c>
      <c r="G87" s="13">
        <f t="shared" si="52"/>
        <v>1</v>
      </c>
      <c r="H87" s="13">
        <f t="shared" ca="1" si="53"/>
        <v>1.0045048999999999</v>
      </c>
      <c r="I87" s="12">
        <f t="shared" si="54"/>
        <v>7.0000000000000007E-2</v>
      </c>
      <c r="J87" s="30">
        <f t="shared" si="43"/>
        <v>44228</v>
      </c>
      <c r="K87" s="2">
        <f t="shared" si="44"/>
        <v>51</v>
      </c>
      <c r="L87" s="15">
        <f t="shared" si="45"/>
        <v>52</v>
      </c>
      <c r="M87" s="11">
        <f t="shared" si="37"/>
        <v>1.0140592230000001</v>
      </c>
      <c r="N87" s="11">
        <f t="shared" ca="1" si="38"/>
        <v>1.0186274580000001</v>
      </c>
      <c r="O87" s="15">
        <f t="shared" si="46"/>
        <v>0</v>
      </c>
      <c r="P87" s="13">
        <f t="shared" ca="1" si="39"/>
        <v>18.627458000000001</v>
      </c>
      <c r="Q87" s="19">
        <f t="shared" si="40"/>
        <v>0</v>
      </c>
      <c r="R87" s="13">
        <f t="shared" si="47"/>
        <v>0</v>
      </c>
      <c r="S87" s="4" t="str">
        <f t="shared" si="48"/>
        <v>J=</v>
      </c>
      <c r="T87" s="30">
        <f t="shared" si="49"/>
        <v>44348</v>
      </c>
      <c r="U87" s="4"/>
      <c r="V87" s="83"/>
      <c r="W87" s="67"/>
      <c r="X87" s="69"/>
      <c r="Y87" s="77"/>
      <c r="Z87" s="86"/>
      <c r="AA87" s="86"/>
      <c r="AB87" s="84"/>
      <c r="AC87" s="86"/>
      <c r="AD87" s="83"/>
      <c r="AE87" s="85"/>
      <c r="AF87" s="67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</row>
    <row r="88" spans="1:119" x14ac:dyDescent="0.15">
      <c r="A88" s="36">
        <f t="shared" si="41"/>
        <v>44304</v>
      </c>
      <c r="B88" s="14">
        <f t="shared" ca="1" si="50"/>
        <v>1018.627458</v>
      </c>
      <c r="C88" s="6">
        <f t="shared" si="42"/>
        <v>1000</v>
      </c>
      <c r="D88" s="12">
        <f ca="1">IF(A88&lt;$B$1,VLOOKUP(A88,[1]DI!$A$4:$B$15000,2,FALSE),0)</f>
        <v>0</v>
      </c>
      <c r="E88" s="13">
        <f t="shared" ca="1" si="51"/>
        <v>1</v>
      </c>
      <c r="F88" s="13">
        <f ca="1">(TRUNC(PRODUCT($E$12:$E87),16))</f>
        <v>1.0045048971113799</v>
      </c>
      <c r="G88" s="13">
        <f t="shared" si="52"/>
        <v>1</v>
      </c>
      <c r="H88" s="13">
        <f t="shared" ca="1" si="53"/>
        <v>1.0045048999999999</v>
      </c>
      <c r="I88" s="12">
        <f t="shared" si="54"/>
        <v>7.0000000000000007E-2</v>
      </c>
      <c r="J88" s="30">
        <f t="shared" si="43"/>
        <v>44228</v>
      </c>
      <c r="K88" s="2">
        <f t="shared" si="44"/>
        <v>51</v>
      </c>
      <c r="L88" s="15">
        <f t="shared" si="45"/>
        <v>52</v>
      </c>
      <c r="M88" s="11">
        <f t="shared" si="37"/>
        <v>1.0140592230000001</v>
      </c>
      <c r="N88" s="11">
        <f t="shared" ca="1" si="38"/>
        <v>1.0186274580000001</v>
      </c>
      <c r="O88" s="15">
        <f t="shared" si="46"/>
        <v>0</v>
      </c>
      <c r="P88" s="13">
        <f t="shared" ca="1" si="39"/>
        <v>18.627458000000001</v>
      </c>
      <c r="Q88" s="19">
        <f t="shared" si="40"/>
        <v>0</v>
      </c>
      <c r="R88" s="13">
        <f t="shared" si="47"/>
        <v>0</v>
      </c>
      <c r="S88" s="4" t="str">
        <f t="shared" si="48"/>
        <v>J=</v>
      </c>
      <c r="T88" s="30">
        <f t="shared" si="49"/>
        <v>44348</v>
      </c>
      <c r="U88" s="4"/>
      <c r="V88" s="83"/>
      <c r="W88" s="67"/>
      <c r="X88" s="69"/>
      <c r="Y88" s="77"/>
      <c r="Z88" s="86"/>
      <c r="AA88" s="86"/>
      <c r="AB88" s="84"/>
      <c r="AC88" s="86"/>
      <c r="AD88" s="83"/>
      <c r="AE88" s="85"/>
      <c r="AF88" s="67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</row>
    <row r="89" spans="1:119" x14ac:dyDescent="0.15">
      <c r="A89" s="36">
        <f t="shared" si="41"/>
        <v>44305</v>
      </c>
      <c r="B89" s="14">
        <f t="shared" ca="1" si="50"/>
        <v>1018.627458</v>
      </c>
      <c r="C89" s="6">
        <f t="shared" si="42"/>
        <v>1000</v>
      </c>
      <c r="D89" s="12">
        <f ca="1">IF(A89&lt;$B$1,VLOOKUP(A89,[1]DI!$A$4:$B$15000,2,FALSE),0)</f>
        <v>2.6499999999999999E-2</v>
      </c>
      <c r="E89" s="13">
        <f t="shared" ca="1" si="51"/>
        <v>1.00010379</v>
      </c>
      <c r="F89" s="13">
        <f ca="1">(TRUNC(PRODUCT($E$12:$E88),16))</f>
        <v>1.0045048971113799</v>
      </c>
      <c r="G89" s="13">
        <f t="shared" si="52"/>
        <v>1</v>
      </c>
      <c r="H89" s="13">
        <f t="shared" ca="1" si="53"/>
        <v>1.0045048999999999</v>
      </c>
      <c r="I89" s="12">
        <f t="shared" si="54"/>
        <v>7.0000000000000007E-2</v>
      </c>
      <c r="J89" s="30">
        <f t="shared" si="43"/>
        <v>44228</v>
      </c>
      <c r="K89" s="2">
        <f t="shared" si="44"/>
        <v>52</v>
      </c>
      <c r="L89" s="15">
        <f t="shared" si="45"/>
        <v>52</v>
      </c>
      <c r="M89" s="11">
        <f t="shared" si="37"/>
        <v>1.0140592230000001</v>
      </c>
      <c r="N89" s="11">
        <f t="shared" ca="1" si="38"/>
        <v>1.0186274580000001</v>
      </c>
      <c r="O89" s="15">
        <f t="shared" si="46"/>
        <v>0</v>
      </c>
      <c r="P89" s="13">
        <f t="shared" ca="1" si="39"/>
        <v>18.627458000000001</v>
      </c>
      <c r="Q89" s="19">
        <f t="shared" si="40"/>
        <v>0</v>
      </c>
      <c r="R89" s="13">
        <f t="shared" si="47"/>
        <v>0</v>
      </c>
      <c r="S89" s="4" t="str">
        <f t="shared" si="48"/>
        <v>J=</v>
      </c>
      <c r="T89" s="30">
        <f t="shared" si="49"/>
        <v>44348</v>
      </c>
      <c r="U89" s="4"/>
      <c r="V89" s="83"/>
      <c r="W89" s="67"/>
      <c r="X89" s="69"/>
      <c r="Y89" s="77"/>
      <c r="Z89" s="86"/>
      <c r="AA89" s="86"/>
      <c r="AB89" s="84"/>
      <c r="AC89" s="86"/>
      <c r="AD89" s="83"/>
      <c r="AE89" s="85"/>
      <c r="AF89" s="67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</row>
    <row r="90" spans="1:119" x14ac:dyDescent="0.15">
      <c r="A90" s="36">
        <f t="shared" si="41"/>
        <v>44306</v>
      </c>
      <c r="B90" s="14">
        <f t="shared" ca="1" si="50"/>
        <v>1019.006727</v>
      </c>
      <c r="C90" s="6">
        <f t="shared" si="42"/>
        <v>1000</v>
      </c>
      <c r="D90" s="12">
        <f ca="1">IF(A90&lt;$B$1,VLOOKUP(A90,[1]DI!$A$4:$B$15000,2,FALSE),0)</f>
        <v>2.6499999999999999E-2</v>
      </c>
      <c r="E90" s="13">
        <f t="shared" ca="1" si="51"/>
        <v>1.00010379</v>
      </c>
      <c r="F90" s="13">
        <f ca="1">(TRUNC(PRODUCT($E$12:$E89),16))</f>
        <v>1.0046091546746501</v>
      </c>
      <c r="G90" s="13">
        <f t="shared" si="52"/>
        <v>1</v>
      </c>
      <c r="H90" s="13">
        <f t="shared" ca="1" si="53"/>
        <v>1.0046091500000001</v>
      </c>
      <c r="I90" s="12">
        <f t="shared" si="54"/>
        <v>7.0000000000000007E-2</v>
      </c>
      <c r="J90" s="30">
        <f t="shared" si="43"/>
        <v>44228</v>
      </c>
      <c r="K90" s="2">
        <f t="shared" si="44"/>
        <v>53</v>
      </c>
      <c r="L90" s="15">
        <f t="shared" si="45"/>
        <v>53</v>
      </c>
      <c r="M90" s="11">
        <f t="shared" si="37"/>
        <v>1.0143315209999999</v>
      </c>
      <c r="N90" s="11">
        <f t="shared" ca="1" si="38"/>
        <v>1.0190067270000001</v>
      </c>
      <c r="O90" s="15">
        <f t="shared" si="46"/>
        <v>0</v>
      </c>
      <c r="P90" s="13">
        <f t="shared" ca="1" si="39"/>
        <v>19.006727000000001</v>
      </c>
      <c r="Q90" s="19">
        <f t="shared" si="40"/>
        <v>0</v>
      </c>
      <c r="R90" s="13">
        <f t="shared" si="47"/>
        <v>0</v>
      </c>
      <c r="S90" s="4" t="str">
        <f t="shared" si="48"/>
        <v>J=</v>
      </c>
      <c r="T90" s="30">
        <f t="shared" si="49"/>
        <v>44348</v>
      </c>
      <c r="U90" s="4"/>
      <c r="V90" s="83"/>
      <c r="W90" s="67"/>
      <c r="X90" s="69"/>
      <c r="Y90" s="77"/>
      <c r="Z90" s="86"/>
      <c r="AA90" s="86"/>
      <c r="AB90" s="84"/>
      <c r="AC90" s="86"/>
      <c r="AD90" s="83"/>
      <c r="AE90" s="85"/>
      <c r="AF90" s="67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</row>
    <row r="91" spans="1:119" x14ac:dyDescent="0.15">
      <c r="A91" s="36">
        <f t="shared" si="41"/>
        <v>44307</v>
      </c>
      <c r="B91" s="14">
        <f t="shared" ca="1" si="50"/>
        <v>1019.3861460000001</v>
      </c>
      <c r="C91" s="6">
        <f t="shared" si="42"/>
        <v>1000</v>
      </c>
      <c r="D91" s="12">
        <f ca="1">IF(A91&lt;$B$1,VLOOKUP(A91,[1]DI!$A$4:$B$15000,2,FALSE),0)</f>
        <v>0</v>
      </c>
      <c r="E91" s="13">
        <f t="shared" ca="1" si="51"/>
        <v>1</v>
      </c>
      <c r="F91" s="13">
        <f ca="1">(TRUNC(PRODUCT($E$12:$E90),16))</f>
        <v>1.00471342305881</v>
      </c>
      <c r="G91" s="13">
        <f t="shared" si="52"/>
        <v>1</v>
      </c>
      <c r="H91" s="13">
        <f t="shared" ca="1" si="53"/>
        <v>1.0047134200000001</v>
      </c>
      <c r="I91" s="12">
        <f t="shared" si="54"/>
        <v>7.0000000000000007E-2</v>
      </c>
      <c r="J91" s="30">
        <f t="shared" si="43"/>
        <v>44228</v>
      </c>
      <c r="K91" s="2">
        <f t="shared" si="44"/>
        <v>53</v>
      </c>
      <c r="L91" s="15">
        <f t="shared" si="45"/>
        <v>54</v>
      </c>
      <c r="M91" s="11">
        <f t="shared" si="37"/>
        <v>1.014603892</v>
      </c>
      <c r="N91" s="11">
        <f t="shared" ca="1" si="38"/>
        <v>1.019386146</v>
      </c>
      <c r="O91" s="15">
        <f t="shared" si="46"/>
        <v>0</v>
      </c>
      <c r="P91" s="13">
        <f t="shared" ca="1" si="39"/>
        <v>19.386146</v>
      </c>
      <c r="Q91" s="19">
        <f t="shared" si="40"/>
        <v>0</v>
      </c>
      <c r="R91" s="13">
        <f t="shared" si="47"/>
        <v>0</v>
      </c>
      <c r="S91" s="4" t="str">
        <f t="shared" si="48"/>
        <v>J=</v>
      </c>
      <c r="T91" s="30">
        <f t="shared" si="49"/>
        <v>44348</v>
      </c>
      <c r="U91" s="4"/>
      <c r="V91" s="83"/>
      <c r="W91" s="67"/>
      <c r="X91" s="69"/>
      <c r="Y91" s="77"/>
      <c r="Z91" s="86"/>
      <c r="AA91" s="86"/>
      <c r="AB91" s="84"/>
      <c r="AC91" s="86"/>
      <c r="AD91" s="83"/>
      <c r="AE91" s="85"/>
      <c r="AF91" s="67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</row>
    <row r="92" spans="1:119" x14ac:dyDescent="0.15">
      <c r="A92" s="36">
        <f t="shared" si="41"/>
        <v>44308</v>
      </c>
      <c r="B92" s="14">
        <f t="shared" ca="1" si="50"/>
        <v>1019.3861460000001</v>
      </c>
      <c r="C92" s="6">
        <f t="shared" si="42"/>
        <v>1000</v>
      </c>
      <c r="D92" s="12">
        <f ca="1">IF(A92&lt;$B$1,VLOOKUP(A92,[1]DI!$A$4:$B$15000,2,FALSE),0)</f>
        <v>2.6499999999999999E-2</v>
      </c>
      <c r="E92" s="13">
        <f t="shared" ca="1" si="51"/>
        <v>1.00010379</v>
      </c>
      <c r="F92" s="13">
        <f ca="1">(TRUNC(PRODUCT($E$12:$E91),16))</f>
        <v>1.00471342305881</v>
      </c>
      <c r="G92" s="13">
        <f t="shared" si="52"/>
        <v>1</v>
      </c>
      <c r="H92" s="13">
        <f t="shared" ca="1" si="53"/>
        <v>1.0047134200000001</v>
      </c>
      <c r="I92" s="12">
        <f t="shared" si="54"/>
        <v>7.0000000000000007E-2</v>
      </c>
      <c r="J92" s="30">
        <f t="shared" si="43"/>
        <v>44228</v>
      </c>
      <c r="K92" s="2">
        <f t="shared" si="44"/>
        <v>54</v>
      </c>
      <c r="L92" s="15">
        <f t="shared" si="45"/>
        <v>54</v>
      </c>
      <c r="M92" s="11">
        <f t="shared" si="37"/>
        <v>1.014603892</v>
      </c>
      <c r="N92" s="11">
        <f t="shared" ca="1" si="38"/>
        <v>1.019386146</v>
      </c>
      <c r="O92" s="15">
        <f t="shared" si="46"/>
        <v>0</v>
      </c>
      <c r="P92" s="13">
        <f t="shared" ca="1" si="39"/>
        <v>19.386146</v>
      </c>
      <c r="Q92" s="19">
        <f t="shared" si="40"/>
        <v>0</v>
      </c>
      <c r="R92" s="13">
        <f t="shared" si="47"/>
        <v>0</v>
      </c>
      <c r="S92" s="4" t="str">
        <f t="shared" si="48"/>
        <v>J=</v>
      </c>
      <c r="T92" s="30">
        <f t="shared" si="49"/>
        <v>44348</v>
      </c>
      <c r="U92" s="4"/>
      <c r="V92" s="83"/>
      <c r="W92" s="67"/>
      <c r="X92" s="69"/>
      <c r="Y92" s="77"/>
      <c r="Z92" s="86"/>
      <c r="AA92" s="86"/>
      <c r="AB92" s="84"/>
      <c r="AC92" s="86"/>
      <c r="AD92" s="83"/>
      <c r="AE92" s="85"/>
      <c r="AF92" s="67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</row>
    <row r="93" spans="1:119" x14ac:dyDescent="0.15">
      <c r="A93" s="36">
        <f t="shared" si="41"/>
        <v>44309</v>
      </c>
      <c r="B93" s="14">
        <f t="shared" ca="1" si="50"/>
        <v>1019.765706</v>
      </c>
      <c r="C93" s="6">
        <f t="shared" si="42"/>
        <v>1000</v>
      </c>
      <c r="D93" s="12">
        <f ca="1">IF(A93&lt;$B$1,VLOOKUP(A93,[1]DI!$A$4:$B$15000,2,FALSE),0)</f>
        <v>2.6499999999999999E-2</v>
      </c>
      <c r="E93" s="13">
        <f t="shared" ca="1" si="51"/>
        <v>1.00010379</v>
      </c>
      <c r="F93" s="13">
        <f ca="1">(TRUNC(PRODUCT($E$12:$E92),16))</f>
        <v>1.00481770226499</v>
      </c>
      <c r="G93" s="13">
        <f t="shared" si="52"/>
        <v>1</v>
      </c>
      <c r="H93" s="13">
        <f t="shared" ca="1" si="53"/>
        <v>1.0048177</v>
      </c>
      <c r="I93" s="12">
        <f t="shared" si="54"/>
        <v>7.0000000000000007E-2</v>
      </c>
      <c r="J93" s="30">
        <f t="shared" si="43"/>
        <v>44228</v>
      </c>
      <c r="K93" s="2">
        <f t="shared" si="44"/>
        <v>55</v>
      </c>
      <c r="L93" s="15">
        <f t="shared" si="45"/>
        <v>55</v>
      </c>
      <c r="M93" s="11">
        <f t="shared" si="37"/>
        <v>1.0148763359999999</v>
      </c>
      <c r="N93" s="11">
        <f t="shared" ca="1" si="38"/>
        <v>1.019765706</v>
      </c>
      <c r="O93" s="15">
        <f t="shared" si="46"/>
        <v>0</v>
      </c>
      <c r="P93" s="13">
        <f t="shared" ca="1" si="39"/>
        <v>19.765706000000002</v>
      </c>
      <c r="Q93" s="19">
        <f t="shared" si="40"/>
        <v>0</v>
      </c>
      <c r="R93" s="13">
        <f t="shared" si="47"/>
        <v>0</v>
      </c>
      <c r="S93" s="4" t="str">
        <f t="shared" si="48"/>
        <v>J=</v>
      </c>
      <c r="T93" s="30">
        <f t="shared" si="49"/>
        <v>44348</v>
      </c>
      <c r="U93" s="4"/>
      <c r="V93" s="83"/>
      <c r="W93" s="67"/>
      <c r="X93" s="69"/>
      <c r="Y93" s="77"/>
      <c r="Z93" s="86"/>
      <c r="AA93" s="86"/>
      <c r="AB93" s="84"/>
      <c r="AC93" s="86"/>
      <c r="AD93" s="83"/>
      <c r="AE93" s="85"/>
      <c r="AF93" s="67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</row>
    <row r="94" spans="1:119" x14ac:dyDescent="0.15">
      <c r="A94" s="36">
        <f t="shared" si="41"/>
        <v>44310</v>
      </c>
      <c r="B94" s="14">
        <f t="shared" ca="1" si="50"/>
        <v>1020.14540599</v>
      </c>
      <c r="C94" s="6">
        <f t="shared" si="42"/>
        <v>1000</v>
      </c>
      <c r="D94" s="12">
        <f ca="1">IF(A94&lt;$B$1,VLOOKUP(A94,[1]DI!$A$4:$B$15000,2,FALSE),0)</f>
        <v>0</v>
      </c>
      <c r="E94" s="13">
        <f t="shared" ca="1" si="51"/>
        <v>1</v>
      </c>
      <c r="F94" s="13">
        <f ca="1">(TRUNC(PRODUCT($E$12:$E93),16))</f>
        <v>1.00492199229431</v>
      </c>
      <c r="G94" s="13">
        <f t="shared" si="52"/>
        <v>1</v>
      </c>
      <c r="H94" s="13">
        <f t="shared" ca="1" si="53"/>
        <v>1.0049219899999999</v>
      </c>
      <c r="I94" s="12">
        <f t="shared" si="54"/>
        <v>7.0000000000000007E-2</v>
      </c>
      <c r="J94" s="30">
        <f t="shared" si="43"/>
        <v>44228</v>
      </c>
      <c r="K94" s="2">
        <f t="shared" si="44"/>
        <v>55</v>
      </c>
      <c r="L94" s="15">
        <f t="shared" si="45"/>
        <v>56</v>
      </c>
      <c r="M94" s="11">
        <f t="shared" si="37"/>
        <v>1.0151488529999999</v>
      </c>
      <c r="N94" s="11">
        <f t="shared" ca="1" si="38"/>
        <v>1.0201454059999999</v>
      </c>
      <c r="O94" s="15">
        <f t="shared" si="46"/>
        <v>0</v>
      </c>
      <c r="P94" s="13">
        <f t="shared" ca="1" si="39"/>
        <v>20.14540599</v>
      </c>
      <c r="Q94" s="19">
        <f t="shared" si="40"/>
        <v>0</v>
      </c>
      <c r="R94" s="13">
        <f t="shared" si="47"/>
        <v>0</v>
      </c>
      <c r="S94" s="4" t="str">
        <f t="shared" si="48"/>
        <v>J=</v>
      </c>
      <c r="T94" s="30">
        <f t="shared" si="49"/>
        <v>44348</v>
      </c>
      <c r="U94" s="4"/>
      <c r="V94" s="83"/>
      <c r="W94" s="67"/>
      <c r="X94" s="69"/>
      <c r="Y94" s="77"/>
      <c r="Z94" s="86"/>
      <c r="AA94" s="86"/>
      <c r="AB94" s="84"/>
      <c r="AC94" s="86"/>
      <c r="AD94" s="83"/>
      <c r="AE94" s="85"/>
      <c r="AF94" s="67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</row>
    <row r="95" spans="1:119" x14ac:dyDescent="0.15">
      <c r="A95" s="36">
        <f t="shared" si="41"/>
        <v>44311</v>
      </c>
      <c r="B95" s="14">
        <f t="shared" ca="1" si="50"/>
        <v>1020.14540599</v>
      </c>
      <c r="C95" s="6">
        <f t="shared" si="42"/>
        <v>1000</v>
      </c>
      <c r="D95" s="12">
        <f ca="1">IF(A95&lt;$B$1,VLOOKUP(A95,[1]DI!$A$4:$B$15000,2,FALSE),0)</f>
        <v>0</v>
      </c>
      <c r="E95" s="13">
        <f t="shared" ca="1" si="51"/>
        <v>1</v>
      </c>
      <c r="F95" s="13">
        <f ca="1">(TRUNC(PRODUCT($E$12:$E94),16))</f>
        <v>1.00492199229431</v>
      </c>
      <c r="G95" s="13">
        <f t="shared" si="52"/>
        <v>1</v>
      </c>
      <c r="H95" s="13">
        <f t="shared" ca="1" si="53"/>
        <v>1.0049219899999999</v>
      </c>
      <c r="I95" s="12">
        <f t="shared" si="54"/>
        <v>7.0000000000000007E-2</v>
      </c>
      <c r="J95" s="30">
        <f t="shared" si="43"/>
        <v>44228</v>
      </c>
      <c r="K95" s="2">
        <f t="shared" si="44"/>
        <v>55</v>
      </c>
      <c r="L95" s="15">
        <f t="shared" si="45"/>
        <v>56</v>
      </c>
      <c r="M95" s="11">
        <f t="shared" si="37"/>
        <v>1.0151488529999999</v>
      </c>
      <c r="N95" s="11">
        <f t="shared" ca="1" si="38"/>
        <v>1.0201454059999999</v>
      </c>
      <c r="O95" s="15">
        <f t="shared" si="46"/>
        <v>0</v>
      </c>
      <c r="P95" s="13">
        <f t="shared" ca="1" si="39"/>
        <v>20.14540599</v>
      </c>
      <c r="Q95" s="19">
        <f t="shared" si="40"/>
        <v>0</v>
      </c>
      <c r="R95" s="13">
        <f t="shared" si="47"/>
        <v>0</v>
      </c>
      <c r="S95" s="4" t="str">
        <f t="shared" si="48"/>
        <v>J=</v>
      </c>
      <c r="T95" s="30">
        <f t="shared" si="49"/>
        <v>44348</v>
      </c>
      <c r="U95" s="4"/>
      <c r="V95" s="83"/>
      <c r="W95" s="67"/>
      <c r="X95" s="69"/>
      <c r="Y95" s="77"/>
      <c r="Z95" s="86"/>
      <c r="AA95" s="86"/>
      <c r="AB95" s="84"/>
      <c r="AC95" s="86"/>
      <c r="AD95" s="83"/>
      <c r="AE95" s="85"/>
      <c r="AF95" s="67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</row>
    <row r="96" spans="1:119" x14ac:dyDescent="0.15">
      <c r="A96" s="36">
        <f t="shared" si="41"/>
        <v>44312</v>
      </c>
      <c r="B96" s="14">
        <f t="shared" ca="1" si="50"/>
        <v>1020.14540599</v>
      </c>
      <c r="C96" s="6">
        <f t="shared" si="42"/>
        <v>1000</v>
      </c>
      <c r="D96" s="12">
        <f ca="1">IF(A96&lt;$B$1,VLOOKUP(A96,[1]DI!$A$4:$B$15000,2,FALSE),0)</f>
        <v>2.6499999999999999E-2</v>
      </c>
      <c r="E96" s="13">
        <f t="shared" ca="1" si="51"/>
        <v>1.00010379</v>
      </c>
      <c r="F96" s="13">
        <f ca="1">(TRUNC(PRODUCT($E$12:$E95),16))</f>
        <v>1.00492199229431</v>
      </c>
      <c r="G96" s="13">
        <f t="shared" si="52"/>
        <v>1</v>
      </c>
      <c r="H96" s="13">
        <f t="shared" ca="1" si="53"/>
        <v>1.0049219899999999</v>
      </c>
      <c r="I96" s="12">
        <f t="shared" si="54"/>
        <v>7.0000000000000007E-2</v>
      </c>
      <c r="J96" s="30">
        <f t="shared" si="43"/>
        <v>44228</v>
      </c>
      <c r="K96" s="2">
        <f t="shared" si="44"/>
        <v>56</v>
      </c>
      <c r="L96" s="15">
        <f t="shared" si="45"/>
        <v>56</v>
      </c>
      <c r="M96" s="11">
        <f t="shared" si="37"/>
        <v>1.0151488529999999</v>
      </c>
      <c r="N96" s="11">
        <f t="shared" ca="1" si="38"/>
        <v>1.0201454059999999</v>
      </c>
      <c r="O96" s="15">
        <f t="shared" si="46"/>
        <v>0</v>
      </c>
      <c r="P96" s="13">
        <f t="shared" ca="1" si="39"/>
        <v>20.14540599</v>
      </c>
      <c r="Q96" s="19">
        <f t="shared" si="40"/>
        <v>0</v>
      </c>
      <c r="R96" s="13">
        <f t="shared" si="47"/>
        <v>0</v>
      </c>
      <c r="S96" s="4" t="str">
        <f t="shared" si="48"/>
        <v>J=</v>
      </c>
      <c r="T96" s="30">
        <f t="shared" si="49"/>
        <v>44348</v>
      </c>
      <c r="U96" s="4"/>
      <c r="V96" s="83"/>
      <c r="W96" s="67"/>
      <c r="X96" s="69"/>
      <c r="Y96" s="77"/>
      <c r="Z96" s="86"/>
      <c r="AA96" s="86"/>
      <c r="AB96" s="84"/>
      <c r="AC96" s="86"/>
      <c r="AD96" s="83"/>
      <c r="AE96" s="85"/>
      <c r="AF96" s="67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</row>
    <row r="97" spans="1:119" x14ac:dyDescent="0.15">
      <c r="A97" s="36">
        <f t="shared" si="41"/>
        <v>44313</v>
      </c>
      <c r="B97" s="14">
        <f t="shared" ca="1" si="50"/>
        <v>1020.52524699</v>
      </c>
      <c r="C97" s="6">
        <f t="shared" si="42"/>
        <v>1000</v>
      </c>
      <c r="D97" s="12">
        <f ca="1">IF(A97&lt;$B$1,VLOOKUP(A97,[1]DI!$A$4:$B$15000,2,FALSE),0)</f>
        <v>2.6499999999999999E-2</v>
      </c>
      <c r="E97" s="13">
        <f t="shared" ca="1" si="51"/>
        <v>1.00010379</v>
      </c>
      <c r="F97" s="13">
        <f ca="1">(TRUNC(PRODUCT($E$12:$E96),16))</f>
        <v>1.0050262931478899</v>
      </c>
      <c r="G97" s="13">
        <f t="shared" si="52"/>
        <v>1</v>
      </c>
      <c r="H97" s="13">
        <f t="shared" ca="1" si="53"/>
        <v>1.00502629</v>
      </c>
      <c r="I97" s="12">
        <f t="shared" si="54"/>
        <v>7.0000000000000007E-2</v>
      </c>
      <c r="J97" s="30">
        <f t="shared" si="43"/>
        <v>44228</v>
      </c>
      <c r="K97" s="2">
        <f t="shared" si="44"/>
        <v>57</v>
      </c>
      <c r="L97" s="15">
        <f t="shared" si="45"/>
        <v>57</v>
      </c>
      <c r="M97" s="11">
        <f t="shared" si="37"/>
        <v>1.015421444</v>
      </c>
      <c r="N97" s="11">
        <f t="shared" ca="1" si="38"/>
        <v>1.0205252469999999</v>
      </c>
      <c r="O97" s="15">
        <f t="shared" si="46"/>
        <v>0</v>
      </c>
      <c r="P97" s="13">
        <f t="shared" ca="1" si="39"/>
        <v>20.525246989999999</v>
      </c>
      <c r="Q97" s="19">
        <f t="shared" si="40"/>
        <v>0</v>
      </c>
      <c r="R97" s="13">
        <f t="shared" si="47"/>
        <v>0</v>
      </c>
      <c r="S97" s="4" t="str">
        <f t="shared" si="48"/>
        <v>J=</v>
      </c>
      <c r="T97" s="30">
        <f t="shared" si="49"/>
        <v>44348</v>
      </c>
      <c r="U97" s="4"/>
      <c r="V97" s="83"/>
      <c r="W97" s="67"/>
      <c r="X97" s="69"/>
      <c r="Y97" s="77"/>
      <c r="Z97" s="86"/>
      <c r="AA97" s="86"/>
      <c r="AB97" s="84"/>
      <c r="AC97" s="86"/>
      <c r="AD97" s="83"/>
      <c r="AE97" s="85"/>
      <c r="AF97" s="67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</row>
    <row r="98" spans="1:119" x14ac:dyDescent="0.15">
      <c r="A98" s="36">
        <f t="shared" si="41"/>
        <v>44314</v>
      </c>
      <c r="B98" s="14">
        <f t="shared" ca="1" si="50"/>
        <v>1020.90522799</v>
      </c>
      <c r="C98" s="6">
        <f t="shared" si="42"/>
        <v>1000</v>
      </c>
      <c r="D98" s="12">
        <f ca="1">IF(A98&lt;$B$1,VLOOKUP(A98,[1]DI!$A$4:$B$15000,2,FALSE),0)</f>
        <v>2.6499999999999999E-2</v>
      </c>
      <c r="E98" s="13">
        <f t="shared" ca="1" si="51"/>
        <v>1.00010379</v>
      </c>
      <c r="F98" s="13">
        <f ca="1">(TRUNC(PRODUCT($E$12:$E97),16))</f>
        <v>1.00513060482686</v>
      </c>
      <c r="G98" s="13">
        <f t="shared" si="52"/>
        <v>1</v>
      </c>
      <c r="H98" s="13">
        <f t="shared" ca="1" si="53"/>
        <v>1.0051306</v>
      </c>
      <c r="I98" s="12">
        <f t="shared" si="54"/>
        <v>7.0000000000000007E-2</v>
      </c>
      <c r="J98" s="30">
        <f t="shared" si="43"/>
        <v>44228</v>
      </c>
      <c r="K98" s="2">
        <f t="shared" si="44"/>
        <v>58</v>
      </c>
      <c r="L98" s="15">
        <f t="shared" si="45"/>
        <v>58</v>
      </c>
      <c r="M98" s="11">
        <f t="shared" si="37"/>
        <v>1.0156941079999999</v>
      </c>
      <c r="N98" s="11">
        <f t="shared" ca="1" si="38"/>
        <v>1.0209052279999999</v>
      </c>
      <c r="O98" s="15">
        <f t="shared" si="46"/>
        <v>0</v>
      </c>
      <c r="P98" s="13">
        <f t="shared" ca="1" si="39"/>
        <v>20.90522799</v>
      </c>
      <c r="Q98" s="19">
        <f t="shared" si="40"/>
        <v>0</v>
      </c>
      <c r="R98" s="13">
        <f t="shared" si="47"/>
        <v>0</v>
      </c>
      <c r="S98" s="4" t="str">
        <f t="shared" si="48"/>
        <v>J=</v>
      </c>
      <c r="T98" s="30">
        <f t="shared" si="49"/>
        <v>44348</v>
      </c>
      <c r="U98" s="4"/>
      <c r="V98" s="83"/>
      <c r="W98" s="67"/>
      <c r="X98" s="69"/>
      <c r="Y98" s="77"/>
      <c r="Z98" s="86"/>
      <c r="AA98" s="86"/>
      <c r="AB98" s="84"/>
      <c r="AC98" s="86"/>
      <c r="AD98" s="83"/>
      <c r="AE98" s="85"/>
      <c r="AF98" s="67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</row>
    <row r="99" spans="1:119" x14ac:dyDescent="0.15">
      <c r="A99" s="36">
        <f t="shared" si="41"/>
        <v>44315</v>
      </c>
      <c r="B99" s="14">
        <f t="shared" ca="1" si="50"/>
        <v>1021.28536</v>
      </c>
      <c r="C99" s="6">
        <f t="shared" si="42"/>
        <v>1000</v>
      </c>
      <c r="D99" s="12">
        <f ca="1">IF(A99&lt;$B$1,VLOOKUP(A99,[1]DI!$A$4:$B$15000,2,FALSE),0)</f>
        <v>2.6499999999999999E-2</v>
      </c>
      <c r="E99" s="13">
        <f t="shared" ca="1" si="51"/>
        <v>1.00010379</v>
      </c>
      <c r="F99" s="13">
        <f ca="1">(TRUNC(PRODUCT($E$12:$E98),16))</f>
        <v>1.00523492733233</v>
      </c>
      <c r="G99" s="13">
        <f t="shared" si="52"/>
        <v>1</v>
      </c>
      <c r="H99" s="13">
        <f t="shared" ca="1" si="53"/>
        <v>1.0052349300000001</v>
      </c>
      <c r="I99" s="12">
        <f t="shared" si="54"/>
        <v>7.0000000000000007E-2</v>
      </c>
      <c r="J99" s="30">
        <f t="shared" si="43"/>
        <v>44228</v>
      </c>
      <c r="K99" s="2">
        <f t="shared" si="44"/>
        <v>59</v>
      </c>
      <c r="L99" s="15">
        <f t="shared" si="45"/>
        <v>59</v>
      </c>
      <c r="M99" s="11">
        <f t="shared" si="37"/>
        <v>1.0159668449999999</v>
      </c>
      <c r="N99" s="11">
        <f t="shared" ca="1" si="38"/>
        <v>1.02128536</v>
      </c>
      <c r="O99" s="15">
        <f t="shared" si="46"/>
        <v>0</v>
      </c>
      <c r="P99" s="13">
        <f t="shared" ca="1" si="39"/>
        <v>21.285360000000001</v>
      </c>
      <c r="Q99" s="19">
        <f t="shared" si="40"/>
        <v>0</v>
      </c>
      <c r="R99" s="13">
        <f t="shared" si="47"/>
        <v>0</v>
      </c>
      <c r="S99" s="4" t="str">
        <f t="shared" si="48"/>
        <v>J=</v>
      </c>
      <c r="T99" s="30">
        <f t="shared" si="49"/>
        <v>44348</v>
      </c>
      <c r="U99" s="4"/>
      <c r="V99" s="83"/>
      <c r="W99" s="67"/>
      <c r="X99" s="69"/>
      <c r="Y99" s="77"/>
      <c r="Z99" s="86"/>
      <c r="AA99" s="86"/>
      <c r="AB99" s="84"/>
      <c r="AC99" s="86"/>
      <c r="AD99" s="83"/>
      <c r="AE99" s="85"/>
      <c r="AF99" s="67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</row>
    <row r="100" spans="1:119" x14ac:dyDescent="0.15">
      <c r="A100" s="36">
        <f t="shared" si="41"/>
        <v>44316</v>
      </c>
      <c r="B100" s="14">
        <f t="shared" ca="1" si="50"/>
        <v>1021.665623</v>
      </c>
      <c r="C100" s="6">
        <f t="shared" si="42"/>
        <v>1000</v>
      </c>
      <c r="D100" s="12">
        <f ca="1">IF(A100&lt;$B$1,VLOOKUP(A100,[1]DI!$A$4:$B$15000,2,FALSE),0)</f>
        <v>2.6499999999999999E-2</v>
      </c>
      <c r="E100" s="13">
        <f t="shared" ca="1" si="51"/>
        <v>1.00010379</v>
      </c>
      <c r="F100" s="13">
        <f ca="1">(TRUNC(PRODUCT($E$12:$E99),16))</f>
        <v>1.0053392606654401</v>
      </c>
      <c r="G100" s="13">
        <f t="shared" si="52"/>
        <v>1</v>
      </c>
      <c r="H100" s="13">
        <f t="shared" ca="1" si="53"/>
        <v>1.00533926</v>
      </c>
      <c r="I100" s="12">
        <f t="shared" si="54"/>
        <v>7.0000000000000007E-2</v>
      </c>
      <c r="J100" s="30">
        <f t="shared" si="43"/>
        <v>44228</v>
      </c>
      <c r="K100" s="2">
        <f t="shared" si="44"/>
        <v>60</v>
      </c>
      <c r="L100" s="15">
        <f t="shared" si="45"/>
        <v>60</v>
      </c>
      <c r="M100" s="11">
        <f t="shared" si="37"/>
        <v>1.0162396549999999</v>
      </c>
      <c r="N100" s="11">
        <f t="shared" ca="1" si="38"/>
        <v>1.0216656230000001</v>
      </c>
      <c r="O100" s="15">
        <f t="shared" si="46"/>
        <v>0</v>
      </c>
      <c r="P100" s="13">
        <f t="shared" ca="1" si="39"/>
        <v>21.665623</v>
      </c>
      <c r="Q100" s="19">
        <f t="shared" si="40"/>
        <v>0</v>
      </c>
      <c r="R100" s="13">
        <f t="shared" si="47"/>
        <v>0</v>
      </c>
      <c r="S100" s="4" t="str">
        <f t="shared" si="48"/>
        <v>J=</v>
      </c>
      <c r="T100" s="30">
        <f t="shared" si="49"/>
        <v>44348</v>
      </c>
      <c r="U100" s="4"/>
      <c r="V100" s="83"/>
      <c r="W100" s="67"/>
      <c r="X100" s="69"/>
      <c r="Y100" s="77"/>
      <c r="Z100" s="86"/>
      <c r="AA100" s="86"/>
      <c r="AB100" s="84"/>
      <c r="AC100" s="86"/>
      <c r="AD100" s="83"/>
      <c r="AE100" s="85"/>
      <c r="AF100" s="67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</row>
    <row r="101" spans="1:119" x14ac:dyDescent="0.15">
      <c r="A101" s="36">
        <f t="shared" si="41"/>
        <v>44317</v>
      </c>
      <c r="B101" s="14">
        <f t="shared" ca="1" si="50"/>
        <v>1022.04602599</v>
      </c>
      <c r="C101" s="6">
        <f t="shared" si="42"/>
        <v>1000</v>
      </c>
      <c r="D101" s="12">
        <f ca="1">IF(A101&lt;$B$1,VLOOKUP(A101,[1]DI!$A$4:$B$15000,2,FALSE),0)</f>
        <v>0</v>
      </c>
      <c r="E101" s="13">
        <f t="shared" ca="1" si="51"/>
        <v>1</v>
      </c>
      <c r="F101" s="13">
        <f ca="1">(TRUNC(PRODUCT($E$12:$E100),16))</f>
        <v>1.0054436048273001</v>
      </c>
      <c r="G101" s="13">
        <f t="shared" si="52"/>
        <v>1</v>
      </c>
      <c r="H101" s="13">
        <f t="shared" ca="1" si="53"/>
        <v>1.0054436</v>
      </c>
      <c r="I101" s="12">
        <f t="shared" si="54"/>
        <v>7.0000000000000007E-2</v>
      </c>
      <c r="J101" s="30">
        <f t="shared" si="43"/>
        <v>44228</v>
      </c>
      <c r="K101" s="2">
        <f t="shared" si="44"/>
        <v>60</v>
      </c>
      <c r="L101" s="15">
        <f t="shared" si="45"/>
        <v>61</v>
      </c>
      <c r="M101" s="11">
        <f t="shared" si="37"/>
        <v>1.016512538</v>
      </c>
      <c r="N101" s="11">
        <f t="shared" ca="1" si="38"/>
        <v>1.0220460259999999</v>
      </c>
      <c r="O101" s="15">
        <f t="shared" si="46"/>
        <v>0</v>
      </c>
      <c r="P101" s="13">
        <f t="shared" ca="1" si="39"/>
        <v>22.04602599</v>
      </c>
      <c r="Q101" s="19">
        <f t="shared" si="40"/>
        <v>0</v>
      </c>
      <c r="R101" s="13">
        <f t="shared" si="47"/>
        <v>0</v>
      </c>
      <c r="S101" s="4" t="str">
        <f t="shared" si="48"/>
        <v>J=</v>
      </c>
      <c r="T101" s="30">
        <f t="shared" si="49"/>
        <v>44348</v>
      </c>
      <c r="U101" s="4"/>
      <c r="V101" s="83"/>
      <c r="W101" s="67"/>
      <c r="X101" s="69"/>
      <c r="Y101" s="77"/>
      <c r="Z101" s="86"/>
      <c r="AA101" s="86"/>
      <c r="AB101" s="84"/>
      <c r="AC101" s="86"/>
      <c r="AD101" s="83"/>
      <c r="AE101" s="85"/>
      <c r="AF101" s="67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</row>
    <row r="102" spans="1:119" x14ac:dyDescent="0.15">
      <c r="A102" s="36">
        <f t="shared" si="41"/>
        <v>44318</v>
      </c>
      <c r="B102" s="14">
        <f t="shared" ca="1" si="50"/>
        <v>1022.04602599</v>
      </c>
      <c r="C102" s="6">
        <f t="shared" si="42"/>
        <v>1000</v>
      </c>
      <c r="D102" s="12">
        <f ca="1">IF(A102&lt;$B$1,VLOOKUP(A102,[1]DI!$A$4:$B$15000,2,FALSE),0)</f>
        <v>0</v>
      </c>
      <c r="E102" s="13">
        <f t="shared" ca="1" si="51"/>
        <v>1</v>
      </c>
      <c r="F102" s="13">
        <f ca="1">(TRUNC(PRODUCT($E$12:$E101),16))</f>
        <v>1.0054436048273001</v>
      </c>
      <c r="G102" s="13">
        <f t="shared" si="52"/>
        <v>1</v>
      </c>
      <c r="H102" s="13">
        <f t="shared" ca="1" si="53"/>
        <v>1.0054436</v>
      </c>
      <c r="I102" s="12">
        <f t="shared" si="54"/>
        <v>7.0000000000000007E-2</v>
      </c>
      <c r="J102" s="30">
        <f t="shared" si="43"/>
        <v>44228</v>
      </c>
      <c r="K102" s="2">
        <f t="shared" si="44"/>
        <v>60</v>
      </c>
      <c r="L102" s="15">
        <f t="shared" si="45"/>
        <v>61</v>
      </c>
      <c r="M102" s="11">
        <f t="shared" si="37"/>
        <v>1.016512538</v>
      </c>
      <c r="N102" s="11">
        <f t="shared" ca="1" si="38"/>
        <v>1.0220460259999999</v>
      </c>
      <c r="O102" s="15">
        <f t="shared" si="46"/>
        <v>0</v>
      </c>
      <c r="P102" s="13">
        <f t="shared" ca="1" si="39"/>
        <v>22.04602599</v>
      </c>
      <c r="Q102" s="19">
        <f t="shared" si="40"/>
        <v>0</v>
      </c>
      <c r="R102" s="13">
        <f t="shared" si="47"/>
        <v>0</v>
      </c>
      <c r="S102" s="4" t="str">
        <f t="shared" si="48"/>
        <v>J=</v>
      </c>
      <c r="T102" s="30">
        <f t="shared" si="49"/>
        <v>44348</v>
      </c>
      <c r="U102" s="4"/>
      <c r="V102" s="83"/>
      <c r="W102" s="67"/>
      <c r="X102" s="69"/>
      <c r="Y102" s="77"/>
      <c r="Z102" s="86"/>
      <c r="AA102" s="86"/>
      <c r="AB102" s="84"/>
      <c r="AC102" s="86"/>
      <c r="AD102" s="83"/>
      <c r="AE102" s="85"/>
      <c r="AF102" s="67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1:119" x14ac:dyDescent="0.15">
      <c r="A103" s="36">
        <f t="shared" si="41"/>
        <v>44319</v>
      </c>
      <c r="B103" s="14">
        <f t="shared" ca="1" si="50"/>
        <v>1022.04602599</v>
      </c>
      <c r="C103" s="6">
        <f t="shared" si="42"/>
        <v>1000</v>
      </c>
      <c r="D103" s="12">
        <f ca="1">IF(A103&lt;$B$1,VLOOKUP(A103,[1]DI!$A$4:$B$15000,2,FALSE),0)</f>
        <v>2.6499999999999999E-2</v>
      </c>
      <c r="E103" s="13">
        <f t="shared" ca="1" si="51"/>
        <v>1.00010379</v>
      </c>
      <c r="F103" s="13">
        <f ca="1">(TRUNC(PRODUCT($E$12:$E102),16))</f>
        <v>1.0054436048273001</v>
      </c>
      <c r="G103" s="13">
        <f t="shared" si="52"/>
        <v>1</v>
      </c>
      <c r="H103" s="13">
        <f t="shared" ca="1" si="53"/>
        <v>1.0054436</v>
      </c>
      <c r="I103" s="12">
        <f t="shared" si="54"/>
        <v>7.0000000000000007E-2</v>
      </c>
      <c r="J103" s="30">
        <f t="shared" si="43"/>
        <v>44228</v>
      </c>
      <c r="K103" s="2">
        <f t="shared" si="44"/>
        <v>61</v>
      </c>
      <c r="L103" s="15">
        <f t="shared" si="45"/>
        <v>61</v>
      </c>
      <c r="M103" s="11">
        <f t="shared" si="37"/>
        <v>1.016512538</v>
      </c>
      <c r="N103" s="11">
        <f t="shared" ca="1" si="38"/>
        <v>1.0220460259999999</v>
      </c>
      <c r="O103" s="15">
        <f t="shared" si="46"/>
        <v>0</v>
      </c>
      <c r="P103" s="13">
        <f t="shared" ca="1" si="39"/>
        <v>22.04602599</v>
      </c>
      <c r="Q103" s="19">
        <f t="shared" si="40"/>
        <v>0</v>
      </c>
      <c r="R103" s="13">
        <f t="shared" si="47"/>
        <v>0</v>
      </c>
      <c r="S103" s="4" t="str">
        <f t="shared" si="48"/>
        <v>J=</v>
      </c>
      <c r="T103" s="30">
        <f t="shared" si="49"/>
        <v>44348</v>
      </c>
      <c r="U103" s="4"/>
      <c r="V103" s="83"/>
      <c r="W103" s="67"/>
      <c r="X103" s="69"/>
      <c r="Y103" s="77"/>
      <c r="Z103" s="86"/>
      <c r="AA103" s="86"/>
      <c r="AB103" s="84"/>
      <c r="AC103" s="86"/>
      <c r="AD103" s="83"/>
      <c r="AE103" s="85"/>
      <c r="AF103" s="67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1:119" x14ac:dyDescent="0.15">
      <c r="A104" s="36">
        <f t="shared" si="41"/>
        <v>44320</v>
      </c>
      <c r="B104" s="14">
        <f t="shared" ca="1" si="50"/>
        <v>1022.4265800000001</v>
      </c>
      <c r="C104" s="6">
        <f t="shared" si="42"/>
        <v>1000</v>
      </c>
      <c r="D104" s="12">
        <f ca="1">IF(A104&lt;$B$1,VLOOKUP(A104,[1]DI!$A$4:$B$15000,2,FALSE),0)</f>
        <v>2.6499999999999999E-2</v>
      </c>
      <c r="E104" s="13">
        <f t="shared" ca="1" si="51"/>
        <v>1.00010379</v>
      </c>
      <c r="F104" s="13">
        <f ca="1">(TRUNC(PRODUCT($E$12:$E103),16))</f>
        <v>1.00554795981905</v>
      </c>
      <c r="G104" s="13">
        <f t="shared" si="52"/>
        <v>1</v>
      </c>
      <c r="H104" s="13">
        <f t="shared" ca="1" si="53"/>
        <v>1.0055479599999999</v>
      </c>
      <c r="I104" s="12">
        <f t="shared" si="54"/>
        <v>7.0000000000000007E-2</v>
      </c>
      <c r="J104" s="30">
        <f t="shared" si="43"/>
        <v>44228</v>
      </c>
      <c r="K104" s="2">
        <f t="shared" si="44"/>
        <v>62</v>
      </c>
      <c r="L104" s="15">
        <f t="shared" si="45"/>
        <v>62</v>
      </c>
      <c r="M104" s="11">
        <f t="shared" si="37"/>
        <v>1.0167854949999999</v>
      </c>
      <c r="N104" s="11">
        <f t="shared" ca="1" si="38"/>
        <v>1.0224265800000001</v>
      </c>
      <c r="O104" s="15">
        <f t="shared" si="46"/>
        <v>0</v>
      </c>
      <c r="P104" s="13">
        <f t="shared" ca="1" si="39"/>
        <v>22.426580000000001</v>
      </c>
      <c r="Q104" s="19">
        <f t="shared" si="40"/>
        <v>0</v>
      </c>
      <c r="R104" s="13">
        <f t="shared" si="47"/>
        <v>0</v>
      </c>
      <c r="S104" s="4" t="str">
        <f t="shared" si="48"/>
        <v>J=</v>
      </c>
      <c r="T104" s="30">
        <f t="shared" si="49"/>
        <v>44348</v>
      </c>
      <c r="U104" s="10"/>
      <c r="V104" s="83"/>
      <c r="W104" s="67"/>
      <c r="X104" s="69"/>
      <c r="Y104" s="77"/>
      <c r="Z104" s="86"/>
      <c r="AA104" s="86"/>
      <c r="AB104" s="84"/>
      <c r="AC104" s="86"/>
      <c r="AD104" s="83"/>
      <c r="AE104" s="85"/>
      <c r="AF104" s="67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1:119" x14ac:dyDescent="0.15">
      <c r="A105" s="36">
        <f t="shared" si="41"/>
        <v>44321</v>
      </c>
      <c r="B105" s="14">
        <f t="shared" ca="1" si="50"/>
        <v>1022.80727499</v>
      </c>
      <c r="C105" s="6">
        <f t="shared" si="42"/>
        <v>1000</v>
      </c>
      <c r="D105" s="12">
        <f ca="1">IF(A105&lt;$B$1,VLOOKUP(A105,[1]DI!$A$4:$B$15000,2,FALSE),0)</f>
        <v>2.6499999999999999E-2</v>
      </c>
      <c r="E105" s="13">
        <f t="shared" ca="1" si="51"/>
        <v>1.00010379</v>
      </c>
      <c r="F105" s="13">
        <f ca="1">(TRUNC(PRODUCT($E$12:$E104),16))</f>
        <v>1.0056523256418</v>
      </c>
      <c r="G105" s="13">
        <f t="shared" si="52"/>
        <v>1</v>
      </c>
      <c r="H105" s="13">
        <f t="shared" ca="1" si="53"/>
        <v>1.00565233</v>
      </c>
      <c r="I105" s="12">
        <f t="shared" si="54"/>
        <v>7.0000000000000007E-2</v>
      </c>
      <c r="J105" s="30">
        <f t="shared" si="43"/>
        <v>44228</v>
      </c>
      <c r="K105" s="2">
        <f t="shared" si="44"/>
        <v>63</v>
      </c>
      <c r="L105" s="15">
        <f t="shared" si="45"/>
        <v>63</v>
      </c>
      <c r="M105" s="11">
        <f t="shared" si="37"/>
        <v>1.0170585249999999</v>
      </c>
      <c r="N105" s="11">
        <f t="shared" ca="1" si="38"/>
        <v>1.0228072749999999</v>
      </c>
      <c r="O105" s="15">
        <f t="shared" si="46"/>
        <v>0</v>
      </c>
      <c r="P105" s="13">
        <f t="shared" ca="1" si="39"/>
        <v>22.80727499</v>
      </c>
      <c r="Q105" s="19">
        <f t="shared" si="40"/>
        <v>0</v>
      </c>
      <c r="R105" s="13">
        <f t="shared" si="47"/>
        <v>0</v>
      </c>
      <c r="S105" s="4" t="str">
        <f t="shared" si="48"/>
        <v>J=</v>
      </c>
      <c r="T105" s="30">
        <f t="shared" si="49"/>
        <v>44348</v>
      </c>
      <c r="U105" s="4"/>
      <c r="V105" s="83"/>
      <c r="W105" s="67"/>
      <c r="X105" s="69"/>
      <c r="Y105" s="77"/>
      <c r="Z105" s="86"/>
      <c r="AA105" s="86"/>
      <c r="AB105" s="84"/>
      <c r="AC105" s="86"/>
      <c r="AD105" s="83"/>
      <c r="AE105" s="85"/>
      <c r="AF105" s="67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1:119" x14ac:dyDescent="0.15">
      <c r="A106" s="36">
        <f t="shared" si="41"/>
        <v>44322</v>
      </c>
      <c r="B106" s="14">
        <f t="shared" ca="1" si="50"/>
        <v>1023.18810099</v>
      </c>
      <c r="C106" s="6">
        <f t="shared" si="42"/>
        <v>1000</v>
      </c>
      <c r="D106" s="12">
        <f ca="1">IF(A106&lt;$B$1,VLOOKUP(A106,[1]DI!$A$4:$B$15000,2,FALSE),0)</f>
        <v>3.4000000000000002E-2</v>
      </c>
      <c r="E106" s="13">
        <f t="shared" ca="1" si="51"/>
        <v>1.00013269</v>
      </c>
      <c r="F106" s="13">
        <f ca="1">(TRUNC(PRODUCT($E$12:$E105),16))</f>
        <v>1.00575670229668</v>
      </c>
      <c r="G106" s="13">
        <f t="shared" si="52"/>
        <v>1</v>
      </c>
      <c r="H106" s="13">
        <f t="shared" ca="1" si="53"/>
        <v>1.0057567000000001</v>
      </c>
      <c r="I106" s="12">
        <f t="shared" si="54"/>
        <v>7.0000000000000007E-2</v>
      </c>
      <c r="J106" s="30">
        <f t="shared" si="43"/>
        <v>44228</v>
      </c>
      <c r="K106" s="2">
        <f t="shared" si="44"/>
        <v>64</v>
      </c>
      <c r="L106" s="15">
        <f t="shared" si="45"/>
        <v>64</v>
      </c>
      <c r="M106" s="11">
        <f t="shared" si="37"/>
        <v>1.017331628</v>
      </c>
      <c r="N106" s="11">
        <f t="shared" ca="1" si="38"/>
        <v>1.0231881009999999</v>
      </c>
      <c r="O106" s="15">
        <f t="shared" si="46"/>
        <v>0</v>
      </c>
      <c r="P106" s="13">
        <f t="shared" ca="1" si="39"/>
        <v>23.188100989999999</v>
      </c>
      <c r="Q106" s="19">
        <f t="shared" si="40"/>
        <v>0</v>
      </c>
      <c r="R106" s="13">
        <f t="shared" si="47"/>
        <v>0</v>
      </c>
      <c r="S106" s="4" t="str">
        <f t="shared" si="48"/>
        <v>J=</v>
      </c>
      <c r="T106" s="30">
        <f t="shared" si="49"/>
        <v>44348</v>
      </c>
      <c r="U106" s="4"/>
      <c r="V106" s="83"/>
      <c r="W106" s="67"/>
      <c r="X106" s="69"/>
      <c r="Y106" s="77"/>
      <c r="Z106" s="86"/>
      <c r="AA106" s="86"/>
      <c r="AB106" s="84"/>
      <c r="AC106" s="86"/>
      <c r="AD106" s="83"/>
      <c r="AE106" s="85"/>
      <c r="AF106" s="67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1:119" x14ac:dyDescent="0.15">
      <c r="A107" s="36">
        <f t="shared" si="41"/>
        <v>44323</v>
      </c>
      <c r="B107" s="14">
        <f t="shared" ca="1" si="50"/>
        <v>1023.59866</v>
      </c>
      <c r="C107" s="6">
        <f t="shared" si="42"/>
        <v>1000</v>
      </c>
      <c r="D107" s="12">
        <f ca="1">IF(A107&lt;$B$1,VLOOKUP(A107,[1]DI!$A$4:$B$15000,2,FALSE),0)</f>
        <v>3.4000000000000002E-2</v>
      </c>
      <c r="E107" s="13">
        <f t="shared" ca="1" si="51"/>
        <v>1.00013269</v>
      </c>
      <c r="F107" s="13">
        <f ca="1">(TRUNC(PRODUCT($E$12:$E106),16))</f>
        <v>1.0058901561535101</v>
      </c>
      <c r="G107" s="13">
        <f t="shared" si="52"/>
        <v>1</v>
      </c>
      <c r="H107" s="13">
        <f t="shared" ca="1" si="53"/>
        <v>1.0058901600000001</v>
      </c>
      <c r="I107" s="12">
        <f t="shared" si="54"/>
        <v>7.0000000000000007E-2</v>
      </c>
      <c r="J107" s="30">
        <f t="shared" si="43"/>
        <v>44228</v>
      </c>
      <c r="K107" s="2">
        <f t="shared" si="44"/>
        <v>65</v>
      </c>
      <c r="L107" s="15">
        <f t="shared" si="45"/>
        <v>65</v>
      </c>
      <c r="M107" s="11">
        <f t="shared" si="37"/>
        <v>1.0176048049999999</v>
      </c>
      <c r="N107" s="11">
        <f t="shared" ca="1" si="38"/>
        <v>1.02359866</v>
      </c>
      <c r="O107" s="15">
        <f t="shared" si="46"/>
        <v>0</v>
      </c>
      <c r="P107" s="13">
        <f t="shared" ca="1" si="39"/>
        <v>23.598659999999999</v>
      </c>
      <c r="Q107" s="19">
        <f t="shared" si="40"/>
        <v>0</v>
      </c>
      <c r="R107" s="13">
        <f t="shared" si="47"/>
        <v>0</v>
      </c>
      <c r="S107" s="4" t="str">
        <f t="shared" si="48"/>
        <v>J=</v>
      </c>
      <c r="T107" s="30">
        <f t="shared" si="49"/>
        <v>44348</v>
      </c>
      <c r="U107" s="4"/>
      <c r="V107" s="83"/>
      <c r="W107" s="67"/>
      <c r="X107" s="69"/>
      <c r="Y107" s="77"/>
      <c r="Z107" s="86"/>
      <c r="AA107" s="86"/>
      <c r="AB107" s="84"/>
      <c r="AC107" s="86"/>
      <c r="AD107" s="83"/>
      <c r="AE107" s="85"/>
      <c r="AF107" s="67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1:119" x14ac:dyDescent="0.15">
      <c r="A108" s="36">
        <f t="shared" si="41"/>
        <v>44324</v>
      </c>
      <c r="B108" s="14">
        <f t="shared" ca="1" si="50"/>
        <v>1024.009376</v>
      </c>
      <c r="C108" s="6">
        <f t="shared" si="42"/>
        <v>1000</v>
      </c>
      <c r="D108" s="12">
        <f ca="1">IF(A108&lt;$B$1,VLOOKUP(A108,[1]DI!$A$4:$B$15000,2,FALSE),0)</f>
        <v>0</v>
      </c>
      <c r="E108" s="13">
        <f t="shared" ca="1" si="51"/>
        <v>1</v>
      </c>
      <c r="F108" s="13">
        <f ca="1">(TRUNC(PRODUCT($E$12:$E107),16))</f>
        <v>1.0060236277183301</v>
      </c>
      <c r="G108" s="13">
        <f t="shared" si="52"/>
        <v>1</v>
      </c>
      <c r="H108" s="13">
        <f t="shared" ca="1" si="53"/>
        <v>1.0060236300000001</v>
      </c>
      <c r="I108" s="12">
        <f t="shared" si="54"/>
        <v>7.0000000000000007E-2</v>
      </c>
      <c r="J108" s="30">
        <f t="shared" si="43"/>
        <v>44228</v>
      </c>
      <c r="K108" s="2">
        <f t="shared" si="44"/>
        <v>65</v>
      </c>
      <c r="L108" s="15">
        <f t="shared" si="45"/>
        <v>66</v>
      </c>
      <c r="M108" s="11">
        <f t="shared" si="37"/>
        <v>1.0178780549999999</v>
      </c>
      <c r="N108" s="11">
        <f t="shared" ca="1" si="38"/>
        <v>1.024009376</v>
      </c>
      <c r="O108" s="15">
        <f t="shared" si="46"/>
        <v>0</v>
      </c>
      <c r="P108" s="13">
        <f t="shared" ca="1" si="39"/>
        <v>24.009376</v>
      </c>
      <c r="Q108" s="19">
        <f t="shared" si="40"/>
        <v>0</v>
      </c>
      <c r="R108" s="13">
        <f t="shared" si="47"/>
        <v>0</v>
      </c>
      <c r="S108" s="4" t="str">
        <f t="shared" si="48"/>
        <v>J=</v>
      </c>
      <c r="T108" s="30">
        <f t="shared" si="49"/>
        <v>44348</v>
      </c>
      <c r="U108" s="4"/>
      <c r="V108" s="83"/>
      <c r="W108" s="67"/>
      <c r="X108" s="69"/>
      <c r="Y108" s="77"/>
      <c r="Z108" s="86"/>
      <c r="AA108" s="86"/>
      <c r="AB108" s="84"/>
      <c r="AC108" s="86"/>
      <c r="AD108" s="83"/>
      <c r="AE108" s="85"/>
      <c r="AF108" s="67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1:119" x14ac:dyDescent="0.15">
      <c r="A109" s="36">
        <f t="shared" si="41"/>
        <v>44325</v>
      </c>
      <c r="B109" s="14">
        <f t="shared" ca="1" si="50"/>
        <v>1024.009376</v>
      </c>
      <c r="C109" s="6">
        <f t="shared" si="42"/>
        <v>1000</v>
      </c>
      <c r="D109" s="12">
        <f ca="1">IF(A109&lt;$B$1,VLOOKUP(A109,[1]DI!$A$4:$B$15000,2,FALSE),0)</f>
        <v>0</v>
      </c>
      <c r="E109" s="13">
        <f t="shared" ca="1" si="51"/>
        <v>1</v>
      </c>
      <c r="F109" s="13">
        <f ca="1">(TRUNC(PRODUCT($E$12:$E108),16))</f>
        <v>1.0060236277183301</v>
      </c>
      <c r="G109" s="13">
        <f t="shared" si="52"/>
        <v>1</v>
      </c>
      <c r="H109" s="13">
        <f t="shared" ca="1" si="53"/>
        <v>1.0060236300000001</v>
      </c>
      <c r="I109" s="12">
        <f t="shared" si="54"/>
        <v>7.0000000000000007E-2</v>
      </c>
      <c r="J109" s="30">
        <f t="shared" si="43"/>
        <v>44228</v>
      </c>
      <c r="K109" s="2">
        <f t="shared" si="44"/>
        <v>65</v>
      </c>
      <c r="L109" s="15">
        <f t="shared" si="45"/>
        <v>66</v>
      </c>
      <c r="M109" s="11">
        <f t="shared" si="37"/>
        <v>1.0178780549999999</v>
      </c>
      <c r="N109" s="11">
        <f t="shared" ca="1" si="38"/>
        <v>1.024009376</v>
      </c>
      <c r="O109" s="15">
        <f t="shared" si="46"/>
        <v>0</v>
      </c>
      <c r="P109" s="13">
        <f t="shared" ca="1" si="39"/>
        <v>24.009376</v>
      </c>
      <c r="Q109" s="19">
        <f t="shared" si="40"/>
        <v>0</v>
      </c>
      <c r="R109" s="13">
        <f t="shared" si="47"/>
        <v>0</v>
      </c>
      <c r="S109" s="4" t="str">
        <f t="shared" si="48"/>
        <v>J=</v>
      </c>
      <c r="T109" s="30">
        <f t="shared" si="49"/>
        <v>44348</v>
      </c>
      <c r="U109" s="4"/>
      <c r="V109" s="83"/>
      <c r="W109" s="67"/>
      <c r="X109" s="69"/>
      <c r="Y109" s="77"/>
      <c r="Z109" s="86"/>
      <c r="AA109" s="86"/>
      <c r="AB109" s="84"/>
      <c r="AC109" s="86"/>
      <c r="AD109" s="83"/>
      <c r="AE109" s="85"/>
      <c r="AF109" s="67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1:119" x14ac:dyDescent="0.15">
      <c r="A110" s="36">
        <f t="shared" si="41"/>
        <v>44326</v>
      </c>
      <c r="B110" s="14">
        <f t="shared" ca="1" si="50"/>
        <v>1024.009376</v>
      </c>
      <c r="C110" s="6">
        <f t="shared" si="42"/>
        <v>1000</v>
      </c>
      <c r="D110" s="12">
        <f ca="1">IF(A110&lt;$B$1,VLOOKUP(A110,[1]DI!$A$4:$B$15000,2,FALSE),0)</f>
        <v>3.4000000000000002E-2</v>
      </c>
      <c r="E110" s="13">
        <f t="shared" ca="1" si="51"/>
        <v>1.00013269</v>
      </c>
      <c r="F110" s="13">
        <f ca="1">(TRUNC(PRODUCT($E$12:$E109),16))</f>
        <v>1.0060236277183301</v>
      </c>
      <c r="G110" s="13">
        <f t="shared" si="52"/>
        <v>1</v>
      </c>
      <c r="H110" s="13">
        <f t="shared" ca="1" si="53"/>
        <v>1.0060236300000001</v>
      </c>
      <c r="I110" s="12">
        <f t="shared" si="54"/>
        <v>7.0000000000000007E-2</v>
      </c>
      <c r="J110" s="30">
        <f t="shared" si="43"/>
        <v>44228</v>
      </c>
      <c r="K110" s="2">
        <f t="shared" si="44"/>
        <v>66</v>
      </c>
      <c r="L110" s="15">
        <f t="shared" si="45"/>
        <v>66</v>
      </c>
      <c r="M110" s="11">
        <f t="shared" si="37"/>
        <v>1.0178780549999999</v>
      </c>
      <c r="N110" s="11">
        <f t="shared" ca="1" si="38"/>
        <v>1.024009376</v>
      </c>
      <c r="O110" s="15">
        <f t="shared" si="46"/>
        <v>0</v>
      </c>
      <c r="P110" s="13">
        <f t="shared" ca="1" si="39"/>
        <v>24.009376</v>
      </c>
      <c r="Q110" s="19">
        <f t="shared" si="40"/>
        <v>0</v>
      </c>
      <c r="R110" s="13">
        <f t="shared" si="47"/>
        <v>0</v>
      </c>
      <c r="S110" s="4" t="str">
        <f t="shared" si="48"/>
        <v>J=</v>
      </c>
      <c r="T110" s="30">
        <f t="shared" si="49"/>
        <v>44348</v>
      </c>
      <c r="U110" s="4"/>
      <c r="V110" s="83"/>
      <c r="W110" s="67"/>
      <c r="X110" s="69"/>
      <c r="Y110" s="77"/>
      <c r="Z110" s="86"/>
      <c r="AA110" s="86"/>
      <c r="AB110" s="84"/>
      <c r="AC110" s="86"/>
      <c r="AD110" s="83"/>
      <c r="AE110" s="85"/>
      <c r="AF110" s="67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1:119" x14ac:dyDescent="0.15">
      <c r="A111" s="36">
        <f t="shared" si="41"/>
        <v>44327</v>
      </c>
      <c r="B111" s="14">
        <f t="shared" ca="1" si="50"/>
        <v>1024.42025799</v>
      </c>
      <c r="C111" s="6">
        <f t="shared" si="42"/>
        <v>1000</v>
      </c>
      <c r="D111" s="12">
        <f ca="1">IF(A111&lt;$B$1,VLOOKUP(A111,[1]DI!$A$4:$B$15000,2,FALSE),0)</f>
        <v>3.4000000000000002E-2</v>
      </c>
      <c r="E111" s="13">
        <f t="shared" ca="1" si="51"/>
        <v>1.00013269</v>
      </c>
      <c r="F111" s="13">
        <f ca="1">(TRUNC(PRODUCT($E$12:$E110),16))</f>
        <v>1.00615711699349</v>
      </c>
      <c r="G111" s="13">
        <f t="shared" si="52"/>
        <v>1</v>
      </c>
      <c r="H111" s="13">
        <f t="shared" ca="1" si="53"/>
        <v>1.0061571199999999</v>
      </c>
      <c r="I111" s="12">
        <f t="shared" si="54"/>
        <v>7.0000000000000007E-2</v>
      </c>
      <c r="J111" s="30">
        <f t="shared" si="43"/>
        <v>44228</v>
      </c>
      <c r="K111" s="2">
        <f t="shared" si="44"/>
        <v>67</v>
      </c>
      <c r="L111" s="15">
        <f t="shared" si="45"/>
        <v>67</v>
      </c>
      <c r="M111" s="11">
        <f t="shared" si="37"/>
        <v>1.018151378</v>
      </c>
      <c r="N111" s="11">
        <f t="shared" ca="1" si="38"/>
        <v>1.0244202579999999</v>
      </c>
      <c r="O111" s="15">
        <f t="shared" si="46"/>
        <v>0</v>
      </c>
      <c r="P111" s="13">
        <f t="shared" ca="1" si="39"/>
        <v>24.42025799</v>
      </c>
      <c r="Q111" s="19">
        <f t="shared" si="40"/>
        <v>0</v>
      </c>
      <c r="R111" s="13">
        <f t="shared" si="47"/>
        <v>0</v>
      </c>
      <c r="S111" s="4" t="str">
        <f t="shared" si="48"/>
        <v>J=</v>
      </c>
      <c r="T111" s="30">
        <f t="shared" si="49"/>
        <v>44348</v>
      </c>
      <c r="U111" s="4"/>
      <c r="V111" s="83"/>
      <c r="W111" s="67"/>
      <c r="X111" s="69"/>
      <c r="Y111" s="77"/>
      <c r="Z111" s="86"/>
      <c r="AA111" s="86"/>
      <c r="AB111" s="84"/>
      <c r="AC111" s="86"/>
      <c r="AD111" s="83"/>
      <c r="AE111" s="85"/>
      <c r="AF111" s="67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1:119" x14ac:dyDescent="0.15">
      <c r="A112" s="36">
        <f t="shared" si="41"/>
        <v>44328</v>
      </c>
      <c r="B112" s="14">
        <f t="shared" ca="1" si="50"/>
        <v>1024.8312980000001</v>
      </c>
      <c r="C112" s="6">
        <f t="shared" si="42"/>
        <v>1000</v>
      </c>
      <c r="D112" s="12">
        <f ca="1">IF(A112&lt;$B$1,VLOOKUP(A112,[1]DI!$A$4:$B$15000,2,FALSE),0)</f>
        <v>3.4000000000000002E-2</v>
      </c>
      <c r="E112" s="13">
        <f t="shared" ca="1" si="51"/>
        <v>1.00013269</v>
      </c>
      <c r="F112" s="13">
        <f ca="1">(TRUNC(PRODUCT($E$12:$E111),16))</f>
        <v>1.0062906239813401</v>
      </c>
      <c r="G112" s="13">
        <f t="shared" si="52"/>
        <v>1</v>
      </c>
      <c r="H112" s="13">
        <f t="shared" ca="1" si="53"/>
        <v>1.0062906199999999</v>
      </c>
      <c r="I112" s="12">
        <f t="shared" si="54"/>
        <v>7.0000000000000007E-2</v>
      </c>
      <c r="J112" s="30">
        <f t="shared" si="43"/>
        <v>44228</v>
      </c>
      <c r="K112" s="2">
        <f t="shared" si="44"/>
        <v>68</v>
      </c>
      <c r="L112" s="15">
        <f t="shared" si="45"/>
        <v>68</v>
      </c>
      <c r="M112" s="11">
        <f t="shared" si="37"/>
        <v>1.0184247749999999</v>
      </c>
      <c r="N112" s="11">
        <f t="shared" ca="1" si="38"/>
        <v>1.0248312980000001</v>
      </c>
      <c r="O112" s="15">
        <f t="shared" si="46"/>
        <v>0</v>
      </c>
      <c r="P112" s="13">
        <f t="shared" ca="1" si="39"/>
        <v>24.831298</v>
      </c>
      <c r="Q112" s="19">
        <f t="shared" si="40"/>
        <v>0</v>
      </c>
      <c r="R112" s="13">
        <f t="shared" si="47"/>
        <v>0</v>
      </c>
      <c r="S112" s="4" t="str">
        <f t="shared" si="48"/>
        <v>J=</v>
      </c>
      <c r="T112" s="30">
        <f t="shared" si="49"/>
        <v>44348</v>
      </c>
      <c r="U112" s="4"/>
      <c r="V112" s="83"/>
      <c r="W112" s="67"/>
      <c r="X112" s="69"/>
      <c r="Y112" s="77"/>
      <c r="Z112" s="86"/>
      <c r="AA112" s="86"/>
      <c r="AB112" s="84"/>
      <c r="AC112" s="86"/>
      <c r="AD112" s="83"/>
      <c r="AE112" s="85"/>
      <c r="AF112" s="67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1:119" x14ac:dyDescent="0.15">
      <c r="A113" s="36">
        <f t="shared" si="41"/>
        <v>44329</v>
      </c>
      <c r="B113" s="14">
        <f t="shared" ca="1" si="50"/>
        <v>1025.242516</v>
      </c>
      <c r="C113" s="6">
        <f t="shared" si="42"/>
        <v>1000</v>
      </c>
      <c r="D113" s="12">
        <f ca="1">IF(A113&lt;$B$1,VLOOKUP(A113,[1]DI!$A$4:$B$15000,2,FALSE),0)</f>
        <v>3.4000000000000002E-2</v>
      </c>
      <c r="E113" s="13">
        <f t="shared" ca="1" si="51"/>
        <v>1.00013269</v>
      </c>
      <c r="F113" s="13">
        <f ca="1">(TRUNC(PRODUCT($E$12:$E112),16))</f>
        <v>1.00642414868424</v>
      </c>
      <c r="G113" s="13">
        <f t="shared" si="52"/>
        <v>1</v>
      </c>
      <c r="H113" s="13">
        <f t="shared" ca="1" si="53"/>
        <v>1.00642415</v>
      </c>
      <c r="I113" s="12">
        <f t="shared" si="54"/>
        <v>7.0000000000000007E-2</v>
      </c>
      <c r="J113" s="30">
        <f t="shared" si="43"/>
        <v>44228</v>
      </c>
      <c r="K113" s="2">
        <f t="shared" si="44"/>
        <v>69</v>
      </c>
      <c r="L113" s="15">
        <f t="shared" si="45"/>
        <v>69</v>
      </c>
      <c r="M113" s="11">
        <f t="shared" si="37"/>
        <v>1.018698246</v>
      </c>
      <c r="N113" s="11">
        <f t="shared" ca="1" si="38"/>
        <v>1.025242516</v>
      </c>
      <c r="O113" s="15">
        <f t="shared" si="46"/>
        <v>0</v>
      </c>
      <c r="P113" s="13">
        <f t="shared" ca="1" si="39"/>
        <v>25.242515999999998</v>
      </c>
      <c r="Q113" s="19">
        <f t="shared" si="40"/>
        <v>0</v>
      </c>
      <c r="R113" s="13">
        <f t="shared" si="47"/>
        <v>0</v>
      </c>
      <c r="S113" s="4" t="str">
        <f t="shared" si="48"/>
        <v>J=</v>
      </c>
      <c r="T113" s="30">
        <f t="shared" si="49"/>
        <v>44348</v>
      </c>
      <c r="U113" s="4"/>
      <c r="V113" s="83"/>
      <c r="W113" s="67"/>
      <c r="X113" s="69"/>
      <c r="Y113" s="77"/>
      <c r="Z113" s="86"/>
      <c r="AA113" s="86"/>
      <c r="AB113" s="84"/>
      <c r="AC113" s="86"/>
      <c r="AD113" s="83"/>
      <c r="AE113" s="85"/>
      <c r="AF113" s="67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1:119" x14ac:dyDescent="0.15">
      <c r="A114" s="36">
        <f t="shared" si="41"/>
        <v>44330</v>
      </c>
      <c r="B114" s="14">
        <f t="shared" ca="1" si="50"/>
        <v>1025.65389</v>
      </c>
      <c r="C114" s="6">
        <f t="shared" si="42"/>
        <v>1000</v>
      </c>
      <c r="D114" s="12">
        <f ca="1">IF(A114&lt;$B$1,VLOOKUP(A114,[1]DI!$A$4:$B$15000,2,FALSE),0)</f>
        <v>3.4000000000000002E-2</v>
      </c>
      <c r="E114" s="13">
        <f t="shared" ca="1" si="51"/>
        <v>1.00013269</v>
      </c>
      <c r="F114" s="13">
        <f ca="1">(TRUNC(PRODUCT($E$12:$E113),16))</f>
        <v>1.00655769110453</v>
      </c>
      <c r="G114" s="13">
        <f t="shared" si="52"/>
        <v>1</v>
      </c>
      <c r="H114" s="13">
        <f t="shared" ca="1" si="53"/>
        <v>1.0065576899999999</v>
      </c>
      <c r="I114" s="12">
        <f t="shared" si="54"/>
        <v>7.0000000000000007E-2</v>
      </c>
      <c r="J114" s="30">
        <f t="shared" si="43"/>
        <v>44228</v>
      </c>
      <c r="K114" s="2">
        <f t="shared" si="44"/>
        <v>70</v>
      </c>
      <c r="L114" s="15">
        <f t="shared" si="45"/>
        <v>70</v>
      </c>
      <c r="M114" s="11">
        <f t="shared" si="37"/>
        <v>1.0189717890000001</v>
      </c>
      <c r="N114" s="11">
        <f t="shared" ca="1" si="38"/>
        <v>1.0256538900000001</v>
      </c>
      <c r="O114" s="15">
        <f t="shared" si="46"/>
        <v>0</v>
      </c>
      <c r="P114" s="13">
        <f t="shared" ca="1" si="39"/>
        <v>25.653890000000001</v>
      </c>
      <c r="Q114" s="19">
        <f t="shared" si="40"/>
        <v>0</v>
      </c>
      <c r="R114" s="13">
        <f t="shared" si="47"/>
        <v>0</v>
      </c>
      <c r="S114" s="4" t="str">
        <f t="shared" si="48"/>
        <v>J=</v>
      </c>
      <c r="T114" s="30">
        <f t="shared" si="49"/>
        <v>44348</v>
      </c>
      <c r="U114" s="4"/>
      <c r="V114" s="83"/>
      <c r="W114" s="67"/>
      <c r="X114" s="69"/>
      <c r="Y114" s="77"/>
      <c r="Z114" s="86"/>
      <c r="AA114" s="86"/>
      <c r="AB114" s="84"/>
      <c r="AC114" s="86"/>
      <c r="AD114" s="83"/>
      <c r="AE114" s="85"/>
      <c r="AF114" s="67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1:119" x14ac:dyDescent="0.15">
      <c r="A115" s="36">
        <f t="shared" si="41"/>
        <v>44331</v>
      </c>
      <c r="B115" s="14">
        <f t="shared" ca="1" si="50"/>
        <v>1026.0654320000001</v>
      </c>
      <c r="C115" s="6">
        <f t="shared" si="42"/>
        <v>1000</v>
      </c>
      <c r="D115" s="12">
        <f ca="1">IF(A115&lt;$B$1,VLOOKUP(A115,[1]DI!$A$4:$B$15000,2,FALSE),0)</f>
        <v>0</v>
      </c>
      <c r="E115" s="13">
        <f t="shared" ca="1" si="51"/>
        <v>1</v>
      </c>
      <c r="F115" s="13">
        <f ca="1">(TRUNC(PRODUCT($E$12:$E114),16))</f>
        <v>1.00669125124456</v>
      </c>
      <c r="G115" s="13">
        <f t="shared" si="52"/>
        <v>1</v>
      </c>
      <c r="H115" s="13">
        <f t="shared" ca="1" si="53"/>
        <v>1.00669125</v>
      </c>
      <c r="I115" s="12">
        <f t="shared" si="54"/>
        <v>7.0000000000000007E-2</v>
      </c>
      <c r="J115" s="30">
        <f t="shared" si="43"/>
        <v>44228</v>
      </c>
      <c r="K115" s="2">
        <f t="shared" si="44"/>
        <v>70</v>
      </c>
      <c r="L115" s="15">
        <f t="shared" si="45"/>
        <v>71</v>
      </c>
      <c r="M115" s="11">
        <f t="shared" si="37"/>
        <v>1.019245406</v>
      </c>
      <c r="N115" s="11">
        <f t="shared" ca="1" si="38"/>
        <v>1.026065432</v>
      </c>
      <c r="O115" s="15">
        <f t="shared" si="46"/>
        <v>0</v>
      </c>
      <c r="P115" s="13">
        <f t="shared" ca="1" si="39"/>
        <v>26.065432000000001</v>
      </c>
      <c r="Q115" s="19">
        <f t="shared" si="40"/>
        <v>0</v>
      </c>
      <c r="R115" s="13">
        <f t="shared" si="47"/>
        <v>0</v>
      </c>
      <c r="S115" s="4" t="str">
        <f t="shared" si="48"/>
        <v>J=</v>
      </c>
      <c r="T115" s="30">
        <f t="shared" si="49"/>
        <v>44348</v>
      </c>
      <c r="U115" s="4"/>
      <c r="V115" s="83"/>
      <c r="W115" s="67"/>
      <c r="X115" s="69"/>
      <c r="Y115" s="77"/>
      <c r="Z115" s="86"/>
      <c r="AA115" s="86"/>
      <c r="AB115" s="84"/>
      <c r="AC115" s="86"/>
      <c r="AD115" s="83"/>
      <c r="AE115" s="85"/>
      <c r="AF115" s="67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1:119" x14ac:dyDescent="0.15">
      <c r="A116" s="36">
        <f t="shared" si="41"/>
        <v>44332</v>
      </c>
      <c r="B116" s="14">
        <f t="shared" ca="1" si="50"/>
        <v>1026.0654320000001</v>
      </c>
      <c r="C116" s="6">
        <f t="shared" si="42"/>
        <v>1000</v>
      </c>
      <c r="D116" s="12">
        <f ca="1">IF(A116&lt;$B$1,VLOOKUP(A116,[1]DI!$A$4:$B$15000,2,FALSE),0)</f>
        <v>0</v>
      </c>
      <c r="E116" s="13">
        <f t="shared" ca="1" si="51"/>
        <v>1</v>
      </c>
      <c r="F116" s="13">
        <f ca="1">(TRUNC(PRODUCT($E$12:$E115),16))</f>
        <v>1.00669125124456</v>
      </c>
      <c r="G116" s="13">
        <f t="shared" si="52"/>
        <v>1</v>
      </c>
      <c r="H116" s="13">
        <f t="shared" ca="1" si="53"/>
        <v>1.00669125</v>
      </c>
      <c r="I116" s="12">
        <f t="shared" si="54"/>
        <v>7.0000000000000007E-2</v>
      </c>
      <c r="J116" s="30">
        <f t="shared" si="43"/>
        <v>44228</v>
      </c>
      <c r="K116" s="2">
        <f t="shared" si="44"/>
        <v>70</v>
      </c>
      <c r="L116" s="15">
        <f t="shared" si="45"/>
        <v>71</v>
      </c>
      <c r="M116" s="11">
        <f t="shared" si="37"/>
        <v>1.019245406</v>
      </c>
      <c r="N116" s="11">
        <f t="shared" ca="1" si="38"/>
        <v>1.026065432</v>
      </c>
      <c r="O116" s="15">
        <f t="shared" si="46"/>
        <v>0</v>
      </c>
      <c r="P116" s="13">
        <f t="shared" ca="1" si="39"/>
        <v>26.065432000000001</v>
      </c>
      <c r="Q116" s="19">
        <f t="shared" si="40"/>
        <v>0</v>
      </c>
      <c r="R116" s="13">
        <f t="shared" si="47"/>
        <v>0</v>
      </c>
      <c r="S116" s="4" t="str">
        <f t="shared" si="48"/>
        <v>J=</v>
      </c>
      <c r="T116" s="30">
        <f t="shared" si="49"/>
        <v>44348</v>
      </c>
      <c r="U116" s="4"/>
      <c r="V116" s="83"/>
      <c r="W116" s="67"/>
      <c r="X116" s="69"/>
      <c r="Y116" s="77"/>
      <c r="Z116" s="86"/>
      <c r="AA116" s="86"/>
      <c r="AB116" s="84"/>
      <c r="AC116" s="86"/>
      <c r="AD116" s="83"/>
      <c r="AE116" s="85"/>
      <c r="AF116" s="67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1:119" x14ac:dyDescent="0.15">
      <c r="A117" s="36">
        <f t="shared" si="41"/>
        <v>44333</v>
      </c>
      <c r="B117" s="14">
        <f t="shared" ca="1" si="50"/>
        <v>1026.0654320000001</v>
      </c>
      <c r="C117" s="6">
        <f t="shared" si="42"/>
        <v>1000</v>
      </c>
      <c r="D117" s="12">
        <f ca="1">IF(A117&lt;$B$1,VLOOKUP(A117,[1]DI!$A$4:$B$15000,2,FALSE),0)</f>
        <v>3.4000000000000002E-2</v>
      </c>
      <c r="E117" s="13">
        <f t="shared" ca="1" si="51"/>
        <v>1.00013269</v>
      </c>
      <c r="F117" s="13">
        <f ca="1">(TRUNC(PRODUCT($E$12:$E116),16))</f>
        <v>1.00669125124456</v>
      </c>
      <c r="G117" s="13">
        <f t="shared" si="52"/>
        <v>1</v>
      </c>
      <c r="H117" s="13">
        <f t="shared" ca="1" si="53"/>
        <v>1.00669125</v>
      </c>
      <c r="I117" s="12">
        <f t="shared" si="54"/>
        <v>7.0000000000000007E-2</v>
      </c>
      <c r="J117" s="30">
        <f t="shared" si="43"/>
        <v>44228</v>
      </c>
      <c r="K117" s="2">
        <f t="shared" si="44"/>
        <v>71</v>
      </c>
      <c r="L117" s="15">
        <f t="shared" si="45"/>
        <v>71</v>
      </c>
      <c r="M117" s="11">
        <f t="shared" si="37"/>
        <v>1.019245406</v>
      </c>
      <c r="N117" s="11">
        <f t="shared" ca="1" si="38"/>
        <v>1.026065432</v>
      </c>
      <c r="O117" s="15">
        <f t="shared" si="46"/>
        <v>0</v>
      </c>
      <c r="P117" s="13">
        <f t="shared" ca="1" si="39"/>
        <v>26.065432000000001</v>
      </c>
      <c r="Q117" s="19">
        <f t="shared" si="40"/>
        <v>0</v>
      </c>
      <c r="R117" s="13">
        <f t="shared" si="47"/>
        <v>0</v>
      </c>
      <c r="S117" s="4" t="str">
        <f t="shared" si="48"/>
        <v>J=</v>
      </c>
      <c r="T117" s="30">
        <f t="shared" si="49"/>
        <v>44348</v>
      </c>
      <c r="U117" s="4"/>
      <c r="V117" s="83"/>
      <c r="W117" s="67"/>
      <c r="X117" s="69"/>
      <c r="Y117" s="77"/>
      <c r="Z117" s="86"/>
      <c r="AA117" s="86"/>
      <c r="AB117" s="84"/>
      <c r="AC117" s="86"/>
      <c r="AD117" s="83"/>
      <c r="AE117" s="85"/>
      <c r="AF117" s="67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1:119" x14ac:dyDescent="0.15">
      <c r="A118" s="36">
        <f t="shared" si="41"/>
        <v>44334</v>
      </c>
      <c r="B118" s="14">
        <f t="shared" ca="1" si="50"/>
        <v>1026.477142</v>
      </c>
      <c r="C118" s="6">
        <f t="shared" si="42"/>
        <v>1000</v>
      </c>
      <c r="D118" s="12">
        <f ca="1">IF(A118&lt;$B$1,VLOOKUP(A118,[1]DI!$A$4:$B$15000,2,FALSE),0)</f>
        <v>3.4000000000000002E-2</v>
      </c>
      <c r="E118" s="13">
        <f t="shared" ca="1" si="51"/>
        <v>1.00013269</v>
      </c>
      <c r="F118" s="13">
        <f ca="1">(TRUNC(PRODUCT($E$12:$E117),16))</f>
        <v>1.0068248291066899</v>
      </c>
      <c r="G118" s="13">
        <f t="shared" si="52"/>
        <v>1</v>
      </c>
      <c r="H118" s="13">
        <f t="shared" ca="1" si="53"/>
        <v>1.00682483</v>
      </c>
      <c r="I118" s="12">
        <f t="shared" si="54"/>
        <v>7.0000000000000007E-2</v>
      </c>
      <c r="J118" s="30">
        <f t="shared" si="43"/>
        <v>44228</v>
      </c>
      <c r="K118" s="2">
        <f t="shared" si="44"/>
        <v>72</v>
      </c>
      <c r="L118" s="15">
        <f t="shared" si="45"/>
        <v>72</v>
      </c>
      <c r="M118" s="11">
        <f t="shared" si="37"/>
        <v>1.0195190970000001</v>
      </c>
      <c r="N118" s="11">
        <f t="shared" ca="1" si="38"/>
        <v>1.0264771420000001</v>
      </c>
      <c r="O118" s="15">
        <f t="shared" si="46"/>
        <v>0</v>
      </c>
      <c r="P118" s="13">
        <f t="shared" ca="1" si="39"/>
        <v>26.477142000000001</v>
      </c>
      <c r="Q118" s="19">
        <f t="shared" si="40"/>
        <v>0</v>
      </c>
      <c r="R118" s="13">
        <f t="shared" si="47"/>
        <v>0</v>
      </c>
      <c r="S118" s="4" t="str">
        <f t="shared" si="48"/>
        <v>J=</v>
      </c>
      <c r="T118" s="30">
        <f t="shared" si="49"/>
        <v>44348</v>
      </c>
      <c r="U118" s="4"/>
      <c r="V118" s="83"/>
      <c r="W118" s="67"/>
      <c r="X118" s="69"/>
      <c r="Y118" s="77"/>
      <c r="Z118" s="86"/>
      <c r="AA118" s="86"/>
      <c r="AB118" s="84"/>
      <c r="AC118" s="86"/>
      <c r="AD118" s="83"/>
      <c r="AE118" s="85"/>
      <c r="AF118" s="67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1:119" x14ac:dyDescent="0.15">
      <c r="A119" s="36">
        <f t="shared" si="41"/>
        <v>44335</v>
      </c>
      <c r="B119" s="14">
        <f t="shared" ca="1" si="50"/>
        <v>1026.88900799</v>
      </c>
      <c r="C119" s="6">
        <f t="shared" si="42"/>
        <v>1000</v>
      </c>
      <c r="D119" s="12">
        <f ca="1">IF(A119&lt;$B$1,VLOOKUP(A119,[1]DI!$A$4:$B$15000,2,FALSE),0)</f>
        <v>3.4000000000000002E-2</v>
      </c>
      <c r="E119" s="13">
        <f t="shared" ca="1" si="51"/>
        <v>1.00013269</v>
      </c>
      <c r="F119" s="13">
        <f ca="1">(TRUNC(PRODUCT($E$12:$E118),16))</f>
        <v>1.0069584246932599</v>
      </c>
      <c r="G119" s="13">
        <f t="shared" si="52"/>
        <v>1</v>
      </c>
      <c r="H119" s="13">
        <f t="shared" ca="1" si="53"/>
        <v>1.0069584199999999</v>
      </c>
      <c r="I119" s="12">
        <f t="shared" si="54"/>
        <v>7.0000000000000007E-2</v>
      </c>
      <c r="J119" s="30">
        <f t="shared" si="43"/>
        <v>44228</v>
      </c>
      <c r="K119" s="2">
        <f t="shared" si="44"/>
        <v>73</v>
      </c>
      <c r="L119" s="15">
        <f t="shared" si="45"/>
        <v>73</v>
      </c>
      <c r="M119" s="11">
        <f t="shared" si="37"/>
        <v>1.019792861</v>
      </c>
      <c r="N119" s="11">
        <f t="shared" ca="1" si="38"/>
        <v>1.0268890079999999</v>
      </c>
      <c r="O119" s="15">
        <f t="shared" si="46"/>
        <v>0</v>
      </c>
      <c r="P119" s="13">
        <f t="shared" ca="1" si="39"/>
        <v>26.88900799</v>
      </c>
      <c r="Q119" s="19">
        <f t="shared" si="40"/>
        <v>0</v>
      </c>
      <c r="R119" s="13">
        <f t="shared" si="47"/>
        <v>0</v>
      </c>
      <c r="S119" s="4" t="str">
        <f t="shared" si="48"/>
        <v>J=</v>
      </c>
      <c r="T119" s="30">
        <f t="shared" si="49"/>
        <v>44348</v>
      </c>
      <c r="U119" s="4"/>
      <c r="V119" s="83"/>
      <c r="W119" s="67"/>
      <c r="X119" s="69"/>
      <c r="Y119" s="77"/>
      <c r="Z119" s="86"/>
      <c r="AA119" s="86"/>
      <c r="AB119" s="84"/>
      <c r="AC119" s="86"/>
      <c r="AD119" s="83"/>
      <c r="AE119" s="85"/>
      <c r="AF119" s="67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1:119" x14ac:dyDescent="0.15">
      <c r="A120" s="36">
        <f t="shared" si="41"/>
        <v>44336</v>
      </c>
      <c r="B120" s="14">
        <f t="shared" ca="1" si="50"/>
        <v>1027.301052</v>
      </c>
      <c r="C120" s="6">
        <f t="shared" si="42"/>
        <v>1000</v>
      </c>
      <c r="D120" s="12">
        <f ca="1">IF(A120&lt;$B$1,VLOOKUP(A120,[1]DI!$A$4:$B$15000,2,FALSE),0)</f>
        <v>3.4000000000000002E-2</v>
      </c>
      <c r="E120" s="13">
        <f t="shared" ca="1" si="51"/>
        <v>1.00013269</v>
      </c>
      <c r="F120" s="13">
        <f ca="1">(TRUNC(PRODUCT($E$12:$E119),16))</f>
        <v>1.0070920380066299</v>
      </c>
      <c r="G120" s="13">
        <f t="shared" si="52"/>
        <v>1</v>
      </c>
      <c r="H120" s="13">
        <f t="shared" ca="1" si="53"/>
        <v>1.0070920400000001</v>
      </c>
      <c r="I120" s="12">
        <f t="shared" si="54"/>
        <v>7.0000000000000007E-2</v>
      </c>
      <c r="J120" s="30">
        <f t="shared" si="43"/>
        <v>44228</v>
      </c>
      <c r="K120" s="2">
        <f t="shared" si="44"/>
        <v>74</v>
      </c>
      <c r="L120" s="15">
        <f t="shared" si="45"/>
        <v>74</v>
      </c>
      <c r="M120" s="11">
        <f t="shared" si="37"/>
        <v>1.0200666979999999</v>
      </c>
      <c r="N120" s="11">
        <f t="shared" ca="1" si="38"/>
        <v>1.0273010520000001</v>
      </c>
      <c r="O120" s="15">
        <f t="shared" si="46"/>
        <v>0</v>
      </c>
      <c r="P120" s="13">
        <f t="shared" ca="1" si="39"/>
        <v>27.301051999999999</v>
      </c>
      <c r="Q120" s="19">
        <f t="shared" si="40"/>
        <v>0</v>
      </c>
      <c r="R120" s="13">
        <f t="shared" si="47"/>
        <v>0</v>
      </c>
      <c r="S120" s="4" t="str">
        <f t="shared" si="48"/>
        <v>J=</v>
      </c>
      <c r="T120" s="30">
        <f t="shared" si="49"/>
        <v>44348</v>
      </c>
      <c r="U120" s="4"/>
      <c r="V120" s="83"/>
      <c r="W120" s="67"/>
      <c r="X120" s="69"/>
      <c r="Y120" s="77"/>
      <c r="Z120" s="86"/>
      <c r="AA120" s="86"/>
      <c r="AB120" s="84"/>
      <c r="AC120" s="86"/>
      <c r="AD120" s="83"/>
      <c r="AE120" s="85"/>
      <c r="AF120" s="67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1:119" x14ac:dyDescent="0.15">
      <c r="A121" s="36">
        <f t="shared" si="41"/>
        <v>44337</v>
      </c>
      <c r="B121" s="14">
        <f t="shared" ca="1" si="50"/>
        <v>1027.7132549999999</v>
      </c>
      <c r="C121" s="6">
        <f t="shared" si="42"/>
        <v>1000</v>
      </c>
      <c r="D121" s="12">
        <f ca="1">IF(A121&lt;$B$1,VLOOKUP(A121,[1]DI!$A$4:$B$15000,2,FALSE),0)</f>
        <v>3.4000000000000002E-2</v>
      </c>
      <c r="E121" s="13">
        <f t="shared" ca="1" si="51"/>
        <v>1.00013269</v>
      </c>
      <c r="F121" s="13">
        <f ca="1">(TRUNC(PRODUCT($E$12:$E120),16))</f>
        <v>1.0072256690491601</v>
      </c>
      <c r="G121" s="13">
        <f t="shared" si="52"/>
        <v>1</v>
      </c>
      <c r="H121" s="13">
        <f t="shared" ca="1" si="53"/>
        <v>1.00722567</v>
      </c>
      <c r="I121" s="12">
        <f t="shared" si="54"/>
        <v>7.0000000000000007E-2</v>
      </c>
      <c r="J121" s="30">
        <f t="shared" si="43"/>
        <v>44228</v>
      </c>
      <c r="K121" s="2">
        <f t="shared" si="44"/>
        <v>75</v>
      </c>
      <c r="L121" s="15">
        <f t="shared" si="45"/>
        <v>75</v>
      </c>
      <c r="M121" s="11">
        <f t="shared" si="37"/>
        <v>1.0203406100000001</v>
      </c>
      <c r="N121" s="11">
        <f t="shared" ca="1" si="38"/>
        <v>1.0277132550000001</v>
      </c>
      <c r="O121" s="15">
        <f t="shared" si="46"/>
        <v>0</v>
      </c>
      <c r="P121" s="13">
        <f t="shared" ca="1" si="39"/>
        <v>27.713255</v>
      </c>
      <c r="Q121" s="19">
        <f t="shared" si="40"/>
        <v>0</v>
      </c>
      <c r="R121" s="13">
        <f t="shared" si="47"/>
        <v>0</v>
      </c>
      <c r="S121" s="4" t="str">
        <f t="shared" si="48"/>
        <v>J=</v>
      </c>
      <c r="T121" s="30">
        <f t="shared" si="49"/>
        <v>44348</v>
      </c>
      <c r="U121" s="4"/>
      <c r="V121" s="83"/>
      <c r="W121" s="67"/>
      <c r="X121" s="69"/>
      <c r="Y121" s="77"/>
      <c r="Z121" s="86"/>
      <c r="AA121" s="86"/>
      <c r="AB121" s="84"/>
      <c r="AC121" s="86"/>
      <c r="AD121" s="83"/>
      <c r="AE121" s="85"/>
      <c r="AF121" s="67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1:119" x14ac:dyDescent="0.15">
      <c r="A122" s="36">
        <f t="shared" si="41"/>
        <v>44338</v>
      </c>
      <c r="B122" s="14">
        <f t="shared" ca="1" si="50"/>
        <v>1028.1256229999999</v>
      </c>
      <c r="C122" s="6">
        <f t="shared" si="42"/>
        <v>1000</v>
      </c>
      <c r="D122" s="12">
        <f ca="1">IF(A122&lt;$B$1,VLOOKUP(A122,[1]DI!$A$4:$B$15000,2,FALSE),0)</f>
        <v>0</v>
      </c>
      <c r="E122" s="13">
        <f t="shared" ca="1" si="51"/>
        <v>1</v>
      </c>
      <c r="F122" s="13">
        <f ca="1">(TRUNC(PRODUCT($E$12:$E121),16))</f>
        <v>1.0073593178231799</v>
      </c>
      <c r="G122" s="13">
        <f t="shared" si="52"/>
        <v>1</v>
      </c>
      <c r="H122" s="13">
        <f t="shared" ca="1" si="53"/>
        <v>1.0073593199999999</v>
      </c>
      <c r="I122" s="12">
        <f t="shared" si="54"/>
        <v>7.0000000000000007E-2</v>
      </c>
      <c r="J122" s="30">
        <f t="shared" si="43"/>
        <v>44228</v>
      </c>
      <c r="K122" s="2">
        <f t="shared" si="44"/>
        <v>75</v>
      </c>
      <c r="L122" s="15">
        <f t="shared" si="45"/>
        <v>76</v>
      </c>
      <c r="M122" s="11">
        <f t="shared" si="37"/>
        <v>1.020614594</v>
      </c>
      <c r="N122" s="11">
        <f t="shared" ca="1" si="38"/>
        <v>1.028125623</v>
      </c>
      <c r="O122" s="15">
        <f t="shared" si="46"/>
        <v>0</v>
      </c>
      <c r="P122" s="13">
        <f t="shared" ca="1" si="39"/>
        <v>28.125623000000001</v>
      </c>
      <c r="Q122" s="19">
        <f t="shared" si="40"/>
        <v>0</v>
      </c>
      <c r="R122" s="13">
        <f t="shared" si="47"/>
        <v>0</v>
      </c>
      <c r="S122" s="4" t="str">
        <f t="shared" si="48"/>
        <v>J=</v>
      </c>
      <c r="T122" s="30">
        <f t="shared" si="49"/>
        <v>44348</v>
      </c>
      <c r="U122" s="4"/>
      <c r="V122" s="83"/>
      <c r="W122" s="67"/>
      <c r="X122" s="69"/>
      <c r="Y122" s="77"/>
      <c r="Z122" s="86"/>
      <c r="AA122" s="86"/>
      <c r="AB122" s="84"/>
      <c r="AC122" s="86"/>
      <c r="AD122" s="83"/>
      <c r="AE122" s="85"/>
      <c r="AF122" s="67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1:119" x14ac:dyDescent="0.15">
      <c r="A123" s="36">
        <f t="shared" si="41"/>
        <v>44339</v>
      </c>
      <c r="B123" s="14">
        <f t="shared" ca="1" si="50"/>
        <v>1028.1256229999999</v>
      </c>
      <c r="C123" s="6">
        <f t="shared" si="42"/>
        <v>1000</v>
      </c>
      <c r="D123" s="12">
        <f ca="1">IF(A123&lt;$B$1,VLOOKUP(A123,[1]DI!$A$4:$B$15000,2,FALSE),0)</f>
        <v>0</v>
      </c>
      <c r="E123" s="13">
        <f t="shared" ca="1" si="51"/>
        <v>1</v>
      </c>
      <c r="F123" s="13">
        <f ca="1">(TRUNC(PRODUCT($E$12:$E122),16))</f>
        <v>1.0073593178231799</v>
      </c>
      <c r="G123" s="13">
        <f t="shared" si="52"/>
        <v>1</v>
      </c>
      <c r="H123" s="13">
        <f t="shared" ca="1" si="53"/>
        <v>1.0073593199999999</v>
      </c>
      <c r="I123" s="12">
        <f t="shared" si="54"/>
        <v>7.0000000000000007E-2</v>
      </c>
      <c r="J123" s="30">
        <f t="shared" si="43"/>
        <v>44228</v>
      </c>
      <c r="K123" s="2">
        <f t="shared" si="44"/>
        <v>75</v>
      </c>
      <c r="L123" s="15">
        <f t="shared" si="45"/>
        <v>76</v>
      </c>
      <c r="M123" s="11">
        <f t="shared" si="37"/>
        <v>1.020614594</v>
      </c>
      <c r="N123" s="11">
        <f t="shared" ca="1" si="38"/>
        <v>1.028125623</v>
      </c>
      <c r="O123" s="15">
        <f t="shared" si="46"/>
        <v>0</v>
      </c>
      <c r="P123" s="13">
        <f t="shared" ca="1" si="39"/>
        <v>28.125623000000001</v>
      </c>
      <c r="Q123" s="19">
        <f t="shared" si="40"/>
        <v>0</v>
      </c>
      <c r="R123" s="13">
        <f t="shared" si="47"/>
        <v>0</v>
      </c>
      <c r="S123" s="4" t="str">
        <f t="shared" si="48"/>
        <v>J=</v>
      </c>
      <c r="T123" s="30">
        <f t="shared" si="49"/>
        <v>44348</v>
      </c>
      <c r="U123" s="4"/>
      <c r="V123" s="83"/>
      <c r="W123" s="67"/>
      <c r="X123" s="69"/>
      <c r="Y123" s="77"/>
      <c r="Z123" s="86"/>
      <c r="AA123" s="86"/>
      <c r="AB123" s="84"/>
      <c r="AC123" s="86"/>
      <c r="AD123" s="83"/>
      <c r="AE123" s="85"/>
      <c r="AF123" s="67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1:119" x14ac:dyDescent="0.15">
      <c r="A124" s="36">
        <f t="shared" si="41"/>
        <v>44340</v>
      </c>
      <c r="B124" s="14">
        <f t="shared" ca="1" si="50"/>
        <v>1028.1256229999999</v>
      </c>
      <c r="C124" s="6">
        <f t="shared" si="42"/>
        <v>1000</v>
      </c>
      <c r="D124" s="12">
        <f ca="1">IF(A124&lt;$B$1,VLOOKUP(A124,[1]DI!$A$4:$B$15000,2,FALSE),0)</f>
        <v>3.4000000000000002E-2</v>
      </c>
      <c r="E124" s="13">
        <f t="shared" ca="1" si="51"/>
        <v>1.00013269</v>
      </c>
      <c r="F124" s="13">
        <f ca="1">(TRUNC(PRODUCT($E$12:$E123),16))</f>
        <v>1.0073593178231799</v>
      </c>
      <c r="G124" s="13">
        <f t="shared" si="52"/>
        <v>1</v>
      </c>
      <c r="H124" s="13">
        <f t="shared" ca="1" si="53"/>
        <v>1.0073593199999999</v>
      </c>
      <c r="I124" s="12">
        <f t="shared" si="54"/>
        <v>7.0000000000000007E-2</v>
      </c>
      <c r="J124" s="30">
        <f t="shared" si="43"/>
        <v>44228</v>
      </c>
      <c r="K124" s="2">
        <f t="shared" si="44"/>
        <v>76</v>
      </c>
      <c r="L124" s="15">
        <f t="shared" si="45"/>
        <v>76</v>
      </c>
      <c r="M124" s="11">
        <f t="shared" si="37"/>
        <v>1.020614594</v>
      </c>
      <c r="N124" s="11">
        <f t="shared" ca="1" si="38"/>
        <v>1.028125623</v>
      </c>
      <c r="O124" s="15">
        <f t="shared" si="46"/>
        <v>0</v>
      </c>
      <c r="P124" s="13">
        <f t="shared" ca="1" si="39"/>
        <v>28.125623000000001</v>
      </c>
      <c r="Q124" s="19">
        <f t="shared" si="40"/>
        <v>0</v>
      </c>
      <c r="R124" s="13">
        <f t="shared" si="47"/>
        <v>0</v>
      </c>
      <c r="S124" s="4" t="str">
        <f t="shared" si="48"/>
        <v>J=</v>
      </c>
      <c r="T124" s="30">
        <f t="shared" si="49"/>
        <v>44348</v>
      </c>
      <c r="U124" s="4"/>
      <c r="V124" s="83"/>
      <c r="W124" s="67"/>
      <c r="X124" s="69"/>
      <c r="Y124" s="77"/>
      <c r="Z124" s="86"/>
      <c r="AA124" s="86"/>
      <c r="AB124" s="84"/>
      <c r="AC124" s="86"/>
      <c r="AD124" s="83"/>
      <c r="AE124" s="85"/>
      <c r="AF124" s="67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1:119" x14ac:dyDescent="0.15">
      <c r="A125" s="36">
        <f t="shared" si="41"/>
        <v>44341</v>
      </c>
      <c r="B125" s="14">
        <f t="shared" ca="1" si="50"/>
        <v>1028.53814999</v>
      </c>
      <c r="C125" s="6">
        <f t="shared" si="42"/>
        <v>1000</v>
      </c>
      <c r="D125" s="12">
        <f ca="1">IF(A125&lt;$B$1,VLOOKUP(A125,[1]DI!$A$4:$B$15000,2,FALSE),0)</f>
        <v>3.4000000000000002E-2</v>
      </c>
      <c r="E125" s="13">
        <f t="shared" ca="1" si="51"/>
        <v>1.00013269</v>
      </c>
      <c r="F125" s="13">
        <f ca="1">(TRUNC(PRODUCT($E$12:$E124),16))</f>
        <v>1.00749298433107</v>
      </c>
      <c r="G125" s="13">
        <f t="shared" si="52"/>
        <v>1</v>
      </c>
      <c r="H125" s="13">
        <f t="shared" ca="1" si="53"/>
        <v>1.0074929800000001</v>
      </c>
      <c r="I125" s="12">
        <f t="shared" si="54"/>
        <v>7.0000000000000007E-2</v>
      </c>
      <c r="J125" s="30">
        <f t="shared" si="43"/>
        <v>44228</v>
      </c>
      <c r="K125" s="2">
        <f t="shared" si="44"/>
        <v>77</v>
      </c>
      <c r="L125" s="15">
        <f t="shared" si="45"/>
        <v>77</v>
      </c>
      <c r="M125" s="11">
        <f t="shared" si="37"/>
        <v>1.020888652</v>
      </c>
      <c r="N125" s="11">
        <f t="shared" ca="1" si="38"/>
        <v>1.0285381499999999</v>
      </c>
      <c r="O125" s="15">
        <f t="shared" si="46"/>
        <v>0</v>
      </c>
      <c r="P125" s="13">
        <f t="shared" ca="1" si="39"/>
        <v>28.538149990000001</v>
      </c>
      <c r="Q125" s="19">
        <f t="shared" si="40"/>
        <v>0</v>
      </c>
      <c r="R125" s="13">
        <f t="shared" si="47"/>
        <v>0</v>
      </c>
      <c r="S125" s="4" t="str">
        <f t="shared" si="48"/>
        <v>J=</v>
      </c>
      <c r="T125" s="30">
        <f t="shared" si="49"/>
        <v>44348</v>
      </c>
      <c r="U125" s="4"/>
      <c r="V125" s="83"/>
      <c r="W125" s="67"/>
      <c r="X125" s="69"/>
      <c r="Y125" s="77"/>
      <c r="Z125" s="86"/>
      <c r="AA125" s="86"/>
      <c r="AB125" s="84"/>
      <c r="AC125" s="86"/>
      <c r="AD125" s="83"/>
      <c r="AE125" s="85"/>
      <c r="AF125" s="67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1:119" x14ac:dyDescent="0.15">
      <c r="A126" s="36">
        <f t="shared" si="41"/>
        <v>44342</v>
      </c>
      <c r="B126" s="14">
        <f t="shared" ca="1" si="50"/>
        <v>1028.9508559999999</v>
      </c>
      <c r="C126" s="6">
        <f t="shared" si="42"/>
        <v>1000</v>
      </c>
      <c r="D126" s="12">
        <f ca="1">IF(A126&lt;$B$1,VLOOKUP(A126,[1]DI!$A$4:$B$15000,2,FALSE),0)</f>
        <v>3.4000000000000002E-2</v>
      </c>
      <c r="E126" s="13">
        <f t="shared" ca="1" si="51"/>
        <v>1.00013269</v>
      </c>
      <c r="F126" s="13">
        <f ca="1">(TRUNC(PRODUCT($E$12:$E125),16))</f>
        <v>1.00762666857516</v>
      </c>
      <c r="G126" s="13">
        <f t="shared" si="52"/>
        <v>1</v>
      </c>
      <c r="H126" s="13">
        <f t="shared" ca="1" si="53"/>
        <v>1.0076266700000001</v>
      </c>
      <c r="I126" s="12">
        <f t="shared" si="54"/>
        <v>7.0000000000000007E-2</v>
      </c>
      <c r="J126" s="30">
        <f t="shared" si="43"/>
        <v>44228</v>
      </c>
      <c r="K126" s="2">
        <f t="shared" si="44"/>
        <v>78</v>
      </c>
      <c r="L126" s="15">
        <f t="shared" si="45"/>
        <v>78</v>
      </c>
      <c r="M126" s="11">
        <f t="shared" si="37"/>
        <v>1.0211627839999999</v>
      </c>
      <c r="N126" s="11">
        <f t="shared" ca="1" si="38"/>
        <v>1.028950856</v>
      </c>
      <c r="O126" s="15">
        <f t="shared" si="46"/>
        <v>0</v>
      </c>
      <c r="P126" s="13">
        <f t="shared" ca="1" si="39"/>
        <v>28.950856000000002</v>
      </c>
      <c r="Q126" s="19">
        <f t="shared" si="40"/>
        <v>0</v>
      </c>
      <c r="R126" s="13">
        <f t="shared" si="47"/>
        <v>0</v>
      </c>
      <c r="S126" s="4" t="str">
        <f t="shared" si="48"/>
        <v>J=</v>
      </c>
      <c r="T126" s="30">
        <f t="shared" si="49"/>
        <v>44348</v>
      </c>
      <c r="U126" s="4"/>
      <c r="V126" s="83"/>
      <c r="W126" s="67"/>
      <c r="X126" s="69"/>
      <c r="Y126" s="77"/>
      <c r="Z126" s="86"/>
      <c r="AA126" s="86"/>
      <c r="AB126" s="84"/>
      <c r="AC126" s="86"/>
      <c r="AD126" s="83"/>
      <c r="AE126" s="85"/>
      <c r="AF126" s="67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1:119" x14ac:dyDescent="0.15">
      <c r="A127" s="36">
        <f t="shared" si="41"/>
        <v>44343</v>
      </c>
      <c r="B127" s="14">
        <f t="shared" ca="1" si="50"/>
        <v>1029.3637189999999</v>
      </c>
      <c r="C127" s="6">
        <f t="shared" si="42"/>
        <v>1000</v>
      </c>
      <c r="D127" s="12">
        <f ca="1">IF(A127&lt;$B$1,VLOOKUP(A127,[1]DI!$A$4:$B$15000,2,FALSE),0)</f>
        <v>3.4000000000000002E-2</v>
      </c>
      <c r="E127" s="13">
        <f t="shared" ca="1" si="51"/>
        <v>1.00013269</v>
      </c>
      <c r="F127" s="13">
        <f ca="1">(TRUNC(PRODUCT($E$12:$E126),16))</f>
        <v>1.00776037055781</v>
      </c>
      <c r="G127" s="13">
        <f t="shared" si="52"/>
        <v>1</v>
      </c>
      <c r="H127" s="13">
        <f t="shared" ca="1" si="53"/>
        <v>1.00776037</v>
      </c>
      <c r="I127" s="12">
        <f t="shared" si="54"/>
        <v>7.0000000000000007E-2</v>
      </c>
      <c r="J127" s="30">
        <f t="shared" si="43"/>
        <v>44228</v>
      </c>
      <c r="K127" s="2">
        <f t="shared" si="44"/>
        <v>79</v>
      </c>
      <c r="L127" s="15">
        <f t="shared" si="45"/>
        <v>79</v>
      </c>
      <c r="M127" s="11">
        <f t="shared" si="37"/>
        <v>1.02143699</v>
      </c>
      <c r="N127" s="11">
        <f t="shared" ca="1" si="38"/>
        <v>1.029363719</v>
      </c>
      <c r="O127" s="15">
        <f t="shared" si="46"/>
        <v>0</v>
      </c>
      <c r="P127" s="13">
        <f t="shared" ca="1" si="39"/>
        <v>29.363719</v>
      </c>
      <c r="Q127" s="19">
        <f t="shared" si="40"/>
        <v>0</v>
      </c>
      <c r="R127" s="13">
        <f t="shared" si="47"/>
        <v>0</v>
      </c>
      <c r="S127" s="4" t="str">
        <f t="shared" si="48"/>
        <v>J=</v>
      </c>
      <c r="T127" s="30">
        <f t="shared" si="49"/>
        <v>44348</v>
      </c>
      <c r="U127" s="4"/>
      <c r="V127" s="83"/>
      <c r="W127" s="67"/>
      <c r="X127" s="69"/>
      <c r="Y127" s="77"/>
      <c r="Z127" s="86"/>
      <c r="AA127" s="86"/>
      <c r="AB127" s="84"/>
      <c r="AC127" s="86"/>
      <c r="AD127" s="83"/>
      <c r="AE127" s="85"/>
      <c r="AF127" s="67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1:119" x14ac:dyDescent="0.15">
      <c r="A128" s="36">
        <f t="shared" si="41"/>
        <v>44344</v>
      </c>
      <c r="B128" s="14">
        <f t="shared" ca="1" si="50"/>
        <v>1029.7767499900001</v>
      </c>
      <c r="C128" s="6">
        <f t="shared" si="42"/>
        <v>1000</v>
      </c>
      <c r="D128" s="12">
        <f ca="1">IF(A128&lt;$B$1,VLOOKUP(A128,[1]DI!$A$4:$B$15000,2,FALSE),0)</f>
        <v>3.4000000000000002E-2</v>
      </c>
      <c r="E128" s="13">
        <f t="shared" ca="1" si="51"/>
        <v>1.00013269</v>
      </c>
      <c r="F128" s="13">
        <f ca="1">(TRUNC(PRODUCT($E$12:$E127),16))</f>
        <v>1.00789409028138</v>
      </c>
      <c r="G128" s="13">
        <f t="shared" si="52"/>
        <v>1</v>
      </c>
      <c r="H128" s="13">
        <f t="shared" ca="1" si="53"/>
        <v>1.00789409</v>
      </c>
      <c r="I128" s="12">
        <f t="shared" si="54"/>
        <v>7.0000000000000007E-2</v>
      </c>
      <c r="J128" s="30">
        <f t="shared" si="43"/>
        <v>44228</v>
      </c>
      <c r="K128" s="2">
        <f t="shared" si="44"/>
        <v>80</v>
      </c>
      <c r="L128" s="15">
        <f t="shared" si="45"/>
        <v>80</v>
      </c>
      <c r="M128" s="11">
        <f t="shared" si="37"/>
        <v>1.0217112690000001</v>
      </c>
      <c r="N128" s="11">
        <f t="shared" ca="1" si="38"/>
        <v>1.0297767499999999</v>
      </c>
      <c r="O128" s="15">
        <f t="shared" si="46"/>
        <v>0</v>
      </c>
      <c r="P128" s="13">
        <f t="shared" ca="1" si="39"/>
        <v>29.776749989999999</v>
      </c>
      <c r="Q128" s="19">
        <f t="shared" si="40"/>
        <v>0</v>
      </c>
      <c r="R128" s="13">
        <f t="shared" si="47"/>
        <v>0</v>
      </c>
      <c r="S128" s="4" t="str">
        <f t="shared" si="48"/>
        <v>J=</v>
      </c>
      <c r="T128" s="30">
        <f t="shared" si="49"/>
        <v>44348</v>
      </c>
      <c r="U128" s="4"/>
      <c r="V128" s="83"/>
      <c r="W128" s="67"/>
      <c r="X128" s="69"/>
      <c r="Y128" s="77"/>
      <c r="Z128" s="86"/>
      <c r="AA128" s="86"/>
      <c r="AB128" s="84"/>
      <c r="AC128" s="86"/>
      <c r="AD128" s="83"/>
      <c r="AE128" s="85"/>
      <c r="AF128" s="67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1:119" x14ac:dyDescent="0.15">
      <c r="A129" s="36">
        <f t="shared" si="41"/>
        <v>44345</v>
      </c>
      <c r="B129" s="14">
        <f t="shared" ca="1" si="50"/>
        <v>1030.1899489899999</v>
      </c>
      <c r="C129" s="6">
        <f t="shared" si="42"/>
        <v>1000</v>
      </c>
      <c r="D129" s="12">
        <f ca="1">IF(A129&lt;$B$1,VLOOKUP(A129,[1]DI!$A$4:$B$15000,2,FALSE),0)</f>
        <v>0</v>
      </c>
      <c r="E129" s="13">
        <f t="shared" ca="1" si="51"/>
        <v>1</v>
      </c>
      <c r="F129" s="13">
        <f ca="1">(TRUNC(PRODUCT($E$12:$E128),16))</f>
        <v>1.00802782774822</v>
      </c>
      <c r="G129" s="13">
        <f t="shared" si="52"/>
        <v>1</v>
      </c>
      <c r="H129" s="13">
        <f t="shared" ca="1" si="53"/>
        <v>1.0080278300000001</v>
      </c>
      <c r="I129" s="12">
        <f t="shared" si="54"/>
        <v>7.0000000000000007E-2</v>
      </c>
      <c r="J129" s="30">
        <f t="shared" si="43"/>
        <v>44228</v>
      </c>
      <c r="K129" s="2">
        <f t="shared" si="44"/>
        <v>80</v>
      </c>
      <c r="L129" s="15">
        <f t="shared" si="45"/>
        <v>81</v>
      </c>
      <c r="M129" s="11">
        <f t="shared" si="37"/>
        <v>1.0219856220000001</v>
      </c>
      <c r="N129" s="11">
        <f t="shared" ca="1" si="38"/>
        <v>1.0301899489999999</v>
      </c>
      <c r="O129" s="15">
        <f t="shared" si="46"/>
        <v>0</v>
      </c>
      <c r="P129" s="13">
        <f t="shared" ca="1" si="39"/>
        <v>30.189948990000001</v>
      </c>
      <c r="Q129" s="19">
        <f t="shared" si="40"/>
        <v>0</v>
      </c>
      <c r="R129" s="13">
        <f t="shared" si="47"/>
        <v>0</v>
      </c>
      <c r="S129" s="4" t="str">
        <f t="shared" si="48"/>
        <v>J=</v>
      </c>
      <c r="T129" s="30">
        <f t="shared" si="49"/>
        <v>44348</v>
      </c>
      <c r="U129" s="4"/>
      <c r="V129" s="83"/>
      <c r="W129" s="67"/>
      <c r="X129" s="69"/>
      <c r="Y129" s="77"/>
      <c r="Z129" s="86"/>
      <c r="AA129" s="86"/>
      <c r="AB129" s="84"/>
      <c r="AC129" s="86"/>
      <c r="AD129" s="83"/>
      <c r="AE129" s="85"/>
      <c r="AF129" s="67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1:119" x14ac:dyDescent="0.15">
      <c r="A130" s="36">
        <f t="shared" si="41"/>
        <v>44346</v>
      </c>
      <c r="B130" s="14">
        <f t="shared" ca="1" si="50"/>
        <v>1030.1899489899999</v>
      </c>
      <c r="C130" s="6">
        <f t="shared" si="42"/>
        <v>1000</v>
      </c>
      <c r="D130" s="12">
        <f ca="1">IF(A130&lt;$B$1,VLOOKUP(A130,[1]DI!$A$4:$B$15000,2,FALSE),0)</f>
        <v>0</v>
      </c>
      <c r="E130" s="13">
        <f t="shared" ca="1" si="51"/>
        <v>1</v>
      </c>
      <c r="F130" s="13">
        <f ca="1">(TRUNC(PRODUCT($E$12:$E129),16))</f>
        <v>1.00802782774822</v>
      </c>
      <c r="G130" s="13">
        <f t="shared" si="52"/>
        <v>1</v>
      </c>
      <c r="H130" s="13">
        <f t="shared" ca="1" si="53"/>
        <v>1.0080278300000001</v>
      </c>
      <c r="I130" s="12">
        <f t="shared" si="54"/>
        <v>7.0000000000000007E-2</v>
      </c>
      <c r="J130" s="30">
        <f t="shared" si="43"/>
        <v>44228</v>
      </c>
      <c r="K130" s="2">
        <f t="shared" si="44"/>
        <v>80</v>
      </c>
      <c r="L130" s="15">
        <f t="shared" si="45"/>
        <v>81</v>
      </c>
      <c r="M130" s="11">
        <f t="shared" si="37"/>
        <v>1.0219856220000001</v>
      </c>
      <c r="N130" s="11">
        <f t="shared" ca="1" si="38"/>
        <v>1.0301899489999999</v>
      </c>
      <c r="O130" s="15">
        <f t="shared" si="46"/>
        <v>0</v>
      </c>
      <c r="P130" s="13">
        <f t="shared" ca="1" si="39"/>
        <v>30.189948990000001</v>
      </c>
      <c r="Q130" s="19">
        <f t="shared" si="40"/>
        <v>0</v>
      </c>
      <c r="R130" s="13">
        <f t="shared" si="47"/>
        <v>0</v>
      </c>
      <c r="S130" s="4" t="str">
        <f t="shared" si="48"/>
        <v>J=</v>
      </c>
      <c r="T130" s="30">
        <f t="shared" si="49"/>
        <v>44348</v>
      </c>
      <c r="U130" s="4"/>
      <c r="V130" s="83"/>
      <c r="W130" s="67"/>
      <c r="X130" s="69"/>
      <c r="Y130" s="77"/>
      <c r="Z130" s="86"/>
      <c r="AA130" s="86"/>
      <c r="AB130" s="84"/>
      <c r="AC130" s="86"/>
      <c r="AD130" s="83"/>
      <c r="AE130" s="85"/>
      <c r="AF130" s="67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1:119" x14ac:dyDescent="0.15">
      <c r="A131" s="36">
        <f t="shared" si="41"/>
        <v>44347</v>
      </c>
      <c r="B131" s="14">
        <f t="shared" ca="1" si="50"/>
        <v>1030.1899489899999</v>
      </c>
      <c r="C131" s="6">
        <f t="shared" si="42"/>
        <v>1000</v>
      </c>
      <c r="D131" s="12">
        <f ca="1">IF(A131&lt;$B$1,VLOOKUP(A131,[1]DI!$A$4:$B$15000,2,FALSE),0)</f>
        <v>3.4000000000000002E-2</v>
      </c>
      <c r="E131" s="13">
        <f t="shared" ca="1" si="51"/>
        <v>1.00013269</v>
      </c>
      <c r="F131" s="13">
        <f ca="1">(TRUNC(PRODUCT($E$12:$E130),16))</f>
        <v>1.00802782774822</v>
      </c>
      <c r="G131" s="13">
        <f t="shared" si="52"/>
        <v>1</v>
      </c>
      <c r="H131" s="13">
        <f t="shared" ca="1" si="53"/>
        <v>1.0080278300000001</v>
      </c>
      <c r="I131" s="12">
        <f t="shared" si="54"/>
        <v>7.0000000000000007E-2</v>
      </c>
      <c r="J131" s="30">
        <f t="shared" si="43"/>
        <v>44228</v>
      </c>
      <c r="K131" s="2">
        <f t="shared" si="44"/>
        <v>81</v>
      </c>
      <c r="L131" s="15">
        <f t="shared" si="45"/>
        <v>81</v>
      </c>
      <c r="M131" s="11">
        <f t="shared" si="37"/>
        <v>1.0219856220000001</v>
      </c>
      <c r="N131" s="11">
        <f t="shared" ca="1" si="38"/>
        <v>1.0301899489999999</v>
      </c>
      <c r="O131" s="15">
        <f t="shared" si="46"/>
        <v>0</v>
      </c>
      <c r="P131" s="13">
        <f t="shared" ca="1" si="39"/>
        <v>30.189948990000001</v>
      </c>
      <c r="Q131" s="19">
        <f t="shared" si="40"/>
        <v>0</v>
      </c>
      <c r="R131" s="13">
        <f t="shared" si="47"/>
        <v>0</v>
      </c>
      <c r="S131" s="4" t="str">
        <f t="shared" si="48"/>
        <v>J=</v>
      </c>
      <c r="T131" s="30">
        <f t="shared" si="49"/>
        <v>44348</v>
      </c>
      <c r="U131" s="4"/>
      <c r="V131" s="83"/>
      <c r="W131" s="67"/>
      <c r="X131" s="69"/>
      <c r="Y131" s="77"/>
      <c r="Z131" s="86"/>
      <c r="AA131" s="86"/>
      <c r="AB131" s="84"/>
      <c r="AC131" s="86"/>
      <c r="AD131" s="83"/>
      <c r="AE131" s="85"/>
      <c r="AF131" s="67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1:119" x14ac:dyDescent="0.15">
      <c r="A132" s="36">
        <f t="shared" si="41"/>
        <v>44348</v>
      </c>
      <c r="B132" s="14">
        <f t="shared" ca="1" si="50"/>
        <v>1030.6033050000001</v>
      </c>
      <c r="C132" s="6">
        <f t="shared" si="42"/>
        <v>1000</v>
      </c>
      <c r="D132" s="12">
        <f ca="1">IF(A132&lt;$B$1,VLOOKUP(A132,[1]DI!$A$4:$B$15000,2,FALSE),0)</f>
        <v>3.4000000000000002E-2</v>
      </c>
      <c r="E132" s="13">
        <f t="shared" ca="1" si="51"/>
        <v>1.00013269</v>
      </c>
      <c r="F132" s="13">
        <f ca="1">(TRUNC(PRODUCT($E$12:$E131),16))</f>
        <v>1.00816158296068</v>
      </c>
      <c r="G132" s="13">
        <f t="shared" si="52"/>
        <v>1</v>
      </c>
      <c r="H132" s="13">
        <f t="shared" ca="1" si="53"/>
        <v>1.0081615799999999</v>
      </c>
      <c r="I132" s="12">
        <f t="shared" si="54"/>
        <v>7.0000000000000007E-2</v>
      </c>
      <c r="J132" s="30">
        <f t="shared" si="43"/>
        <v>44228</v>
      </c>
      <c r="K132" s="2">
        <f t="shared" si="44"/>
        <v>82</v>
      </c>
      <c r="L132" s="15">
        <f t="shared" si="45"/>
        <v>82</v>
      </c>
      <c r="M132" s="11">
        <f t="shared" si="37"/>
        <v>1.0222600479999999</v>
      </c>
      <c r="N132" s="11">
        <f t="shared" ca="1" si="38"/>
        <v>1.0306033050000001</v>
      </c>
      <c r="O132" s="15">
        <f t="shared" si="46"/>
        <v>1</v>
      </c>
      <c r="P132" s="13">
        <f t="shared" ca="1" si="39"/>
        <v>30.603304999999999</v>
      </c>
      <c r="Q132" s="19">
        <f t="shared" si="40"/>
        <v>0</v>
      </c>
      <c r="R132" s="13">
        <f t="shared" si="47"/>
        <v>0</v>
      </c>
      <c r="S132" s="4" t="str">
        <f t="shared" si="48"/>
        <v>J=</v>
      </c>
      <c r="T132" s="30">
        <f t="shared" si="49"/>
        <v>44348</v>
      </c>
      <c r="U132" s="4"/>
      <c r="V132" s="83"/>
      <c r="W132" s="67"/>
      <c r="X132" s="69"/>
      <c r="Y132" s="77"/>
      <c r="Z132" s="86"/>
      <c r="AA132" s="86"/>
      <c r="AB132" s="84"/>
      <c r="AC132" s="86"/>
      <c r="AD132" s="83"/>
      <c r="AE132" s="85"/>
      <c r="AF132" s="67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1:119" x14ac:dyDescent="0.15">
      <c r="A133" s="36">
        <f t="shared" si="41"/>
        <v>44349</v>
      </c>
      <c r="B133" s="14">
        <f t="shared" ca="1" si="50"/>
        <v>1000.401249</v>
      </c>
      <c r="C133" s="6">
        <f t="shared" si="42"/>
        <v>1000</v>
      </c>
      <c r="D133" s="12">
        <f ca="1">IF(A133&lt;$B$1,VLOOKUP(A133,[1]DI!$A$4:$B$15000,2,FALSE),0)</f>
        <v>3.4000000000000002E-2</v>
      </c>
      <c r="E133" s="13">
        <f t="shared" ca="1" si="51"/>
        <v>1.00013269</v>
      </c>
      <c r="F133" s="13">
        <f ca="1">(TRUNC(PRODUCT($E$12:$E132),16))</f>
        <v>1.0082953559211301</v>
      </c>
      <c r="G133" s="13">
        <f t="shared" ca="1" si="52"/>
        <v>1.00816158296068</v>
      </c>
      <c r="H133" s="13">
        <f t="shared" ca="1" si="53"/>
        <v>1.00013269</v>
      </c>
      <c r="I133" s="12">
        <f t="shared" si="54"/>
        <v>7.0000000000000007E-2</v>
      </c>
      <c r="J133" s="30">
        <f t="shared" si="43"/>
        <v>44348</v>
      </c>
      <c r="K133" s="2">
        <f t="shared" si="44"/>
        <v>1</v>
      </c>
      <c r="L133" s="15">
        <f t="shared" si="45"/>
        <v>1</v>
      </c>
      <c r="M133" s="11">
        <f t="shared" si="37"/>
        <v>1.0002685229999999</v>
      </c>
      <c r="N133" s="11">
        <f t="shared" ca="1" si="38"/>
        <v>1.000401249</v>
      </c>
      <c r="O133" s="15">
        <f t="shared" si="46"/>
        <v>0</v>
      </c>
      <c r="P133" s="13">
        <f t="shared" ca="1" si="39"/>
        <v>0.40124900000000002</v>
      </c>
      <c r="Q133" s="19">
        <f t="shared" si="40"/>
        <v>0</v>
      </c>
      <c r="R133" s="13">
        <f t="shared" si="47"/>
        <v>0</v>
      </c>
      <c r="S133" s="4" t="str">
        <f t="shared" si="48"/>
        <v>A+J=</v>
      </c>
      <c r="T133" s="30">
        <f t="shared" si="49"/>
        <v>44530</v>
      </c>
      <c r="U133" s="4"/>
      <c r="V133" s="83"/>
      <c r="W133" s="67"/>
      <c r="X133" s="69"/>
      <c r="Y133" s="77"/>
      <c r="Z133" s="86"/>
      <c r="AA133" s="86"/>
      <c r="AB133" s="84"/>
      <c r="AC133" s="86"/>
      <c r="AD133" s="83"/>
      <c r="AE133" s="85"/>
      <c r="AF133" s="67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1:119" x14ac:dyDescent="0.15">
      <c r="A134" s="36">
        <f t="shared" si="41"/>
        <v>44350</v>
      </c>
      <c r="B134" s="14">
        <f t="shared" ca="1" si="50"/>
        <v>1000.53399399</v>
      </c>
      <c r="C134" s="6">
        <f t="shared" si="42"/>
        <v>1000</v>
      </c>
      <c r="D134" s="12">
        <f ca="1">IF(A134&lt;$B$1,VLOOKUP(A134,[1]DI!$A$4:$B$15000,2,FALSE),0)</f>
        <v>0</v>
      </c>
      <c r="E134" s="13">
        <f t="shared" ca="1" si="51"/>
        <v>1</v>
      </c>
      <c r="F134" s="13">
        <f ca="1">(TRUNC(PRODUCT($E$12:$E133),16))</f>
        <v>1.0084291466319</v>
      </c>
      <c r="G134" s="13">
        <f t="shared" ca="1" si="52"/>
        <v>1.00816158296068</v>
      </c>
      <c r="H134" s="13">
        <f t="shared" ca="1" si="53"/>
        <v>1.0002654</v>
      </c>
      <c r="I134" s="12">
        <f t="shared" si="54"/>
        <v>7.0000000000000007E-2</v>
      </c>
      <c r="J134" s="30">
        <f t="shared" si="43"/>
        <v>44348</v>
      </c>
      <c r="K134" s="2">
        <f t="shared" si="44"/>
        <v>1</v>
      </c>
      <c r="L134" s="15">
        <f t="shared" si="45"/>
        <v>1</v>
      </c>
      <c r="M134" s="11">
        <f t="shared" si="37"/>
        <v>1.0002685229999999</v>
      </c>
      <c r="N134" s="11">
        <f t="shared" ca="1" si="38"/>
        <v>1.000533994</v>
      </c>
      <c r="O134" s="15">
        <f t="shared" si="46"/>
        <v>0</v>
      </c>
      <c r="P134" s="13">
        <f t="shared" ca="1" si="39"/>
        <v>0.53399399000000003</v>
      </c>
      <c r="Q134" s="19">
        <f t="shared" si="40"/>
        <v>0</v>
      </c>
      <c r="R134" s="13">
        <f t="shared" si="47"/>
        <v>0</v>
      </c>
      <c r="S134" s="4" t="str">
        <f t="shared" si="48"/>
        <v>A+J=</v>
      </c>
      <c r="T134" s="30">
        <f t="shared" si="49"/>
        <v>44530</v>
      </c>
      <c r="U134" s="4"/>
      <c r="V134" s="83"/>
      <c r="W134" s="67"/>
      <c r="X134" s="69"/>
      <c r="Y134" s="77"/>
      <c r="Z134" s="86"/>
      <c r="AA134" s="86"/>
      <c r="AB134" s="84"/>
      <c r="AC134" s="86"/>
      <c r="AD134" s="83"/>
      <c r="AE134" s="85"/>
      <c r="AF134" s="67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1:119" x14ac:dyDescent="0.15">
      <c r="A135" s="36">
        <f t="shared" si="41"/>
        <v>44351</v>
      </c>
      <c r="B135" s="14">
        <f t="shared" ca="1" si="50"/>
        <v>1000.8026609999999</v>
      </c>
      <c r="C135" s="6">
        <f t="shared" si="42"/>
        <v>1000</v>
      </c>
      <c r="D135" s="12">
        <f ca="1">IF(A135&lt;$B$1,VLOOKUP(A135,[1]DI!$A$4:$B$15000,2,FALSE),0)</f>
        <v>3.4000000000000002E-2</v>
      </c>
      <c r="E135" s="13">
        <f t="shared" ca="1" si="51"/>
        <v>1.00013269</v>
      </c>
      <c r="F135" s="13">
        <f ca="1">(TRUNC(PRODUCT($E$12:$E134),16))</f>
        <v>1.0084291466319</v>
      </c>
      <c r="G135" s="13">
        <f t="shared" ca="1" si="52"/>
        <v>1.00816158296068</v>
      </c>
      <c r="H135" s="13">
        <f t="shared" ca="1" si="53"/>
        <v>1.0002654</v>
      </c>
      <c r="I135" s="12">
        <f t="shared" si="54"/>
        <v>7.0000000000000007E-2</v>
      </c>
      <c r="J135" s="30">
        <f t="shared" si="43"/>
        <v>44348</v>
      </c>
      <c r="K135" s="2">
        <f t="shared" si="44"/>
        <v>2</v>
      </c>
      <c r="L135" s="15">
        <f t="shared" si="45"/>
        <v>2</v>
      </c>
      <c r="M135" s="11">
        <f t="shared" si="37"/>
        <v>1.000537118</v>
      </c>
      <c r="N135" s="11">
        <f t="shared" ca="1" si="38"/>
        <v>1.000802661</v>
      </c>
      <c r="O135" s="15">
        <f t="shared" si="46"/>
        <v>0</v>
      </c>
      <c r="P135" s="13">
        <f t="shared" ca="1" si="39"/>
        <v>0.80266099999999996</v>
      </c>
      <c r="Q135" s="19">
        <f t="shared" si="40"/>
        <v>0</v>
      </c>
      <c r="R135" s="13">
        <f t="shared" si="47"/>
        <v>0</v>
      </c>
      <c r="S135" s="4" t="str">
        <f t="shared" si="48"/>
        <v>A+J=</v>
      </c>
      <c r="T135" s="30">
        <f t="shared" si="49"/>
        <v>44530</v>
      </c>
      <c r="U135" s="4"/>
      <c r="V135" s="83"/>
      <c r="W135" s="67"/>
      <c r="X135" s="69"/>
      <c r="Y135" s="77"/>
      <c r="Z135" s="86"/>
      <c r="AA135" s="86"/>
      <c r="AB135" s="84"/>
      <c r="AC135" s="86"/>
      <c r="AD135" s="83"/>
      <c r="AE135" s="85"/>
      <c r="AF135" s="67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1:119" x14ac:dyDescent="0.15">
      <c r="A136" s="36">
        <f t="shared" si="41"/>
        <v>44352</v>
      </c>
      <c r="B136" s="14">
        <f t="shared" ca="1" si="50"/>
        <v>1001.2042259999999</v>
      </c>
      <c r="C136" s="6">
        <f t="shared" si="42"/>
        <v>1000</v>
      </c>
      <c r="D136" s="12">
        <f ca="1">IF(A136&lt;$B$1,VLOOKUP(A136,[1]DI!$A$4:$B$15000,2,FALSE),0)</f>
        <v>0</v>
      </c>
      <c r="E136" s="13">
        <f t="shared" ca="1" si="51"/>
        <v>1</v>
      </c>
      <c r="F136" s="13">
        <f ca="1">(TRUNC(PRODUCT($E$12:$E135),16))</f>
        <v>1.0085629550953701</v>
      </c>
      <c r="G136" s="13">
        <f t="shared" ca="1" si="52"/>
        <v>1.00816158296068</v>
      </c>
      <c r="H136" s="13">
        <f t="shared" ca="1" si="53"/>
        <v>1.0003981200000001</v>
      </c>
      <c r="I136" s="12">
        <f t="shared" si="54"/>
        <v>7.0000000000000007E-2</v>
      </c>
      <c r="J136" s="30">
        <f t="shared" si="43"/>
        <v>44348</v>
      </c>
      <c r="K136" s="2">
        <f t="shared" si="44"/>
        <v>2</v>
      </c>
      <c r="L136" s="15">
        <f t="shared" si="45"/>
        <v>3</v>
      </c>
      <c r="M136" s="11">
        <f t="shared" si="37"/>
        <v>1.0008057850000001</v>
      </c>
      <c r="N136" s="11">
        <f t="shared" ca="1" si="38"/>
        <v>1.001204226</v>
      </c>
      <c r="O136" s="15">
        <f t="shared" si="46"/>
        <v>0</v>
      </c>
      <c r="P136" s="13">
        <f t="shared" ca="1" si="39"/>
        <v>1.204226</v>
      </c>
      <c r="Q136" s="19">
        <f t="shared" si="40"/>
        <v>0</v>
      </c>
      <c r="R136" s="13">
        <f t="shared" si="47"/>
        <v>0</v>
      </c>
      <c r="S136" s="4" t="str">
        <f t="shared" si="48"/>
        <v>A+J=</v>
      </c>
      <c r="T136" s="30">
        <f t="shared" si="49"/>
        <v>44530</v>
      </c>
      <c r="U136" s="4"/>
      <c r="V136" s="83"/>
      <c r="W136" s="67"/>
      <c r="X136" s="69"/>
      <c r="Y136" s="77"/>
      <c r="Z136" s="86"/>
      <c r="AA136" s="86"/>
      <c r="AB136" s="84"/>
      <c r="AC136" s="86"/>
      <c r="AD136" s="83"/>
      <c r="AE136" s="85"/>
      <c r="AF136" s="67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1:119" x14ac:dyDescent="0.15">
      <c r="A137" s="36">
        <f t="shared" si="41"/>
        <v>44353</v>
      </c>
      <c r="B137" s="14">
        <f t="shared" ca="1" si="50"/>
        <v>1001.2042259999999</v>
      </c>
      <c r="C137" s="6">
        <f t="shared" si="42"/>
        <v>1000</v>
      </c>
      <c r="D137" s="12">
        <f ca="1">IF(A137&lt;$B$1,VLOOKUP(A137,[1]DI!$A$4:$B$15000,2,FALSE),0)</f>
        <v>0</v>
      </c>
      <c r="E137" s="13">
        <f t="shared" ca="1" si="51"/>
        <v>1</v>
      </c>
      <c r="F137" s="13">
        <f ca="1">(TRUNC(PRODUCT($E$12:$E136),16))</f>
        <v>1.0085629550953701</v>
      </c>
      <c r="G137" s="13">
        <f t="shared" ca="1" si="52"/>
        <v>1.00816158296068</v>
      </c>
      <c r="H137" s="13">
        <f t="shared" ca="1" si="53"/>
        <v>1.0003981200000001</v>
      </c>
      <c r="I137" s="12">
        <f t="shared" si="54"/>
        <v>7.0000000000000007E-2</v>
      </c>
      <c r="J137" s="30">
        <f t="shared" si="43"/>
        <v>44348</v>
      </c>
      <c r="K137" s="2">
        <f t="shared" si="44"/>
        <v>2</v>
      </c>
      <c r="L137" s="15">
        <f t="shared" si="45"/>
        <v>3</v>
      </c>
      <c r="M137" s="11">
        <f t="shared" si="37"/>
        <v>1.0008057850000001</v>
      </c>
      <c r="N137" s="11">
        <f t="shared" ca="1" si="38"/>
        <v>1.001204226</v>
      </c>
      <c r="O137" s="15">
        <f t="shared" si="46"/>
        <v>0</v>
      </c>
      <c r="P137" s="13">
        <f t="shared" ca="1" si="39"/>
        <v>1.204226</v>
      </c>
      <c r="Q137" s="19">
        <f t="shared" si="40"/>
        <v>0</v>
      </c>
      <c r="R137" s="13">
        <f t="shared" si="47"/>
        <v>0</v>
      </c>
      <c r="S137" s="4" t="str">
        <f t="shared" si="48"/>
        <v>A+J=</v>
      </c>
      <c r="T137" s="30">
        <f t="shared" si="49"/>
        <v>44530</v>
      </c>
      <c r="U137" s="4"/>
      <c r="V137" s="83"/>
      <c r="W137" s="67"/>
      <c r="X137" s="69"/>
      <c r="Y137" s="77"/>
      <c r="Z137" s="86"/>
      <c r="AA137" s="86"/>
      <c r="AB137" s="84"/>
      <c r="AC137" s="86"/>
      <c r="AD137" s="83"/>
      <c r="AE137" s="85"/>
      <c r="AF137" s="67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1:119" x14ac:dyDescent="0.15">
      <c r="A138" s="36">
        <f t="shared" si="41"/>
        <v>44354</v>
      </c>
      <c r="B138" s="14">
        <f t="shared" ca="1" si="50"/>
        <v>1001.2042259999999</v>
      </c>
      <c r="C138" s="6">
        <f t="shared" si="42"/>
        <v>1000</v>
      </c>
      <c r="D138" s="12">
        <f ca="1">IF(A138&lt;$B$1,VLOOKUP(A138,[1]DI!$A$4:$B$15000,2,FALSE),0)</f>
        <v>3.4000000000000002E-2</v>
      </c>
      <c r="E138" s="13">
        <f t="shared" ca="1" si="51"/>
        <v>1.00013269</v>
      </c>
      <c r="F138" s="13">
        <f ca="1">(TRUNC(PRODUCT($E$12:$E137),16))</f>
        <v>1.0085629550953701</v>
      </c>
      <c r="G138" s="13">
        <f t="shared" ca="1" si="52"/>
        <v>1.00816158296068</v>
      </c>
      <c r="H138" s="13">
        <f t="shared" ca="1" si="53"/>
        <v>1.0003981200000001</v>
      </c>
      <c r="I138" s="12">
        <f t="shared" si="54"/>
        <v>7.0000000000000007E-2</v>
      </c>
      <c r="J138" s="30">
        <f t="shared" si="43"/>
        <v>44348</v>
      </c>
      <c r="K138" s="2">
        <f t="shared" si="44"/>
        <v>3</v>
      </c>
      <c r="L138" s="15">
        <f t="shared" si="45"/>
        <v>3</v>
      </c>
      <c r="M138" s="11">
        <f t="shared" si="37"/>
        <v>1.0008057850000001</v>
      </c>
      <c r="N138" s="11">
        <f t="shared" ca="1" si="38"/>
        <v>1.001204226</v>
      </c>
      <c r="O138" s="15">
        <f t="shared" si="46"/>
        <v>0</v>
      </c>
      <c r="P138" s="13">
        <f t="shared" ca="1" si="39"/>
        <v>1.204226</v>
      </c>
      <c r="Q138" s="19">
        <f t="shared" si="40"/>
        <v>0</v>
      </c>
      <c r="R138" s="13">
        <f t="shared" si="47"/>
        <v>0</v>
      </c>
      <c r="S138" s="4" t="str">
        <f t="shared" si="48"/>
        <v>A+J=</v>
      </c>
      <c r="T138" s="30">
        <f t="shared" si="49"/>
        <v>44530</v>
      </c>
      <c r="U138" s="4"/>
      <c r="V138" s="83"/>
      <c r="W138" s="67"/>
      <c r="X138" s="69"/>
      <c r="Y138" s="77"/>
      <c r="Z138" s="86"/>
      <c r="AA138" s="86"/>
      <c r="AB138" s="84"/>
      <c r="AC138" s="86"/>
      <c r="AD138" s="83"/>
      <c r="AE138" s="85"/>
      <c r="AF138" s="67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1:119" x14ac:dyDescent="0.15">
      <c r="A139" s="36">
        <f t="shared" si="41"/>
        <v>44355</v>
      </c>
      <c r="B139" s="14">
        <f t="shared" ca="1" si="50"/>
        <v>1001.60596399</v>
      </c>
      <c r="C139" s="6">
        <f t="shared" si="42"/>
        <v>1000</v>
      </c>
      <c r="D139" s="12">
        <f ca="1">IF(A139&lt;$B$1,VLOOKUP(A139,[1]DI!$A$4:$B$15000,2,FALSE),0)</f>
        <v>3.4000000000000002E-2</v>
      </c>
      <c r="E139" s="13">
        <f t="shared" ca="1" si="51"/>
        <v>1.00013269</v>
      </c>
      <c r="F139" s="13">
        <f ca="1">(TRUNC(PRODUCT($E$12:$E138),16))</f>
        <v>1.0086967813138801</v>
      </c>
      <c r="G139" s="13">
        <f t="shared" ca="1" si="52"/>
        <v>1.00816158296068</v>
      </c>
      <c r="H139" s="13">
        <f t="shared" ca="1" si="53"/>
        <v>1.00053087</v>
      </c>
      <c r="I139" s="12">
        <f t="shared" si="54"/>
        <v>7.0000000000000007E-2</v>
      </c>
      <c r="J139" s="30">
        <f t="shared" si="43"/>
        <v>44348</v>
      </c>
      <c r="K139" s="2">
        <f t="shared" si="44"/>
        <v>4</v>
      </c>
      <c r="L139" s="15">
        <f t="shared" si="45"/>
        <v>4</v>
      </c>
      <c r="M139" s="11">
        <f t="shared" si="37"/>
        <v>1.0010745240000001</v>
      </c>
      <c r="N139" s="11">
        <f t="shared" ca="1" si="38"/>
        <v>1.0016059639999999</v>
      </c>
      <c r="O139" s="15">
        <f t="shared" si="46"/>
        <v>0</v>
      </c>
      <c r="P139" s="13">
        <f t="shared" ca="1" si="39"/>
        <v>1.60596399</v>
      </c>
      <c r="Q139" s="19">
        <f t="shared" si="40"/>
        <v>0</v>
      </c>
      <c r="R139" s="13">
        <f t="shared" si="47"/>
        <v>0</v>
      </c>
      <c r="S139" s="4" t="str">
        <f t="shared" si="48"/>
        <v>A+J=</v>
      </c>
      <c r="T139" s="30">
        <f t="shared" si="49"/>
        <v>44530</v>
      </c>
      <c r="U139" s="4"/>
      <c r="V139" s="83"/>
      <c r="W139" s="67"/>
      <c r="X139" s="69"/>
      <c r="Y139" s="77"/>
      <c r="Z139" s="86"/>
      <c r="AA139" s="86"/>
      <c r="AB139" s="84"/>
      <c r="AC139" s="86"/>
      <c r="AD139" s="83"/>
      <c r="AE139" s="85"/>
      <c r="AF139" s="67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1:119" x14ac:dyDescent="0.15">
      <c r="A140" s="36">
        <f t="shared" si="41"/>
        <v>44356</v>
      </c>
      <c r="B140" s="14">
        <f t="shared" ca="1" si="50"/>
        <v>1002.0078559999999</v>
      </c>
      <c r="C140" s="6">
        <f t="shared" si="42"/>
        <v>1000</v>
      </c>
      <c r="D140" s="12">
        <f ca="1">IF(A140&lt;$B$1,VLOOKUP(A140,[1]DI!$A$4:$B$15000,2,FALSE),0)</f>
        <v>3.4000000000000002E-2</v>
      </c>
      <c r="E140" s="13">
        <f t="shared" ca="1" si="51"/>
        <v>1.00013269</v>
      </c>
      <c r="F140" s="13">
        <f ca="1">(TRUNC(PRODUCT($E$12:$E139),16))</f>
        <v>1.0088306252897901</v>
      </c>
      <c r="G140" s="13">
        <f t="shared" ca="1" si="52"/>
        <v>1.00816158296068</v>
      </c>
      <c r="H140" s="13">
        <f t="shared" ca="1" si="53"/>
        <v>1.00066363</v>
      </c>
      <c r="I140" s="12">
        <f t="shared" si="54"/>
        <v>7.0000000000000007E-2</v>
      </c>
      <c r="J140" s="30">
        <f t="shared" si="43"/>
        <v>44348</v>
      </c>
      <c r="K140" s="2">
        <f t="shared" si="44"/>
        <v>5</v>
      </c>
      <c r="L140" s="15">
        <f t="shared" si="45"/>
        <v>5</v>
      </c>
      <c r="M140" s="11">
        <f t="shared" ref="M140:M203" si="55">ROUND((I140+1)^(L140/252),9)</f>
        <v>1.0013433350000001</v>
      </c>
      <c r="N140" s="11">
        <f t="shared" ref="N140:N203" ca="1" si="56">ROUND(H140*M140,9)</f>
        <v>1.0020078560000001</v>
      </c>
      <c r="O140" s="15">
        <f t="shared" si="46"/>
        <v>0</v>
      </c>
      <c r="P140" s="13">
        <f t="shared" ref="P140:P203" ca="1" si="57">TRUNC(((N140-1)*C140),8)</f>
        <v>2.0078559999999999</v>
      </c>
      <c r="Q140" s="19">
        <f t="shared" ref="Q140:Q203" si="58">IF($O140&gt;0,VLOOKUP($O140,$V$12:$AB$150,7),0)</f>
        <v>0</v>
      </c>
      <c r="R140" s="13">
        <f t="shared" si="47"/>
        <v>0</v>
      </c>
      <c r="S140" s="4" t="str">
        <f t="shared" si="48"/>
        <v>A+J=</v>
      </c>
      <c r="T140" s="30">
        <f t="shared" si="49"/>
        <v>44530</v>
      </c>
      <c r="U140" s="4"/>
      <c r="V140" s="83"/>
      <c r="W140" s="67"/>
      <c r="X140" s="69"/>
      <c r="Y140" s="77"/>
      <c r="Z140" s="86"/>
      <c r="AA140" s="86"/>
      <c r="AB140" s="84"/>
      <c r="AC140" s="86"/>
      <c r="AD140" s="83"/>
      <c r="AE140" s="85"/>
      <c r="AF140" s="67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1:119" x14ac:dyDescent="0.15">
      <c r="A141" s="36">
        <f t="shared" ref="A141:A204" si="59">(A140+1)</f>
        <v>44357</v>
      </c>
      <c r="B141" s="14">
        <f t="shared" ca="1" si="50"/>
        <v>1002.40990199</v>
      </c>
      <c r="C141" s="6">
        <f t="shared" ref="C141:C204" si="60">(C140-R140)</f>
        <v>1000</v>
      </c>
      <c r="D141" s="12">
        <f ca="1">IF(A141&lt;$B$1,VLOOKUP(A141,[1]DI!$A$4:$B$15000,2,FALSE),0)</f>
        <v>3.4000000000000002E-2</v>
      </c>
      <c r="E141" s="13">
        <f t="shared" ca="1" si="51"/>
        <v>1.00013269</v>
      </c>
      <c r="F141" s="13">
        <f ca="1">(TRUNC(PRODUCT($E$12:$E140),16))</f>
        <v>1.0089644870254599</v>
      </c>
      <c r="G141" s="13">
        <f t="shared" ca="1" si="52"/>
        <v>1.00816158296068</v>
      </c>
      <c r="H141" s="13">
        <f t="shared" ca="1" si="53"/>
        <v>1.0007964</v>
      </c>
      <c r="I141" s="12">
        <f t="shared" si="54"/>
        <v>7.0000000000000007E-2</v>
      </c>
      <c r="J141" s="30">
        <f t="shared" ref="J141:J204" si="61">IF(O140&gt;0,VLOOKUP(O140,V$12:AF$150,2),J140)</f>
        <v>44348</v>
      </c>
      <c r="K141" s="2">
        <f t="shared" ref="K141:K204" si="62">IF(A141&gt;J141,IF(NETWORKDAYS(J141,A141,$V$160:$V$544)-1=0,1,NETWORKDAYS(J141,A141,$V$160:$V$544)-1),0)</f>
        <v>6</v>
      </c>
      <c r="L141" s="15">
        <f t="shared" ref="L141:L204" si="63">IF(AND(K141=1,K140=1),1,IF(K141&gt;0,IF(K141=K140,K141+1,K141),0))</f>
        <v>6</v>
      </c>
      <c r="M141" s="11">
        <f t="shared" si="55"/>
        <v>1.001612218</v>
      </c>
      <c r="N141" s="11">
        <f t="shared" ca="1" si="56"/>
        <v>1.0024099019999999</v>
      </c>
      <c r="O141" s="15">
        <f t="shared" ref="O141:O204" si="64">IF(VLOOKUP(A141,W$12:AD$150,8)=VLOOKUP(A140,W$12:AD$150,8),0,VLOOKUP(A141,W$12:AD$150,8))</f>
        <v>0</v>
      </c>
      <c r="P141" s="13">
        <f t="shared" ca="1" si="57"/>
        <v>2.4099019899999998</v>
      </c>
      <c r="Q141" s="19">
        <f t="shared" si="58"/>
        <v>0</v>
      </c>
      <c r="R141" s="13">
        <f t="shared" ref="R141:R204" si="65">IF(Q141&gt;0,TRUNC(Q141*C141,8),0)</f>
        <v>0</v>
      </c>
      <c r="S141" s="4" t="str">
        <f t="shared" ref="S141:S204" si="66">IF(O140&gt;0,VLOOKUP(O140,V$12:AF$150,10),S140)</f>
        <v>A+J=</v>
      </c>
      <c r="T141" s="30">
        <f t="shared" ref="T141:T204" si="67">IF(O140&gt;0,VLOOKUP(O140,V$12:AF$150,11),T140)</f>
        <v>44530</v>
      </c>
      <c r="U141" s="4"/>
      <c r="V141" s="83"/>
      <c r="W141" s="67"/>
      <c r="X141" s="69"/>
      <c r="Y141" s="77"/>
      <c r="Z141" s="86"/>
      <c r="AA141" s="86"/>
      <c r="AB141" s="84"/>
      <c r="AC141" s="86"/>
      <c r="AD141" s="83"/>
      <c r="AE141" s="85"/>
      <c r="AF141" s="67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1:119" x14ac:dyDescent="0.15">
      <c r="A142" s="36">
        <f t="shared" si="59"/>
        <v>44358</v>
      </c>
      <c r="B142" s="14">
        <f t="shared" ref="B142:B205" ca="1" si="68">IF(A142&lt;=TODAY(),C142+P142,IF(AND(A142&gt;TODAY(),A142&lt;=$B$1),IF(VLOOKUP(TODAY(),$A$10:$D$5000,4,FALSE)=0,"n.d",C142+P142),"n.d"))</f>
        <v>1002.81212199</v>
      </c>
      <c r="C142" s="6">
        <f t="shared" si="60"/>
        <v>1000</v>
      </c>
      <c r="D142" s="12">
        <f ca="1">IF(A142&lt;$B$1,VLOOKUP(A142,[1]DI!$A$4:$B$15000,2,FALSE),0)</f>
        <v>3.4000000000000002E-2</v>
      </c>
      <c r="E142" s="13">
        <f t="shared" ref="E142:E205" ca="1" si="69">ROUND(((1+D142)^(1/252)),8)</f>
        <v>1.00013269</v>
      </c>
      <c r="F142" s="13">
        <f ca="1">(TRUNC(PRODUCT($E$12:$E141),16))</f>
        <v>1.00909836652325</v>
      </c>
      <c r="G142" s="13">
        <f t="shared" ref="G142:G205" ca="1" si="70">IF(O141&gt;0,F141,G141)</f>
        <v>1.00816158296068</v>
      </c>
      <c r="H142" s="13">
        <f t="shared" ref="H142:H205" ca="1" si="71">ROUND(F142/G142,8)</f>
        <v>1.0009292000000001</v>
      </c>
      <c r="I142" s="12">
        <f t="shared" ref="I142:I205" si="72">IF(O141&gt;0,VLOOKUP(A141,AC$160:AD$222,2),I141)</f>
        <v>7.0000000000000007E-2</v>
      </c>
      <c r="J142" s="30">
        <f t="shared" si="61"/>
        <v>44348</v>
      </c>
      <c r="K142" s="2">
        <f t="shared" si="62"/>
        <v>7</v>
      </c>
      <c r="L142" s="15">
        <f t="shared" si="63"/>
        <v>7</v>
      </c>
      <c r="M142" s="11">
        <f t="shared" si="55"/>
        <v>1.001881174</v>
      </c>
      <c r="N142" s="11">
        <f t="shared" ca="1" si="56"/>
        <v>1.0028121219999999</v>
      </c>
      <c r="O142" s="15">
        <f t="shared" si="64"/>
        <v>0</v>
      </c>
      <c r="P142" s="13">
        <f t="shared" ca="1" si="57"/>
        <v>2.8121219900000001</v>
      </c>
      <c r="Q142" s="19">
        <f t="shared" si="58"/>
        <v>0</v>
      </c>
      <c r="R142" s="13">
        <f t="shared" si="65"/>
        <v>0</v>
      </c>
      <c r="S142" s="4" t="str">
        <f t="shared" si="66"/>
        <v>A+J=</v>
      </c>
      <c r="T142" s="30">
        <f t="shared" si="67"/>
        <v>44530</v>
      </c>
      <c r="U142" s="3"/>
      <c r="V142" s="83"/>
      <c r="W142" s="67"/>
      <c r="X142" s="69"/>
      <c r="Y142" s="77"/>
      <c r="Z142" s="86"/>
      <c r="AA142" s="86"/>
      <c r="AB142" s="84"/>
      <c r="AC142" s="86"/>
      <c r="AD142" s="83"/>
      <c r="AE142" s="85"/>
      <c r="AF142" s="67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1:119" x14ac:dyDescent="0.15">
      <c r="A143" s="36">
        <f t="shared" si="59"/>
        <v>44359</v>
      </c>
      <c r="B143" s="14">
        <f t="shared" ca="1" si="68"/>
        <v>1003.2144960000001</v>
      </c>
      <c r="C143" s="6">
        <f t="shared" si="60"/>
        <v>1000</v>
      </c>
      <c r="D143" s="12">
        <f ca="1">IF(A143&lt;$B$1,VLOOKUP(A143,[1]DI!$A$4:$B$15000,2,FALSE),0)</f>
        <v>0</v>
      </c>
      <c r="E143" s="13">
        <f t="shared" ca="1" si="69"/>
        <v>1</v>
      </c>
      <c r="F143" s="13">
        <f ca="1">(TRUNC(PRODUCT($E$12:$E142),16))</f>
        <v>1.0092322637855</v>
      </c>
      <c r="G143" s="13">
        <f t="shared" ca="1" si="70"/>
        <v>1.00816158296068</v>
      </c>
      <c r="H143" s="13">
        <f t="shared" ca="1" si="71"/>
        <v>1.0010620100000001</v>
      </c>
      <c r="I143" s="12">
        <f t="shared" si="72"/>
        <v>7.0000000000000007E-2</v>
      </c>
      <c r="J143" s="30">
        <f t="shared" si="61"/>
        <v>44348</v>
      </c>
      <c r="K143" s="2">
        <f t="shared" si="62"/>
        <v>7</v>
      </c>
      <c r="L143" s="15">
        <f t="shared" si="63"/>
        <v>8</v>
      </c>
      <c r="M143" s="11">
        <f t="shared" si="55"/>
        <v>1.0021502019999999</v>
      </c>
      <c r="N143" s="11">
        <f t="shared" ca="1" si="56"/>
        <v>1.003214496</v>
      </c>
      <c r="O143" s="15">
        <f t="shared" si="64"/>
        <v>0</v>
      </c>
      <c r="P143" s="13">
        <f t="shared" ca="1" si="57"/>
        <v>3.214496</v>
      </c>
      <c r="Q143" s="19">
        <f t="shared" si="58"/>
        <v>0</v>
      </c>
      <c r="R143" s="13">
        <f t="shared" si="65"/>
        <v>0</v>
      </c>
      <c r="S143" s="4" t="str">
        <f t="shared" si="66"/>
        <v>A+J=</v>
      </c>
      <c r="T143" s="30">
        <f t="shared" si="67"/>
        <v>44530</v>
      </c>
      <c r="U143" s="3"/>
      <c r="V143" s="83"/>
      <c r="W143" s="67"/>
      <c r="X143" s="69"/>
      <c r="Y143" s="77"/>
      <c r="Z143" s="86"/>
      <c r="AA143" s="86"/>
      <c r="AB143" s="84"/>
      <c r="AC143" s="86"/>
      <c r="AD143" s="83"/>
      <c r="AE143" s="85"/>
      <c r="AF143" s="67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1:119" x14ac:dyDescent="0.15">
      <c r="A144" s="36">
        <f t="shared" si="59"/>
        <v>44360</v>
      </c>
      <c r="B144" s="14">
        <f t="shared" ca="1" si="68"/>
        <v>1003.2144960000001</v>
      </c>
      <c r="C144" s="6">
        <f t="shared" si="60"/>
        <v>1000</v>
      </c>
      <c r="D144" s="12">
        <f ca="1">IF(A144&lt;$B$1,VLOOKUP(A144,[1]DI!$A$4:$B$15000,2,FALSE),0)</f>
        <v>0</v>
      </c>
      <c r="E144" s="13">
        <f t="shared" ca="1" si="69"/>
        <v>1</v>
      </c>
      <c r="F144" s="13">
        <f ca="1">(TRUNC(PRODUCT($E$12:$E143),16))</f>
        <v>1.0092322637855</v>
      </c>
      <c r="G144" s="13">
        <f t="shared" ca="1" si="70"/>
        <v>1.00816158296068</v>
      </c>
      <c r="H144" s="13">
        <f t="shared" ca="1" si="71"/>
        <v>1.0010620100000001</v>
      </c>
      <c r="I144" s="12">
        <f t="shared" si="72"/>
        <v>7.0000000000000007E-2</v>
      </c>
      <c r="J144" s="30">
        <f t="shared" si="61"/>
        <v>44348</v>
      </c>
      <c r="K144" s="2">
        <f t="shared" si="62"/>
        <v>7</v>
      </c>
      <c r="L144" s="15">
        <f t="shared" si="63"/>
        <v>8</v>
      </c>
      <c r="M144" s="11">
        <f t="shared" si="55"/>
        <v>1.0021502019999999</v>
      </c>
      <c r="N144" s="11">
        <f t="shared" ca="1" si="56"/>
        <v>1.003214496</v>
      </c>
      <c r="O144" s="15">
        <f t="shared" si="64"/>
        <v>0</v>
      </c>
      <c r="P144" s="13">
        <f t="shared" ca="1" si="57"/>
        <v>3.214496</v>
      </c>
      <c r="Q144" s="19">
        <f t="shared" si="58"/>
        <v>0</v>
      </c>
      <c r="R144" s="13">
        <f t="shared" si="65"/>
        <v>0</v>
      </c>
      <c r="S144" s="4" t="str">
        <f t="shared" si="66"/>
        <v>A+J=</v>
      </c>
      <c r="T144" s="30">
        <f t="shared" si="67"/>
        <v>44530</v>
      </c>
      <c r="U144" s="3"/>
      <c r="V144" s="83"/>
      <c r="W144" s="67"/>
      <c r="X144" s="69"/>
      <c r="Y144" s="77"/>
      <c r="Z144" s="86"/>
      <c r="AA144" s="86"/>
      <c r="AB144" s="84"/>
      <c r="AC144" s="86"/>
      <c r="AD144" s="83"/>
      <c r="AE144" s="85"/>
      <c r="AF144" s="67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1:119" x14ac:dyDescent="0.15">
      <c r="A145" s="36">
        <f t="shared" si="59"/>
        <v>44361</v>
      </c>
      <c r="B145" s="14">
        <f t="shared" ca="1" si="68"/>
        <v>1003.2144960000001</v>
      </c>
      <c r="C145" s="6">
        <f t="shared" si="60"/>
        <v>1000</v>
      </c>
      <c r="D145" s="12">
        <f ca="1">IF(A145&lt;$B$1,VLOOKUP(A145,[1]DI!$A$4:$B$15000,2,FALSE),0)</f>
        <v>3.4000000000000002E-2</v>
      </c>
      <c r="E145" s="13">
        <f t="shared" ca="1" si="69"/>
        <v>1.00013269</v>
      </c>
      <c r="F145" s="13">
        <f ca="1">(TRUNC(PRODUCT($E$12:$E144),16))</f>
        <v>1.0092322637855</v>
      </c>
      <c r="G145" s="13">
        <f t="shared" ca="1" si="70"/>
        <v>1.00816158296068</v>
      </c>
      <c r="H145" s="13">
        <f t="shared" ca="1" si="71"/>
        <v>1.0010620100000001</v>
      </c>
      <c r="I145" s="12">
        <f t="shared" si="72"/>
        <v>7.0000000000000007E-2</v>
      </c>
      <c r="J145" s="30">
        <f t="shared" si="61"/>
        <v>44348</v>
      </c>
      <c r="K145" s="2">
        <f t="shared" si="62"/>
        <v>8</v>
      </c>
      <c r="L145" s="15">
        <f t="shared" si="63"/>
        <v>8</v>
      </c>
      <c r="M145" s="11">
        <f t="shared" si="55"/>
        <v>1.0021502019999999</v>
      </c>
      <c r="N145" s="11">
        <f t="shared" ca="1" si="56"/>
        <v>1.003214496</v>
      </c>
      <c r="O145" s="15">
        <f t="shared" si="64"/>
        <v>0</v>
      </c>
      <c r="P145" s="13">
        <f t="shared" ca="1" si="57"/>
        <v>3.214496</v>
      </c>
      <c r="Q145" s="19">
        <f t="shared" si="58"/>
        <v>0</v>
      </c>
      <c r="R145" s="13">
        <f t="shared" si="65"/>
        <v>0</v>
      </c>
      <c r="S145" s="4" t="str">
        <f t="shared" si="66"/>
        <v>A+J=</v>
      </c>
      <c r="T145" s="30">
        <f t="shared" si="67"/>
        <v>44530</v>
      </c>
      <c r="U145" s="3"/>
      <c r="V145" s="83"/>
      <c r="W145" s="67"/>
      <c r="X145" s="69"/>
      <c r="Y145" s="77"/>
      <c r="Z145" s="86"/>
      <c r="AA145" s="86"/>
      <c r="AB145" s="84"/>
      <c r="AC145" s="86"/>
      <c r="AD145" s="83"/>
      <c r="AE145" s="85"/>
      <c r="AF145" s="67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1:119" x14ac:dyDescent="0.15">
      <c r="A146" s="36">
        <f t="shared" si="59"/>
        <v>44362</v>
      </c>
      <c r="B146" s="14">
        <f t="shared" ca="1" si="68"/>
        <v>1003.617033</v>
      </c>
      <c r="C146" s="6">
        <f t="shared" si="60"/>
        <v>1000</v>
      </c>
      <c r="D146" s="12">
        <f ca="1">IF(A146&lt;$B$1,VLOOKUP(A146,[1]DI!$A$4:$B$15000,2,FALSE),0)</f>
        <v>3.4000000000000002E-2</v>
      </c>
      <c r="E146" s="13">
        <f t="shared" ca="1" si="69"/>
        <v>1.00013269</v>
      </c>
      <c r="F146" s="13">
        <f ca="1">(TRUNC(PRODUCT($E$12:$E145),16))</f>
        <v>1.00936617881458</v>
      </c>
      <c r="G146" s="13">
        <f t="shared" ca="1" si="70"/>
        <v>1.00816158296068</v>
      </c>
      <c r="H146" s="13">
        <f t="shared" ca="1" si="71"/>
        <v>1.0011948399999999</v>
      </c>
      <c r="I146" s="12">
        <f t="shared" si="72"/>
        <v>7.0000000000000007E-2</v>
      </c>
      <c r="J146" s="30">
        <f t="shared" si="61"/>
        <v>44348</v>
      </c>
      <c r="K146" s="2">
        <f t="shared" si="62"/>
        <v>9</v>
      </c>
      <c r="L146" s="15">
        <f t="shared" si="63"/>
        <v>9</v>
      </c>
      <c r="M146" s="11">
        <f t="shared" si="55"/>
        <v>1.0024193020000001</v>
      </c>
      <c r="N146" s="11">
        <f t="shared" ca="1" si="56"/>
        <v>1.003617033</v>
      </c>
      <c r="O146" s="15">
        <f t="shared" si="64"/>
        <v>0</v>
      </c>
      <c r="P146" s="13">
        <f t="shared" ca="1" si="57"/>
        <v>3.6170330000000002</v>
      </c>
      <c r="Q146" s="19">
        <f t="shared" si="58"/>
        <v>0</v>
      </c>
      <c r="R146" s="13">
        <f t="shared" si="65"/>
        <v>0</v>
      </c>
      <c r="S146" s="4" t="str">
        <f t="shared" si="66"/>
        <v>A+J=</v>
      </c>
      <c r="T146" s="30">
        <f t="shared" si="67"/>
        <v>44530</v>
      </c>
      <c r="U146" s="3"/>
      <c r="V146" s="83"/>
      <c r="W146" s="67"/>
      <c r="X146" s="69"/>
      <c r="Y146" s="77"/>
      <c r="Z146" s="86"/>
      <c r="AA146" s="86"/>
      <c r="AB146" s="84"/>
      <c r="AC146" s="86"/>
      <c r="AD146" s="83"/>
      <c r="AE146" s="85"/>
      <c r="AF146" s="67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1:119" x14ac:dyDescent="0.15">
      <c r="A147" s="36">
        <f t="shared" si="59"/>
        <v>44363</v>
      </c>
      <c r="B147" s="14">
        <f t="shared" ca="1" si="68"/>
        <v>1004.019733</v>
      </c>
      <c r="C147" s="6">
        <f t="shared" si="60"/>
        <v>1000</v>
      </c>
      <c r="D147" s="12">
        <f ca="1">IF(A147&lt;$B$1,VLOOKUP(A147,[1]DI!$A$4:$B$15000,2,FALSE),0)</f>
        <v>3.4000000000000002E-2</v>
      </c>
      <c r="E147" s="13">
        <f t="shared" ca="1" si="69"/>
        <v>1.00013269</v>
      </c>
      <c r="F147" s="13">
        <f ca="1">(TRUNC(PRODUCT($E$12:$E146),16))</f>
        <v>1.0095001116128499</v>
      </c>
      <c r="G147" s="13">
        <f t="shared" ca="1" si="70"/>
        <v>1.00816158296068</v>
      </c>
      <c r="H147" s="13">
        <f t="shared" ca="1" si="71"/>
        <v>1.0013276900000001</v>
      </c>
      <c r="I147" s="12">
        <f t="shared" si="72"/>
        <v>7.0000000000000007E-2</v>
      </c>
      <c r="J147" s="30">
        <f t="shared" si="61"/>
        <v>44348</v>
      </c>
      <c r="K147" s="2">
        <f t="shared" si="62"/>
        <v>10</v>
      </c>
      <c r="L147" s="15">
        <f t="shared" si="63"/>
        <v>10</v>
      </c>
      <c r="M147" s="11">
        <f t="shared" si="55"/>
        <v>1.0026884739999999</v>
      </c>
      <c r="N147" s="11">
        <f t="shared" ca="1" si="56"/>
        <v>1.004019733</v>
      </c>
      <c r="O147" s="15">
        <f t="shared" si="64"/>
        <v>0</v>
      </c>
      <c r="P147" s="13">
        <f t="shared" ca="1" si="57"/>
        <v>4.0197329999999996</v>
      </c>
      <c r="Q147" s="19">
        <f t="shared" si="58"/>
        <v>0</v>
      </c>
      <c r="R147" s="13">
        <f t="shared" si="65"/>
        <v>0</v>
      </c>
      <c r="S147" s="4" t="str">
        <f t="shared" si="66"/>
        <v>A+J=</v>
      </c>
      <c r="T147" s="30">
        <f t="shared" si="67"/>
        <v>44530</v>
      </c>
      <c r="U147" s="3"/>
      <c r="V147" s="83"/>
      <c r="W147" s="67"/>
      <c r="X147" s="69"/>
      <c r="Y147" s="77"/>
      <c r="Z147" s="86"/>
      <c r="AA147" s="86"/>
      <c r="AB147" s="84"/>
      <c r="AC147" s="86"/>
      <c r="AD147" s="83"/>
      <c r="AE147" s="85"/>
      <c r="AF147" s="67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1:119" x14ac:dyDescent="0.15">
      <c r="A148" s="36">
        <f t="shared" si="59"/>
        <v>44364</v>
      </c>
      <c r="B148" s="14">
        <f t="shared" ca="1" si="68"/>
        <v>1004.42259899</v>
      </c>
      <c r="C148" s="6">
        <f t="shared" si="60"/>
        <v>1000</v>
      </c>
      <c r="D148" s="12">
        <f ca="1">IF(A148&lt;$B$1,VLOOKUP(A148,[1]DI!$A$4:$B$15000,2,FALSE),0)</f>
        <v>4.1500000000000002E-2</v>
      </c>
      <c r="E148" s="13">
        <f t="shared" ca="1" si="69"/>
        <v>1.00016137</v>
      </c>
      <c r="F148" s="13">
        <f ca="1">(TRUNC(PRODUCT($E$12:$E147),16))</f>
        <v>1.0096340621826601</v>
      </c>
      <c r="G148" s="13">
        <f t="shared" ca="1" si="70"/>
        <v>1.00816158296068</v>
      </c>
      <c r="H148" s="13">
        <f t="shared" ca="1" si="71"/>
        <v>1.0014605599999999</v>
      </c>
      <c r="I148" s="12">
        <f t="shared" si="72"/>
        <v>7.0000000000000007E-2</v>
      </c>
      <c r="J148" s="30">
        <f t="shared" si="61"/>
        <v>44348</v>
      </c>
      <c r="K148" s="2">
        <f t="shared" si="62"/>
        <v>11</v>
      </c>
      <c r="L148" s="15">
        <f t="shared" si="63"/>
        <v>11</v>
      </c>
      <c r="M148" s="11">
        <f t="shared" si="55"/>
        <v>1.0029577190000001</v>
      </c>
      <c r="N148" s="11">
        <f t="shared" ca="1" si="56"/>
        <v>1.004422599</v>
      </c>
      <c r="O148" s="15">
        <f t="shared" si="64"/>
        <v>0</v>
      </c>
      <c r="P148" s="13">
        <f t="shared" ca="1" si="57"/>
        <v>4.42259899</v>
      </c>
      <c r="Q148" s="19">
        <f t="shared" si="58"/>
        <v>0</v>
      </c>
      <c r="R148" s="13">
        <f t="shared" si="65"/>
        <v>0</v>
      </c>
      <c r="S148" s="4" t="str">
        <f t="shared" si="66"/>
        <v>A+J=</v>
      </c>
      <c r="T148" s="30">
        <f t="shared" si="67"/>
        <v>44530</v>
      </c>
      <c r="U148" s="3"/>
      <c r="V148" s="83"/>
      <c r="W148" s="67"/>
      <c r="X148" s="69"/>
      <c r="Y148" s="77"/>
      <c r="Z148" s="86"/>
      <c r="AA148" s="86"/>
      <c r="AB148" s="84"/>
      <c r="AC148" s="86"/>
      <c r="AD148" s="83"/>
      <c r="AE148" s="85"/>
      <c r="AF148" s="67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1:119" x14ac:dyDescent="0.15">
      <c r="A149" s="36">
        <f t="shared" si="59"/>
        <v>44365</v>
      </c>
      <c r="B149" s="14">
        <f t="shared" ca="1" si="68"/>
        <v>1004.854431</v>
      </c>
      <c r="C149" s="6">
        <f t="shared" si="60"/>
        <v>1000</v>
      </c>
      <c r="D149" s="12">
        <f ca="1">IF(A149&lt;$B$1,VLOOKUP(A149,[1]DI!$A$4:$B$15000,2,FALSE),0)</f>
        <v>4.1500000000000002E-2</v>
      </c>
      <c r="E149" s="13">
        <f t="shared" ca="1" si="69"/>
        <v>1.00016137</v>
      </c>
      <c r="F149" s="13">
        <f ca="1">(TRUNC(PRODUCT($E$12:$E148),16))</f>
        <v>1.0097969868312699</v>
      </c>
      <c r="G149" s="13">
        <f t="shared" ca="1" si="70"/>
        <v>1.00816158296068</v>
      </c>
      <c r="H149" s="13">
        <f t="shared" ca="1" si="71"/>
        <v>1.0016221599999999</v>
      </c>
      <c r="I149" s="12">
        <f t="shared" si="72"/>
        <v>7.0000000000000007E-2</v>
      </c>
      <c r="J149" s="30">
        <f t="shared" si="61"/>
        <v>44348</v>
      </c>
      <c r="K149" s="2">
        <f t="shared" si="62"/>
        <v>12</v>
      </c>
      <c r="L149" s="15">
        <f t="shared" si="63"/>
        <v>12</v>
      </c>
      <c r="M149" s="11">
        <f t="shared" si="55"/>
        <v>1.003227036</v>
      </c>
      <c r="N149" s="11">
        <f t="shared" ca="1" si="56"/>
        <v>1.004854431</v>
      </c>
      <c r="O149" s="15">
        <f t="shared" si="64"/>
        <v>0</v>
      </c>
      <c r="P149" s="13">
        <f t="shared" ca="1" si="57"/>
        <v>4.8544309999999999</v>
      </c>
      <c r="Q149" s="19">
        <f t="shared" si="58"/>
        <v>0</v>
      </c>
      <c r="R149" s="13">
        <f t="shared" si="65"/>
        <v>0</v>
      </c>
      <c r="S149" s="4" t="str">
        <f t="shared" si="66"/>
        <v>A+J=</v>
      </c>
      <c r="T149" s="30">
        <f t="shared" si="67"/>
        <v>44530</v>
      </c>
      <c r="U149" s="3"/>
      <c r="V149" s="83"/>
      <c r="W149" s="67"/>
      <c r="X149" s="69"/>
      <c r="Y149" s="77"/>
      <c r="Z149" s="86"/>
      <c r="AA149" s="86"/>
      <c r="AB149" s="84"/>
      <c r="AC149" s="86"/>
      <c r="AD149" s="83"/>
      <c r="AE149" s="85"/>
      <c r="AF149" s="67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1:119" x14ac:dyDescent="0.15">
      <c r="A150" s="36">
        <f t="shared" si="59"/>
        <v>44366</v>
      </c>
      <c r="B150" s="14">
        <f t="shared" ca="1" si="68"/>
        <v>1005.28646199</v>
      </c>
      <c r="C150" s="6">
        <f t="shared" si="60"/>
        <v>1000</v>
      </c>
      <c r="D150" s="12">
        <f ca="1">IF(A150&lt;$B$1,VLOOKUP(A150,[1]DI!$A$4:$B$15000,2,FALSE),0)</f>
        <v>0</v>
      </c>
      <c r="E150" s="13">
        <f t="shared" ca="1" si="69"/>
        <v>1</v>
      </c>
      <c r="F150" s="13">
        <f ca="1">(TRUNC(PRODUCT($E$12:$E149),16))</f>
        <v>1.00995993777104</v>
      </c>
      <c r="G150" s="13">
        <f t="shared" ca="1" si="70"/>
        <v>1.00816158296068</v>
      </c>
      <c r="H150" s="13">
        <f t="shared" ca="1" si="71"/>
        <v>1.0017837999999999</v>
      </c>
      <c r="I150" s="12">
        <f t="shared" si="72"/>
        <v>7.0000000000000007E-2</v>
      </c>
      <c r="J150" s="30">
        <f t="shared" si="61"/>
        <v>44348</v>
      </c>
      <c r="K150" s="2">
        <f t="shared" si="62"/>
        <v>12</v>
      </c>
      <c r="L150" s="15">
        <f t="shared" si="63"/>
        <v>13</v>
      </c>
      <c r="M150" s="11">
        <f t="shared" si="55"/>
        <v>1.003496425</v>
      </c>
      <c r="N150" s="11">
        <f t="shared" ca="1" si="56"/>
        <v>1.0052864619999999</v>
      </c>
      <c r="O150" s="15">
        <f t="shared" si="64"/>
        <v>0</v>
      </c>
      <c r="P150" s="13">
        <f t="shared" ca="1" si="57"/>
        <v>5.2864619900000003</v>
      </c>
      <c r="Q150" s="19">
        <f t="shared" si="58"/>
        <v>0</v>
      </c>
      <c r="R150" s="13">
        <f t="shared" si="65"/>
        <v>0</v>
      </c>
      <c r="S150" s="4" t="str">
        <f t="shared" si="66"/>
        <v>A+J=</v>
      </c>
      <c r="T150" s="30">
        <f t="shared" si="67"/>
        <v>44530</v>
      </c>
      <c r="U150" s="3"/>
      <c r="V150" s="83"/>
      <c r="W150" s="67"/>
      <c r="X150" s="69"/>
      <c r="Y150" s="77"/>
      <c r="Z150" s="86"/>
      <c r="AA150" s="86"/>
      <c r="AB150" s="84"/>
      <c r="AC150" s="86"/>
      <c r="AD150" s="83"/>
      <c r="AE150" s="85"/>
      <c r="AF150" s="67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1:119" x14ac:dyDescent="0.15">
      <c r="A151" s="36">
        <f t="shared" si="59"/>
        <v>44367</v>
      </c>
      <c r="B151" s="14">
        <f t="shared" ca="1" si="68"/>
        <v>1005.28646199</v>
      </c>
      <c r="C151" s="6">
        <f t="shared" si="60"/>
        <v>1000</v>
      </c>
      <c r="D151" s="12">
        <f ca="1">IF(A151&lt;$B$1,VLOOKUP(A151,[1]DI!$A$4:$B$15000,2,FALSE),0)</f>
        <v>0</v>
      </c>
      <c r="E151" s="13">
        <f t="shared" ca="1" si="69"/>
        <v>1</v>
      </c>
      <c r="F151" s="13">
        <f ca="1">(TRUNC(PRODUCT($E$12:$E150),16))</f>
        <v>1.00995993777104</v>
      </c>
      <c r="G151" s="13">
        <f t="shared" ca="1" si="70"/>
        <v>1.00816158296068</v>
      </c>
      <c r="H151" s="13">
        <f t="shared" ca="1" si="71"/>
        <v>1.0017837999999999</v>
      </c>
      <c r="I151" s="12">
        <f t="shared" si="72"/>
        <v>7.0000000000000007E-2</v>
      </c>
      <c r="J151" s="30">
        <f t="shared" si="61"/>
        <v>44348</v>
      </c>
      <c r="K151" s="2">
        <f t="shared" si="62"/>
        <v>12</v>
      </c>
      <c r="L151" s="15">
        <f t="shared" si="63"/>
        <v>13</v>
      </c>
      <c r="M151" s="11">
        <f t="shared" si="55"/>
        <v>1.003496425</v>
      </c>
      <c r="N151" s="11">
        <f t="shared" ca="1" si="56"/>
        <v>1.0052864619999999</v>
      </c>
      <c r="O151" s="15">
        <f t="shared" si="64"/>
        <v>0</v>
      </c>
      <c r="P151" s="13">
        <f t="shared" ca="1" si="57"/>
        <v>5.2864619900000003</v>
      </c>
      <c r="Q151" s="19">
        <f t="shared" si="58"/>
        <v>0</v>
      </c>
      <c r="R151" s="13">
        <f t="shared" si="65"/>
        <v>0</v>
      </c>
      <c r="S151" s="4" t="str">
        <f t="shared" si="66"/>
        <v>A+J=</v>
      </c>
      <c r="T151" s="30">
        <f t="shared" si="67"/>
        <v>44530</v>
      </c>
      <c r="U151" s="3"/>
      <c r="V151" s="83"/>
      <c r="W151" s="67"/>
      <c r="X151" s="69"/>
      <c r="Y151" s="77"/>
      <c r="Z151" s="86"/>
      <c r="AA151" s="86"/>
      <c r="AB151" s="84"/>
      <c r="AC151" s="86"/>
      <c r="AD151" s="83"/>
      <c r="AE151" s="85"/>
      <c r="AF151" s="67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1:119" x14ac:dyDescent="0.15">
      <c r="A152" s="36">
        <f t="shared" si="59"/>
        <v>44368</v>
      </c>
      <c r="B152" s="14">
        <f t="shared" ca="1" si="68"/>
        <v>1005.28646199</v>
      </c>
      <c r="C152" s="6">
        <f t="shared" si="60"/>
        <v>1000</v>
      </c>
      <c r="D152" s="12">
        <f ca="1">IF(A152&lt;$B$1,VLOOKUP(A152,[1]DI!$A$4:$B$15000,2,FALSE),0)</f>
        <v>4.1500000000000002E-2</v>
      </c>
      <c r="E152" s="13">
        <f t="shared" ca="1" si="69"/>
        <v>1.00016137</v>
      </c>
      <c r="F152" s="13">
        <f ca="1">(TRUNC(PRODUCT($E$12:$E151),16))</f>
        <v>1.00995993777104</v>
      </c>
      <c r="G152" s="13">
        <f t="shared" ca="1" si="70"/>
        <v>1.00816158296068</v>
      </c>
      <c r="H152" s="13">
        <f t="shared" ca="1" si="71"/>
        <v>1.0017837999999999</v>
      </c>
      <c r="I152" s="12">
        <f t="shared" si="72"/>
        <v>7.0000000000000007E-2</v>
      </c>
      <c r="J152" s="30">
        <f t="shared" si="61"/>
        <v>44348</v>
      </c>
      <c r="K152" s="2">
        <f t="shared" si="62"/>
        <v>13</v>
      </c>
      <c r="L152" s="15">
        <f t="shared" si="63"/>
        <v>13</v>
      </c>
      <c r="M152" s="11">
        <f t="shared" si="55"/>
        <v>1.003496425</v>
      </c>
      <c r="N152" s="11">
        <f t="shared" ca="1" si="56"/>
        <v>1.0052864619999999</v>
      </c>
      <c r="O152" s="15">
        <f t="shared" si="64"/>
        <v>0</v>
      </c>
      <c r="P152" s="13">
        <f t="shared" ca="1" si="57"/>
        <v>5.2864619900000003</v>
      </c>
      <c r="Q152" s="19">
        <f t="shared" si="58"/>
        <v>0</v>
      </c>
      <c r="R152" s="13">
        <f t="shared" si="65"/>
        <v>0</v>
      </c>
      <c r="S152" s="4" t="str">
        <f t="shared" si="66"/>
        <v>A+J=</v>
      </c>
      <c r="T152" s="30">
        <f t="shared" si="67"/>
        <v>44530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1:119" x14ac:dyDescent="0.15">
      <c r="A153" s="36">
        <f t="shared" si="59"/>
        <v>44369</v>
      </c>
      <c r="B153" s="14">
        <f t="shared" ca="1" si="68"/>
        <v>1005.71866299</v>
      </c>
      <c r="C153" s="6">
        <f t="shared" si="60"/>
        <v>1000</v>
      </c>
      <c r="D153" s="12">
        <f ca="1">IF(A153&lt;$B$1,VLOOKUP(A153,[1]DI!$A$4:$B$15000,2,FALSE),0)</f>
        <v>4.1500000000000002E-2</v>
      </c>
      <c r="E153" s="13">
        <f t="shared" ca="1" si="69"/>
        <v>1.00016137</v>
      </c>
      <c r="F153" s="13">
        <f ca="1">(TRUNC(PRODUCT($E$12:$E152),16))</f>
        <v>1.0101229150062001</v>
      </c>
      <c r="G153" s="13">
        <f t="shared" ca="1" si="70"/>
        <v>1.00816158296068</v>
      </c>
      <c r="H153" s="13">
        <f t="shared" ca="1" si="71"/>
        <v>1.00194545</v>
      </c>
      <c r="I153" s="12">
        <f t="shared" si="72"/>
        <v>7.0000000000000007E-2</v>
      </c>
      <c r="J153" s="30">
        <f t="shared" si="61"/>
        <v>44348</v>
      </c>
      <c r="K153" s="2">
        <f t="shared" si="62"/>
        <v>14</v>
      </c>
      <c r="L153" s="15">
        <f t="shared" si="63"/>
        <v>14</v>
      </c>
      <c r="M153" s="11">
        <f t="shared" si="55"/>
        <v>1.0037658869999999</v>
      </c>
      <c r="N153" s="11">
        <f t="shared" ca="1" si="56"/>
        <v>1.0057186629999999</v>
      </c>
      <c r="O153" s="15">
        <f t="shared" si="64"/>
        <v>0</v>
      </c>
      <c r="P153" s="13">
        <f t="shared" ca="1" si="57"/>
        <v>5.7186629900000003</v>
      </c>
      <c r="Q153" s="19">
        <f t="shared" si="58"/>
        <v>0</v>
      </c>
      <c r="R153" s="13">
        <f t="shared" si="65"/>
        <v>0</v>
      </c>
      <c r="S153" s="4" t="str">
        <f t="shared" si="66"/>
        <v>A+J=</v>
      </c>
      <c r="T153" s="30">
        <f t="shared" si="67"/>
        <v>44530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1:119" x14ac:dyDescent="0.15">
      <c r="A154" s="36">
        <f t="shared" si="59"/>
        <v>44370</v>
      </c>
      <c r="B154" s="14">
        <f t="shared" ca="1" si="68"/>
        <v>1006.15106399</v>
      </c>
      <c r="C154" s="6">
        <f t="shared" si="60"/>
        <v>1000</v>
      </c>
      <c r="D154" s="12">
        <f ca="1">IF(A154&lt;$B$1,VLOOKUP(A154,[1]DI!$A$4:$B$15000,2,FALSE),0)</f>
        <v>4.1500000000000002E-2</v>
      </c>
      <c r="E154" s="13">
        <f t="shared" ca="1" si="69"/>
        <v>1.00016137</v>
      </c>
      <c r="F154" s="13">
        <f ca="1">(TRUNC(PRODUCT($E$12:$E153),16))</f>
        <v>1.01028591854099</v>
      </c>
      <c r="G154" s="13">
        <f t="shared" ca="1" si="70"/>
        <v>1.00816158296068</v>
      </c>
      <c r="H154" s="13">
        <f t="shared" ca="1" si="71"/>
        <v>1.0021071399999999</v>
      </c>
      <c r="I154" s="12">
        <f t="shared" si="72"/>
        <v>7.0000000000000007E-2</v>
      </c>
      <c r="J154" s="30">
        <f t="shared" si="61"/>
        <v>44348</v>
      </c>
      <c r="K154" s="2">
        <f t="shared" si="62"/>
        <v>15</v>
      </c>
      <c r="L154" s="15">
        <f t="shared" si="63"/>
        <v>15</v>
      </c>
      <c r="M154" s="11">
        <f t="shared" si="55"/>
        <v>1.004035421</v>
      </c>
      <c r="N154" s="11">
        <f t="shared" ca="1" si="56"/>
        <v>1.006151064</v>
      </c>
      <c r="O154" s="15">
        <f t="shared" si="64"/>
        <v>0</v>
      </c>
      <c r="P154" s="13">
        <f t="shared" ca="1" si="57"/>
        <v>6.1510639899999999</v>
      </c>
      <c r="Q154" s="19">
        <f t="shared" si="58"/>
        <v>0</v>
      </c>
      <c r="R154" s="13">
        <f t="shared" si="65"/>
        <v>0</v>
      </c>
      <c r="S154" s="4" t="str">
        <f t="shared" si="66"/>
        <v>A+J=</v>
      </c>
      <c r="T154" s="30">
        <f t="shared" si="67"/>
        <v>44530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1:119" x14ac:dyDescent="0.15">
      <c r="A155" s="36">
        <f t="shared" si="59"/>
        <v>44371</v>
      </c>
      <c r="B155" s="14">
        <f t="shared" ca="1" si="68"/>
        <v>1006.583644</v>
      </c>
      <c r="C155" s="6">
        <f t="shared" si="60"/>
        <v>1000</v>
      </c>
      <c r="D155" s="12">
        <f ca="1">IF(A155&lt;$B$1,VLOOKUP(A155,[1]DI!$A$4:$B$15000,2,FALSE),0)</f>
        <v>4.1500000000000002E-2</v>
      </c>
      <c r="E155" s="13">
        <f t="shared" ca="1" si="69"/>
        <v>1.00016137</v>
      </c>
      <c r="F155" s="13">
        <f ca="1">(TRUNC(PRODUCT($E$12:$E154),16))</f>
        <v>1.0104489483796699</v>
      </c>
      <c r="G155" s="13">
        <f t="shared" ca="1" si="70"/>
        <v>1.00816158296068</v>
      </c>
      <c r="H155" s="13">
        <f t="shared" ca="1" si="71"/>
        <v>1.0022688500000001</v>
      </c>
      <c r="I155" s="12">
        <f t="shared" si="72"/>
        <v>7.0000000000000007E-2</v>
      </c>
      <c r="J155" s="30">
        <f t="shared" si="61"/>
        <v>44348</v>
      </c>
      <c r="K155" s="2">
        <f t="shared" si="62"/>
        <v>16</v>
      </c>
      <c r="L155" s="15">
        <f t="shared" si="63"/>
        <v>16</v>
      </c>
      <c r="M155" s="11">
        <f t="shared" si="55"/>
        <v>1.004305027</v>
      </c>
      <c r="N155" s="11">
        <f t="shared" ca="1" si="56"/>
        <v>1.006583644</v>
      </c>
      <c r="O155" s="15">
        <f t="shared" si="64"/>
        <v>0</v>
      </c>
      <c r="P155" s="13">
        <f t="shared" ca="1" si="57"/>
        <v>6.5836439999999996</v>
      </c>
      <c r="Q155" s="19">
        <f t="shared" si="58"/>
        <v>0</v>
      </c>
      <c r="R155" s="13">
        <f t="shared" si="65"/>
        <v>0</v>
      </c>
      <c r="S155" s="4" t="str">
        <f t="shared" si="66"/>
        <v>A+J=</v>
      </c>
      <c r="T155" s="30">
        <f t="shared" si="67"/>
        <v>44530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1:119" x14ac:dyDescent="0.15">
      <c r="A156" s="36">
        <f t="shared" si="59"/>
        <v>44372</v>
      </c>
      <c r="B156" s="14">
        <f t="shared" ca="1" si="68"/>
        <v>1007.01640499</v>
      </c>
      <c r="C156" s="6">
        <f t="shared" si="60"/>
        <v>1000</v>
      </c>
      <c r="D156" s="12">
        <f ca="1">IF(A156&lt;$B$1,VLOOKUP(A156,[1]DI!$A$4:$B$15000,2,FALSE),0)</f>
        <v>4.1500000000000002E-2</v>
      </c>
      <c r="E156" s="13">
        <f t="shared" ca="1" si="69"/>
        <v>1.00016137</v>
      </c>
      <c r="F156" s="13">
        <f ca="1">(TRUNC(PRODUCT($E$12:$E155),16))</f>
        <v>1.0106120045264699</v>
      </c>
      <c r="G156" s="13">
        <f t="shared" ca="1" si="70"/>
        <v>1.00816158296068</v>
      </c>
      <c r="H156" s="13">
        <f t="shared" ca="1" si="71"/>
        <v>1.00243058</v>
      </c>
      <c r="I156" s="12">
        <f t="shared" si="72"/>
        <v>7.0000000000000007E-2</v>
      </c>
      <c r="J156" s="30">
        <f t="shared" si="61"/>
        <v>44348</v>
      </c>
      <c r="K156" s="2">
        <f t="shared" si="62"/>
        <v>17</v>
      </c>
      <c r="L156" s="15">
        <f t="shared" si="63"/>
        <v>17</v>
      </c>
      <c r="M156" s="11">
        <f t="shared" si="55"/>
        <v>1.0045747060000001</v>
      </c>
      <c r="N156" s="11">
        <f t="shared" ca="1" si="56"/>
        <v>1.0070164049999999</v>
      </c>
      <c r="O156" s="15">
        <f t="shared" si="64"/>
        <v>0</v>
      </c>
      <c r="P156" s="13">
        <f t="shared" ca="1" si="57"/>
        <v>7.0164049899999998</v>
      </c>
      <c r="Q156" s="19">
        <f t="shared" si="58"/>
        <v>0</v>
      </c>
      <c r="R156" s="13">
        <f t="shared" si="65"/>
        <v>0</v>
      </c>
      <c r="S156" s="4" t="str">
        <f t="shared" si="66"/>
        <v>A+J=</v>
      </c>
      <c r="T156" s="30">
        <f t="shared" si="67"/>
        <v>44530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1:119" x14ac:dyDescent="0.15">
      <c r="A157" s="36">
        <f t="shared" si="59"/>
        <v>44373</v>
      </c>
      <c r="B157" s="14">
        <f t="shared" ca="1" si="68"/>
        <v>1007.44936599</v>
      </c>
      <c r="C157" s="6">
        <f t="shared" si="60"/>
        <v>1000</v>
      </c>
      <c r="D157" s="12">
        <f ca="1">IF(A157&lt;$B$1,VLOOKUP(A157,[1]DI!$A$4:$B$15000,2,FALSE),0)</f>
        <v>0</v>
      </c>
      <c r="E157" s="13">
        <f t="shared" ca="1" si="69"/>
        <v>1</v>
      </c>
      <c r="F157" s="13">
        <f ca="1">(TRUNC(PRODUCT($E$12:$E156),16))</f>
        <v>1.01077508698564</v>
      </c>
      <c r="G157" s="13">
        <f t="shared" ca="1" si="70"/>
        <v>1.00816158296068</v>
      </c>
      <c r="H157" s="13">
        <f t="shared" ca="1" si="71"/>
        <v>1.00259235</v>
      </c>
      <c r="I157" s="12">
        <f t="shared" si="72"/>
        <v>7.0000000000000007E-2</v>
      </c>
      <c r="J157" s="30">
        <f t="shared" si="61"/>
        <v>44348</v>
      </c>
      <c r="K157" s="2">
        <f t="shared" si="62"/>
        <v>17</v>
      </c>
      <c r="L157" s="15">
        <f t="shared" si="63"/>
        <v>18</v>
      </c>
      <c r="M157" s="11">
        <f t="shared" si="55"/>
        <v>1.0048444569999999</v>
      </c>
      <c r="N157" s="11">
        <f t="shared" ca="1" si="56"/>
        <v>1.0074493659999999</v>
      </c>
      <c r="O157" s="15">
        <f t="shared" si="64"/>
        <v>0</v>
      </c>
      <c r="P157" s="13">
        <f t="shared" ca="1" si="57"/>
        <v>7.4493659900000004</v>
      </c>
      <c r="Q157" s="19">
        <f t="shared" si="58"/>
        <v>0</v>
      </c>
      <c r="R157" s="13">
        <f t="shared" si="65"/>
        <v>0</v>
      </c>
      <c r="S157" s="4" t="str">
        <f t="shared" si="66"/>
        <v>A+J=</v>
      </c>
      <c r="T157" s="30">
        <f t="shared" si="67"/>
        <v>44530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1:119" x14ac:dyDescent="0.15">
      <c r="A158" s="36">
        <f t="shared" si="59"/>
        <v>44374</v>
      </c>
      <c r="B158" s="14">
        <f t="shared" ca="1" si="68"/>
        <v>1007.44936599</v>
      </c>
      <c r="C158" s="6">
        <f t="shared" si="60"/>
        <v>1000</v>
      </c>
      <c r="D158" s="12">
        <f ca="1">IF(A158&lt;$B$1,VLOOKUP(A158,[1]DI!$A$4:$B$15000,2,FALSE),0)</f>
        <v>0</v>
      </c>
      <c r="E158" s="13">
        <f t="shared" ca="1" si="69"/>
        <v>1</v>
      </c>
      <c r="F158" s="13">
        <f ca="1">(TRUNC(PRODUCT($E$12:$E157),16))</f>
        <v>1.01077508698564</v>
      </c>
      <c r="G158" s="13">
        <f t="shared" ca="1" si="70"/>
        <v>1.00816158296068</v>
      </c>
      <c r="H158" s="13">
        <f t="shared" ca="1" si="71"/>
        <v>1.00259235</v>
      </c>
      <c r="I158" s="12">
        <f t="shared" si="72"/>
        <v>7.0000000000000007E-2</v>
      </c>
      <c r="J158" s="30">
        <f t="shared" si="61"/>
        <v>44348</v>
      </c>
      <c r="K158" s="2">
        <f t="shared" si="62"/>
        <v>17</v>
      </c>
      <c r="L158" s="15">
        <f t="shared" si="63"/>
        <v>18</v>
      </c>
      <c r="M158" s="11">
        <f t="shared" si="55"/>
        <v>1.0048444569999999</v>
      </c>
      <c r="N158" s="11">
        <f t="shared" ca="1" si="56"/>
        <v>1.0074493659999999</v>
      </c>
      <c r="O158" s="15">
        <f t="shared" si="64"/>
        <v>0</v>
      </c>
      <c r="P158" s="13">
        <f t="shared" ca="1" si="57"/>
        <v>7.4493659900000004</v>
      </c>
      <c r="Q158" s="19">
        <f t="shared" si="58"/>
        <v>0</v>
      </c>
      <c r="R158" s="13">
        <f t="shared" si="65"/>
        <v>0</v>
      </c>
      <c r="S158" s="4" t="str">
        <f t="shared" si="66"/>
        <v>A+J=</v>
      </c>
      <c r="T158" s="30">
        <f t="shared" si="67"/>
        <v>44530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1:119" x14ac:dyDescent="0.15">
      <c r="A159" s="36">
        <f t="shared" si="59"/>
        <v>44375</v>
      </c>
      <c r="B159" s="14">
        <f t="shared" ca="1" si="68"/>
        <v>1007.44936599</v>
      </c>
      <c r="C159" s="6">
        <f t="shared" si="60"/>
        <v>1000</v>
      </c>
      <c r="D159" s="12">
        <f ca="1">IF(A159&lt;$B$1,VLOOKUP(A159,[1]DI!$A$4:$B$15000,2,FALSE),0)</f>
        <v>4.1500000000000002E-2</v>
      </c>
      <c r="E159" s="13">
        <f t="shared" ca="1" si="69"/>
        <v>1.00016137</v>
      </c>
      <c r="F159" s="13">
        <f ca="1">(TRUNC(PRODUCT($E$12:$E158),16))</f>
        <v>1.01077508698564</v>
      </c>
      <c r="G159" s="13">
        <f t="shared" ca="1" si="70"/>
        <v>1.00816158296068</v>
      </c>
      <c r="H159" s="13">
        <f t="shared" ca="1" si="71"/>
        <v>1.00259235</v>
      </c>
      <c r="I159" s="12">
        <f t="shared" si="72"/>
        <v>7.0000000000000007E-2</v>
      </c>
      <c r="J159" s="30">
        <f t="shared" si="61"/>
        <v>44348</v>
      </c>
      <c r="K159" s="2">
        <f t="shared" si="62"/>
        <v>18</v>
      </c>
      <c r="L159" s="15">
        <f t="shared" si="63"/>
        <v>18</v>
      </c>
      <c r="M159" s="11">
        <f t="shared" si="55"/>
        <v>1.0048444569999999</v>
      </c>
      <c r="N159" s="11">
        <f t="shared" ca="1" si="56"/>
        <v>1.0074493659999999</v>
      </c>
      <c r="O159" s="15">
        <f t="shared" si="64"/>
        <v>0</v>
      </c>
      <c r="P159" s="13">
        <f t="shared" ca="1" si="57"/>
        <v>7.4493659900000004</v>
      </c>
      <c r="Q159" s="19">
        <f t="shared" si="58"/>
        <v>0</v>
      </c>
      <c r="R159" s="13">
        <f t="shared" si="65"/>
        <v>0</v>
      </c>
      <c r="S159" s="4" t="str">
        <f t="shared" si="66"/>
        <v>A+J=</v>
      </c>
      <c r="T159" s="30">
        <f t="shared" si="67"/>
        <v>44530</v>
      </c>
      <c r="U159" s="3"/>
      <c r="V159" s="71" t="s">
        <v>52</v>
      </c>
      <c r="W159" s="72"/>
      <c r="X159" s="73"/>
      <c r="Y159" s="1"/>
      <c r="AA159" s="74" t="s">
        <v>53</v>
      </c>
      <c r="AB159" s="74" t="s">
        <v>54</v>
      </c>
      <c r="AC159" s="74" t="s">
        <v>55</v>
      </c>
      <c r="AD159" s="75" t="s">
        <v>32</v>
      </c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1:119" ht="15" x14ac:dyDescent="0.2">
      <c r="A160" s="36">
        <f t="shared" si="59"/>
        <v>44376</v>
      </c>
      <c r="B160" s="14">
        <f t="shared" ca="1" si="68"/>
        <v>1007.8824959900001</v>
      </c>
      <c r="C160" s="6">
        <f t="shared" si="60"/>
        <v>1000</v>
      </c>
      <c r="D160" s="12">
        <f ca="1">IF(A160&lt;$B$1,VLOOKUP(A160,[1]DI!$A$4:$B$15000,2,FALSE),0)</f>
        <v>4.1500000000000002E-2</v>
      </c>
      <c r="E160" s="13">
        <f t="shared" ca="1" si="69"/>
        <v>1.00016137</v>
      </c>
      <c r="F160" s="13">
        <f ca="1">(TRUNC(PRODUCT($E$12:$E159),16))</f>
        <v>1.0109381957614201</v>
      </c>
      <c r="G160" s="13">
        <f t="shared" ca="1" si="70"/>
        <v>1.00816158296068</v>
      </c>
      <c r="H160" s="13">
        <f t="shared" ca="1" si="71"/>
        <v>1.00275413</v>
      </c>
      <c r="I160" s="12">
        <f t="shared" si="72"/>
        <v>7.0000000000000007E-2</v>
      </c>
      <c r="J160" s="30">
        <f t="shared" si="61"/>
        <v>44348</v>
      </c>
      <c r="K160" s="2">
        <f t="shared" si="62"/>
        <v>19</v>
      </c>
      <c r="L160" s="15">
        <f t="shared" si="63"/>
        <v>19</v>
      </c>
      <c r="M160" s="11">
        <f t="shared" si="55"/>
        <v>1.005114281</v>
      </c>
      <c r="N160" s="11">
        <f t="shared" ca="1" si="56"/>
        <v>1.0078824959999999</v>
      </c>
      <c r="O160" s="15">
        <f t="shared" si="64"/>
        <v>0</v>
      </c>
      <c r="P160" s="13">
        <f t="shared" ca="1" si="57"/>
        <v>7.8824959899999998</v>
      </c>
      <c r="Q160" s="19">
        <f t="shared" si="58"/>
        <v>0</v>
      </c>
      <c r="R160" s="13">
        <f t="shared" si="65"/>
        <v>0</v>
      </c>
      <c r="S160" s="4" t="str">
        <f t="shared" si="66"/>
        <v>A+J=</v>
      </c>
      <c r="T160" s="30">
        <f t="shared" si="67"/>
        <v>44530</v>
      </c>
      <c r="U160" s="3"/>
      <c r="V160" s="76">
        <f>[2]Plan1!$A230</f>
        <v>43831</v>
      </c>
      <c r="W160" s="76" t="str">
        <f>[2]Plan1!$C230</f>
        <v>Confraternização Universal</v>
      </c>
      <c r="X160" s="69"/>
      <c r="Y160" s="1"/>
      <c r="AA160" s="67">
        <f t="shared" ref="AA160:AA172" si="73">WORKDAY(AB160,-1,$V$160:$V$544)</f>
        <v>44225</v>
      </c>
      <c r="AB160" s="68">
        <f>A9</f>
        <v>44228</v>
      </c>
      <c r="AC160" s="67">
        <f t="shared" ref="AC160:AC172" si="74">WORKDAY(AA160,1,$V$160:$V$544)</f>
        <v>44228</v>
      </c>
      <c r="AD160" s="118">
        <v>7.0000000000000007E-2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1:119" x14ac:dyDescent="0.15">
      <c r="A161" s="36">
        <f t="shared" si="59"/>
        <v>44377</v>
      </c>
      <c r="B161" s="14">
        <f t="shared" ca="1" si="68"/>
        <v>1008.315827</v>
      </c>
      <c r="C161" s="6">
        <f t="shared" si="60"/>
        <v>1000</v>
      </c>
      <c r="D161" s="12">
        <f ca="1">IF(A161&lt;$B$1,VLOOKUP(A161,[1]DI!$A$4:$B$15000,2,FALSE),0)</f>
        <v>4.1500000000000002E-2</v>
      </c>
      <c r="E161" s="13">
        <f t="shared" ca="1" si="69"/>
        <v>1.00016137</v>
      </c>
      <c r="F161" s="13">
        <f ca="1">(TRUNC(PRODUCT($E$12:$E160),16))</f>
        <v>1.0111013308580701</v>
      </c>
      <c r="G161" s="13">
        <f t="shared" ca="1" si="70"/>
        <v>1.00816158296068</v>
      </c>
      <c r="H161" s="13">
        <f t="shared" ca="1" si="71"/>
        <v>1.00291595</v>
      </c>
      <c r="I161" s="12">
        <f t="shared" si="72"/>
        <v>7.0000000000000007E-2</v>
      </c>
      <c r="J161" s="30">
        <f t="shared" si="61"/>
        <v>44348</v>
      </c>
      <c r="K161" s="2">
        <f t="shared" si="62"/>
        <v>20</v>
      </c>
      <c r="L161" s="15">
        <f t="shared" si="63"/>
        <v>20</v>
      </c>
      <c r="M161" s="11">
        <f t="shared" si="55"/>
        <v>1.005384177</v>
      </c>
      <c r="N161" s="11">
        <f t="shared" ca="1" si="56"/>
        <v>1.0083158270000001</v>
      </c>
      <c r="O161" s="15">
        <f t="shared" si="64"/>
        <v>0</v>
      </c>
      <c r="P161" s="13">
        <f t="shared" ca="1" si="57"/>
        <v>8.3158270000000005</v>
      </c>
      <c r="Q161" s="19">
        <f t="shared" si="58"/>
        <v>0</v>
      </c>
      <c r="R161" s="13">
        <f t="shared" si="65"/>
        <v>0</v>
      </c>
      <c r="S161" s="4" t="str">
        <f t="shared" si="66"/>
        <v>A+J=</v>
      </c>
      <c r="T161" s="30">
        <f t="shared" si="67"/>
        <v>44530</v>
      </c>
      <c r="U161" s="3"/>
      <c r="V161" s="76">
        <f>[2]Plan1!$A231</f>
        <v>43885</v>
      </c>
      <c r="W161" s="76" t="str">
        <f>[2]Plan1!$C231</f>
        <v>Carnaval</v>
      </c>
      <c r="X161" s="69"/>
      <c r="Y161" s="1"/>
      <c r="AA161" s="67">
        <f>WORKDAY(AB161,-1,$V$160:$V$544)</f>
        <v>44347</v>
      </c>
      <c r="AB161" s="67">
        <v>44348</v>
      </c>
      <c r="AC161" s="67">
        <f t="shared" si="74"/>
        <v>44348</v>
      </c>
      <c r="AD161" s="118">
        <v>7.0000000000000007E-2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1:119" x14ac:dyDescent="0.15">
      <c r="A162" s="36">
        <f t="shared" si="59"/>
        <v>44378</v>
      </c>
      <c r="B162" s="14">
        <f t="shared" ca="1" si="68"/>
        <v>1008.749337</v>
      </c>
      <c r="C162" s="6">
        <f t="shared" si="60"/>
        <v>1000</v>
      </c>
      <c r="D162" s="12">
        <f ca="1">IF(A162&lt;$B$1,VLOOKUP(A162,[1]DI!$A$4:$B$15000,2,FALSE),0)</f>
        <v>4.1500000000000002E-2</v>
      </c>
      <c r="E162" s="13">
        <f t="shared" ca="1" si="69"/>
        <v>1.00016137</v>
      </c>
      <c r="F162" s="13">
        <f ca="1">(TRUNC(PRODUCT($E$12:$E161),16))</f>
        <v>1.01126449227983</v>
      </c>
      <c r="G162" s="13">
        <f t="shared" ca="1" si="70"/>
        <v>1.00816158296068</v>
      </c>
      <c r="H162" s="13">
        <f t="shared" ca="1" si="71"/>
        <v>1.0030777900000001</v>
      </c>
      <c r="I162" s="12">
        <f t="shared" si="72"/>
        <v>7.0000000000000007E-2</v>
      </c>
      <c r="J162" s="30">
        <f t="shared" si="61"/>
        <v>44348</v>
      </c>
      <c r="K162" s="2">
        <f t="shared" si="62"/>
        <v>21</v>
      </c>
      <c r="L162" s="15">
        <f t="shared" si="63"/>
        <v>21</v>
      </c>
      <c r="M162" s="11">
        <f t="shared" si="55"/>
        <v>1.0056541450000001</v>
      </c>
      <c r="N162" s="11">
        <f t="shared" ca="1" si="56"/>
        <v>1.008749337</v>
      </c>
      <c r="O162" s="15">
        <f t="shared" si="64"/>
        <v>0</v>
      </c>
      <c r="P162" s="13">
        <f t="shared" ca="1" si="57"/>
        <v>8.7493370000000006</v>
      </c>
      <c r="Q162" s="19">
        <f t="shared" si="58"/>
        <v>0</v>
      </c>
      <c r="R162" s="13">
        <f t="shared" si="65"/>
        <v>0</v>
      </c>
      <c r="S162" s="4" t="str">
        <f t="shared" si="66"/>
        <v>A+J=</v>
      </c>
      <c r="T162" s="30">
        <f t="shared" si="67"/>
        <v>44530</v>
      </c>
      <c r="U162" s="3"/>
      <c r="V162" s="76">
        <f>[2]Plan1!$A232</f>
        <v>43886</v>
      </c>
      <c r="W162" s="76" t="str">
        <f>[2]Plan1!$C232</f>
        <v>Carnaval</v>
      </c>
      <c r="X162" s="69"/>
      <c r="Y162" s="1"/>
      <c r="AA162" s="67">
        <f t="shared" si="73"/>
        <v>44529</v>
      </c>
      <c r="AB162" s="67">
        <v>44530</v>
      </c>
      <c r="AC162" s="67">
        <f t="shared" si="74"/>
        <v>44530</v>
      </c>
      <c r="AD162" s="118">
        <v>7.0000000000000007E-2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1:119" x14ac:dyDescent="0.15">
      <c r="A163" s="36">
        <f t="shared" si="59"/>
        <v>44379</v>
      </c>
      <c r="B163" s="14">
        <f t="shared" ca="1" si="68"/>
        <v>1009.18303799</v>
      </c>
      <c r="C163" s="6">
        <f t="shared" si="60"/>
        <v>1000</v>
      </c>
      <c r="D163" s="12">
        <f ca="1">IF(A163&lt;$B$1,VLOOKUP(A163,[1]DI!$A$4:$B$15000,2,FALSE),0)</f>
        <v>4.1500000000000002E-2</v>
      </c>
      <c r="E163" s="13">
        <f t="shared" ca="1" si="69"/>
        <v>1.00016137</v>
      </c>
      <c r="F163" s="13">
        <f ca="1">(TRUNC(PRODUCT($E$12:$E162),16))</f>
        <v>1.0114276800309501</v>
      </c>
      <c r="G163" s="13">
        <f t="shared" ca="1" si="70"/>
        <v>1.00816158296068</v>
      </c>
      <c r="H163" s="13">
        <f t="shared" ca="1" si="71"/>
        <v>1.00323966</v>
      </c>
      <c r="I163" s="12">
        <f t="shared" si="72"/>
        <v>7.0000000000000007E-2</v>
      </c>
      <c r="J163" s="30">
        <f t="shared" si="61"/>
        <v>44348</v>
      </c>
      <c r="K163" s="2">
        <f t="shared" si="62"/>
        <v>22</v>
      </c>
      <c r="L163" s="15">
        <f t="shared" si="63"/>
        <v>22</v>
      </c>
      <c r="M163" s="11">
        <f t="shared" si="55"/>
        <v>1.0059241860000001</v>
      </c>
      <c r="N163" s="11">
        <f t="shared" ca="1" si="56"/>
        <v>1.009183038</v>
      </c>
      <c r="O163" s="15">
        <f t="shared" si="64"/>
        <v>0</v>
      </c>
      <c r="P163" s="13">
        <f t="shared" ca="1" si="57"/>
        <v>9.1830379900000008</v>
      </c>
      <c r="Q163" s="19">
        <f t="shared" si="58"/>
        <v>0</v>
      </c>
      <c r="R163" s="13">
        <f t="shared" si="65"/>
        <v>0</v>
      </c>
      <c r="S163" s="4" t="str">
        <f t="shared" si="66"/>
        <v>A+J=</v>
      </c>
      <c r="T163" s="30">
        <f t="shared" si="67"/>
        <v>44530</v>
      </c>
      <c r="U163" s="3"/>
      <c r="V163" s="76">
        <f>[2]Plan1!$A233</f>
        <v>43931</v>
      </c>
      <c r="W163" s="76" t="str">
        <f>[2]Plan1!$C233</f>
        <v>Paixão de Cristo</v>
      </c>
      <c r="X163" s="69"/>
      <c r="Y163" s="1"/>
      <c r="AA163" s="67">
        <f t="shared" si="73"/>
        <v>44711</v>
      </c>
      <c r="AB163" s="67">
        <v>44712</v>
      </c>
      <c r="AC163" s="67">
        <f t="shared" si="74"/>
        <v>44712</v>
      </c>
      <c r="AD163" s="118">
        <v>7.0000000000000007E-2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1:119" x14ac:dyDescent="0.15">
      <c r="A164" s="36">
        <f t="shared" si="59"/>
        <v>44380</v>
      </c>
      <c r="B164" s="14">
        <f t="shared" ca="1" si="68"/>
        <v>1009.6169200000001</v>
      </c>
      <c r="C164" s="6">
        <f t="shared" si="60"/>
        <v>1000</v>
      </c>
      <c r="D164" s="12">
        <f ca="1">IF(A164&lt;$B$1,VLOOKUP(A164,[1]DI!$A$4:$B$15000,2,FALSE),0)</f>
        <v>0</v>
      </c>
      <c r="E164" s="13">
        <f t="shared" ca="1" si="69"/>
        <v>1</v>
      </c>
      <c r="F164" s="13">
        <f ca="1">(TRUNC(PRODUCT($E$12:$E163),16))</f>
        <v>1.0115908941156799</v>
      </c>
      <c r="G164" s="13">
        <f t="shared" ca="1" si="70"/>
        <v>1.00816158296068</v>
      </c>
      <c r="H164" s="13">
        <f t="shared" ca="1" si="71"/>
        <v>1.00340155</v>
      </c>
      <c r="I164" s="12">
        <f t="shared" si="72"/>
        <v>7.0000000000000007E-2</v>
      </c>
      <c r="J164" s="30">
        <f t="shared" si="61"/>
        <v>44348</v>
      </c>
      <c r="K164" s="2">
        <f t="shared" si="62"/>
        <v>22</v>
      </c>
      <c r="L164" s="15">
        <f t="shared" si="63"/>
        <v>23</v>
      </c>
      <c r="M164" s="11">
        <f t="shared" si="55"/>
        <v>1.0061943</v>
      </c>
      <c r="N164" s="11">
        <f t="shared" ca="1" si="56"/>
        <v>1.00961692</v>
      </c>
      <c r="O164" s="15">
        <f t="shared" si="64"/>
        <v>0</v>
      </c>
      <c r="P164" s="13">
        <f t="shared" ca="1" si="57"/>
        <v>9.6169200000000004</v>
      </c>
      <c r="Q164" s="19">
        <f t="shared" si="58"/>
        <v>0</v>
      </c>
      <c r="R164" s="13">
        <f t="shared" si="65"/>
        <v>0</v>
      </c>
      <c r="S164" s="4" t="str">
        <f t="shared" si="66"/>
        <v>A+J=</v>
      </c>
      <c r="T164" s="30">
        <f t="shared" si="67"/>
        <v>44530</v>
      </c>
      <c r="U164" s="3"/>
      <c r="V164" s="76">
        <f>[2]Plan1!$A234</f>
        <v>43942</v>
      </c>
      <c r="W164" s="76" t="str">
        <f>[2]Plan1!$C234</f>
        <v>Tiradentes</v>
      </c>
      <c r="X164" s="69"/>
      <c r="Y164" s="1"/>
      <c r="AA164" s="67">
        <f t="shared" si="73"/>
        <v>44894</v>
      </c>
      <c r="AB164" s="67">
        <v>44895</v>
      </c>
      <c r="AC164" s="67">
        <f t="shared" si="74"/>
        <v>44895</v>
      </c>
      <c r="AD164" s="118">
        <v>7.0000000000000007E-2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1:119" x14ac:dyDescent="0.15">
      <c r="A165" s="36">
        <f t="shared" si="59"/>
        <v>44381</v>
      </c>
      <c r="B165" s="14">
        <f t="shared" ca="1" si="68"/>
        <v>1009.6169200000001</v>
      </c>
      <c r="C165" s="6">
        <f t="shared" si="60"/>
        <v>1000</v>
      </c>
      <c r="D165" s="12">
        <f ca="1">IF(A165&lt;$B$1,VLOOKUP(A165,[1]DI!$A$4:$B$15000,2,FALSE),0)</f>
        <v>0</v>
      </c>
      <c r="E165" s="13">
        <f t="shared" ca="1" si="69"/>
        <v>1</v>
      </c>
      <c r="F165" s="13">
        <f ca="1">(TRUNC(PRODUCT($E$12:$E164),16))</f>
        <v>1.0115908941156799</v>
      </c>
      <c r="G165" s="13">
        <f t="shared" ca="1" si="70"/>
        <v>1.00816158296068</v>
      </c>
      <c r="H165" s="13">
        <f t="shared" ca="1" si="71"/>
        <v>1.00340155</v>
      </c>
      <c r="I165" s="12">
        <f t="shared" si="72"/>
        <v>7.0000000000000007E-2</v>
      </c>
      <c r="J165" s="30">
        <f t="shared" si="61"/>
        <v>44348</v>
      </c>
      <c r="K165" s="2">
        <f t="shared" si="62"/>
        <v>22</v>
      </c>
      <c r="L165" s="15">
        <f t="shared" si="63"/>
        <v>23</v>
      </c>
      <c r="M165" s="11">
        <f t="shared" si="55"/>
        <v>1.0061943</v>
      </c>
      <c r="N165" s="11">
        <f t="shared" ca="1" si="56"/>
        <v>1.00961692</v>
      </c>
      <c r="O165" s="15">
        <f t="shared" si="64"/>
        <v>0</v>
      </c>
      <c r="P165" s="13">
        <f t="shared" ca="1" si="57"/>
        <v>9.6169200000000004</v>
      </c>
      <c r="Q165" s="19">
        <f t="shared" si="58"/>
        <v>0</v>
      </c>
      <c r="R165" s="13">
        <f t="shared" si="65"/>
        <v>0</v>
      </c>
      <c r="S165" s="4" t="str">
        <f t="shared" si="66"/>
        <v>A+J=</v>
      </c>
      <c r="T165" s="30">
        <f t="shared" si="67"/>
        <v>44530</v>
      </c>
      <c r="U165" s="3"/>
      <c r="V165" s="76">
        <f>[2]Plan1!$A235</f>
        <v>43952</v>
      </c>
      <c r="W165" s="76" t="str">
        <f>[2]Plan1!$C235</f>
        <v>Dia do Trabalho</v>
      </c>
      <c r="X165" s="69"/>
      <c r="Y165" s="1"/>
      <c r="AA165" s="67">
        <f t="shared" si="73"/>
        <v>45075</v>
      </c>
      <c r="AB165" s="67">
        <v>45076</v>
      </c>
      <c r="AC165" s="67">
        <f t="shared" si="74"/>
        <v>45076</v>
      </c>
      <c r="AD165" s="118">
        <v>7.0000000000000007E-2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1:119" x14ac:dyDescent="0.15">
      <c r="A166" s="36">
        <f t="shared" si="59"/>
        <v>44382</v>
      </c>
      <c r="B166" s="14">
        <f t="shared" ca="1" si="68"/>
        <v>1009.6169200000001</v>
      </c>
      <c r="C166" s="6">
        <f t="shared" si="60"/>
        <v>1000</v>
      </c>
      <c r="D166" s="12">
        <f ca="1">IF(A166&lt;$B$1,VLOOKUP(A166,[1]DI!$A$4:$B$15000,2,FALSE),0)</f>
        <v>4.1500000000000002E-2</v>
      </c>
      <c r="E166" s="13">
        <f t="shared" ca="1" si="69"/>
        <v>1.00016137</v>
      </c>
      <c r="F166" s="13">
        <f ca="1">(TRUNC(PRODUCT($E$12:$E165),16))</f>
        <v>1.0115908941156799</v>
      </c>
      <c r="G166" s="13">
        <f t="shared" ca="1" si="70"/>
        <v>1.00816158296068</v>
      </c>
      <c r="H166" s="13">
        <f t="shared" ca="1" si="71"/>
        <v>1.00340155</v>
      </c>
      <c r="I166" s="12">
        <f t="shared" si="72"/>
        <v>7.0000000000000007E-2</v>
      </c>
      <c r="J166" s="30">
        <f t="shared" si="61"/>
        <v>44348</v>
      </c>
      <c r="K166" s="2">
        <f t="shared" si="62"/>
        <v>23</v>
      </c>
      <c r="L166" s="15">
        <f t="shared" si="63"/>
        <v>23</v>
      </c>
      <c r="M166" s="11">
        <f t="shared" si="55"/>
        <v>1.0061943</v>
      </c>
      <c r="N166" s="11">
        <f t="shared" ca="1" si="56"/>
        <v>1.00961692</v>
      </c>
      <c r="O166" s="15">
        <f t="shared" si="64"/>
        <v>0</v>
      </c>
      <c r="P166" s="13">
        <f t="shared" ca="1" si="57"/>
        <v>9.6169200000000004</v>
      </c>
      <c r="Q166" s="19">
        <f t="shared" si="58"/>
        <v>0</v>
      </c>
      <c r="R166" s="13">
        <f t="shared" si="65"/>
        <v>0</v>
      </c>
      <c r="S166" s="4" t="str">
        <f t="shared" si="66"/>
        <v>A+J=</v>
      </c>
      <c r="T166" s="30">
        <f t="shared" si="67"/>
        <v>44530</v>
      </c>
      <c r="U166" s="3"/>
      <c r="V166" s="76">
        <f>[2]Plan1!$A236</f>
        <v>43993</v>
      </c>
      <c r="W166" s="76" t="str">
        <f>[2]Plan1!$C236</f>
        <v>Corpus Christi</v>
      </c>
      <c r="X166" s="69"/>
      <c r="Y166" s="1"/>
      <c r="AA166" s="67">
        <f t="shared" si="73"/>
        <v>45259</v>
      </c>
      <c r="AB166" s="67">
        <v>45260</v>
      </c>
      <c r="AC166" s="67">
        <f t="shared" si="74"/>
        <v>45260</v>
      </c>
      <c r="AD166" s="118">
        <v>7.0000000000000007E-2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1:119" x14ac:dyDescent="0.15">
      <c r="A167" s="36">
        <f t="shared" si="59"/>
        <v>44383</v>
      </c>
      <c r="B167" s="14">
        <f t="shared" ca="1" si="68"/>
        <v>1010.050992</v>
      </c>
      <c r="C167" s="6">
        <f t="shared" si="60"/>
        <v>1000</v>
      </c>
      <c r="D167" s="12">
        <f ca="1">IF(A167&lt;$B$1,VLOOKUP(A167,[1]DI!$A$4:$B$15000,2,FALSE),0)</f>
        <v>4.1500000000000002E-2</v>
      </c>
      <c r="E167" s="13">
        <f t="shared" ca="1" si="69"/>
        <v>1.00016137</v>
      </c>
      <c r="F167" s="13">
        <f ca="1">(TRUNC(PRODUCT($E$12:$E166),16))</f>
        <v>1.0117541345382599</v>
      </c>
      <c r="G167" s="13">
        <f t="shared" ca="1" si="70"/>
        <v>1.00816158296068</v>
      </c>
      <c r="H167" s="13">
        <f t="shared" ca="1" si="71"/>
        <v>1.00356347</v>
      </c>
      <c r="I167" s="12">
        <f t="shared" si="72"/>
        <v>7.0000000000000007E-2</v>
      </c>
      <c r="J167" s="30">
        <f t="shared" si="61"/>
        <v>44348</v>
      </c>
      <c r="K167" s="2">
        <f t="shared" si="62"/>
        <v>24</v>
      </c>
      <c r="L167" s="15">
        <f t="shared" si="63"/>
        <v>24</v>
      </c>
      <c r="M167" s="11">
        <f t="shared" si="55"/>
        <v>1.006464486</v>
      </c>
      <c r="N167" s="11">
        <f t="shared" ca="1" si="56"/>
        <v>1.010050992</v>
      </c>
      <c r="O167" s="15">
        <f t="shared" si="64"/>
        <v>0</v>
      </c>
      <c r="P167" s="13">
        <f t="shared" ca="1" si="57"/>
        <v>10.050992000000001</v>
      </c>
      <c r="Q167" s="19">
        <f t="shared" si="58"/>
        <v>0</v>
      </c>
      <c r="R167" s="13">
        <f t="shared" si="65"/>
        <v>0</v>
      </c>
      <c r="S167" s="4" t="str">
        <f t="shared" si="66"/>
        <v>A+J=</v>
      </c>
      <c r="T167" s="30">
        <f t="shared" si="67"/>
        <v>44530</v>
      </c>
      <c r="U167" s="3"/>
      <c r="V167" s="76">
        <f>[2]Plan1!$A237</f>
        <v>44081</v>
      </c>
      <c r="W167" s="76" t="str">
        <f>[2]Plan1!$C237</f>
        <v>Independência do Brasil</v>
      </c>
      <c r="X167" s="69"/>
      <c r="Y167" s="1"/>
      <c r="AA167" s="67">
        <f t="shared" si="73"/>
        <v>45441</v>
      </c>
      <c r="AB167" s="67">
        <v>45443</v>
      </c>
      <c r="AC167" s="67">
        <f t="shared" si="74"/>
        <v>45443</v>
      </c>
      <c r="AD167" s="118">
        <v>7.0000000000000007E-2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1:119" x14ac:dyDescent="0.15">
      <c r="A168" s="36">
        <f t="shared" si="59"/>
        <v>44384</v>
      </c>
      <c r="B168" s="14">
        <f t="shared" ca="1" si="68"/>
        <v>1010.48524499</v>
      </c>
      <c r="C168" s="6">
        <f t="shared" si="60"/>
        <v>1000</v>
      </c>
      <c r="D168" s="12">
        <f ca="1">IF(A168&lt;$B$1,VLOOKUP(A168,[1]DI!$A$4:$B$15000,2,FALSE),0)</f>
        <v>4.1500000000000002E-2</v>
      </c>
      <c r="E168" s="13">
        <f t="shared" ca="1" si="69"/>
        <v>1.00016137</v>
      </c>
      <c r="F168" s="13">
        <f ca="1">(TRUNC(PRODUCT($E$12:$E167),16))</f>
        <v>1.0119174013029499</v>
      </c>
      <c r="G168" s="13">
        <f t="shared" ca="1" si="70"/>
        <v>1.00816158296068</v>
      </c>
      <c r="H168" s="13">
        <f t="shared" ca="1" si="71"/>
        <v>1.0037254099999999</v>
      </c>
      <c r="I168" s="12">
        <f t="shared" si="72"/>
        <v>7.0000000000000007E-2</v>
      </c>
      <c r="J168" s="30">
        <f t="shared" si="61"/>
        <v>44348</v>
      </c>
      <c r="K168" s="2">
        <f t="shared" si="62"/>
        <v>25</v>
      </c>
      <c r="L168" s="15">
        <f t="shared" si="63"/>
        <v>25</v>
      </c>
      <c r="M168" s="11">
        <f t="shared" si="55"/>
        <v>1.0067347449999999</v>
      </c>
      <c r="N168" s="11">
        <f t="shared" ca="1" si="56"/>
        <v>1.0104852449999999</v>
      </c>
      <c r="O168" s="15">
        <f t="shared" si="64"/>
        <v>0</v>
      </c>
      <c r="P168" s="13">
        <f t="shared" ca="1" si="57"/>
        <v>10.48524499</v>
      </c>
      <c r="Q168" s="19">
        <f t="shared" si="58"/>
        <v>0</v>
      </c>
      <c r="R168" s="13">
        <f t="shared" si="65"/>
        <v>0</v>
      </c>
      <c r="S168" s="4" t="str">
        <f t="shared" si="66"/>
        <v>A+J=</v>
      </c>
      <c r="T168" s="30">
        <f t="shared" si="67"/>
        <v>44530</v>
      </c>
      <c r="U168" s="3"/>
      <c r="V168" s="76">
        <f>[2]Plan1!$A238</f>
        <v>44116</v>
      </c>
      <c r="W168" s="76" t="str">
        <f>[2]Plan1!$C238</f>
        <v>Nossa Sr.a Aparecida - Padroeira do Brasil</v>
      </c>
      <c r="X168" s="69"/>
      <c r="Y168" s="1"/>
      <c r="AA168" s="67">
        <f t="shared" si="73"/>
        <v>45625</v>
      </c>
      <c r="AB168" s="67">
        <v>45628</v>
      </c>
      <c r="AC168" s="67">
        <f t="shared" si="74"/>
        <v>45628</v>
      </c>
      <c r="AD168" s="118">
        <v>7.0000000000000007E-2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1:119" x14ac:dyDescent="0.15">
      <c r="A169" s="36">
        <f t="shared" si="59"/>
        <v>44385</v>
      </c>
      <c r="B169" s="14">
        <f t="shared" ca="1" si="68"/>
        <v>1010.9196869899999</v>
      </c>
      <c r="C169" s="6">
        <f t="shared" si="60"/>
        <v>1000</v>
      </c>
      <c r="D169" s="12">
        <f ca="1">IF(A169&lt;$B$1,VLOOKUP(A169,[1]DI!$A$4:$B$15000,2,FALSE),0)</f>
        <v>4.1500000000000002E-2</v>
      </c>
      <c r="E169" s="13">
        <f t="shared" ca="1" si="69"/>
        <v>1.00016137</v>
      </c>
      <c r="F169" s="13">
        <f ca="1">(TRUNC(PRODUCT($E$12:$E168),16))</f>
        <v>1.0120806944139999</v>
      </c>
      <c r="G169" s="13">
        <f t="shared" ca="1" si="70"/>
        <v>1.00816158296068</v>
      </c>
      <c r="H169" s="13">
        <f t="shared" ca="1" si="71"/>
        <v>1.0038873800000001</v>
      </c>
      <c r="I169" s="12">
        <f t="shared" si="72"/>
        <v>7.0000000000000007E-2</v>
      </c>
      <c r="J169" s="30">
        <f t="shared" si="61"/>
        <v>44348</v>
      </c>
      <c r="K169" s="2">
        <f t="shared" si="62"/>
        <v>26</v>
      </c>
      <c r="L169" s="15">
        <f t="shared" si="63"/>
        <v>26</v>
      </c>
      <c r="M169" s="11">
        <f t="shared" si="55"/>
        <v>1.007005076</v>
      </c>
      <c r="N169" s="11">
        <f t="shared" ca="1" si="56"/>
        <v>1.0109196869999999</v>
      </c>
      <c r="O169" s="15">
        <f t="shared" si="64"/>
        <v>0</v>
      </c>
      <c r="P169" s="13">
        <f t="shared" ca="1" si="57"/>
        <v>10.919686990000001</v>
      </c>
      <c r="Q169" s="19">
        <f t="shared" si="58"/>
        <v>0</v>
      </c>
      <c r="R169" s="13">
        <f t="shared" si="65"/>
        <v>0</v>
      </c>
      <c r="S169" s="4" t="str">
        <f t="shared" si="66"/>
        <v>A+J=</v>
      </c>
      <c r="T169" s="30">
        <f t="shared" si="67"/>
        <v>44530</v>
      </c>
      <c r="U169" s="3"/>
      <c r="V169" s="76">
        <f>[2]Plan1!$A239</f>
        <v>44137</v>
      </c>
      <c r="W169" s="76" t="str">
        <f>[2]Plan1!$C239</f>
        <v>Finados</v>
      </c>
      <c r="X169" s="69"/>
      <c r="Y169" s="1"/>
      <c r="AA169" s="67">
        <f t="shared" si="73"/>
        <v>45806</v>
      </c>
      <c r="AB169" s="67">
        <v>45807</v>
      </c>
      <c r="AC169" s="67">
        <f t="shared" si="74"/>
        <v>45807</v>
      </c>
      <c r="AD169" s="118">
        <v>7.0000000000000007E-2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1:119" x14ac:dyDescent="0.15">
      <c r="A170" s="36">
        <f t="shared" si="59"/>
        <v>44386</v>
      </c>
      <c r="B170" s="14">
        <f t="shared" ca="1" si="68"/>
        <v>1011.354321</v>
      </c>
      <c r="C170" s="6">
        <f t="shared" si="60"/>
        <v>1000</v>
      </c>
      <c r="D170" s="12">
        <f ca="1">IF(A170&lt;$B$1,VLOOKUP(A170,[1]DI!$A$4:$B$15000,2,FALSE),0)</f>
        <v>4.1500000000000002E-2</v>
      </c>
      <c r="E170" s="13">
        <f t="shared" ca="1" si="69"/>
        <v>1.00016137</v>
      </c>
      <c r="F170" s="13">
        <f ca="1">(TRUNC(PRODUCT($E$12:$E169),16))</f>
        <v>1.0122440138756601</v>
      </c>
      <c r="G170" s="13">
        <f t="shared" ca="1" si="70"/>
        <v>1.00816158296068</v>
      </c>
      <c r="H170" s="13">
        <f t="shared" ca="1" si="71"/>
        <v>1.0040493800000001</v>
      </c>
      <c r="I170" s="12">
        <f t="shared" si="72"/>
        <v>7.0000000000000007E-2</v>
      </c>
      <c r="J170" s="30">
        <f t="shared" si="61"/>
        <v>44348</v>
      </c>
      <c r="K170" s="2">
        <f t="shared" si="62"/>
        <v>27</v>
      </c>
      <c r="L170" s="15">
        <f t="shared" si="63"/>
        <v>27</v>
      </c>
      <c r="M170" s="11">
        <f t="shared" si="55"/>
        <v>1.0072754799999999</v>
      </c>
      <c r="N170" s="11">
        <f t="shared" ca="1" si="56"/>
        <v>1.011354321</v>
      </c>
      <c r="O170" s="15">
        <f t="shared" si="64"/>
        <v>0</v>
      </c>
      <c r="P170" s="13">
        <f t="shared" ca="1" si="57"/>
        <v>11.354321000000001</v>
      </c>
      <c r="Q170" s="19">
        <f t="shared" si="58"/>
        <v>0</v>
      </c>
      <c r="R170" s="13">
        <f t="shared" si="65"/>
        <v>0</v>
      </c>
      <c r="S170" s="4" t="str">
        <f t="shared" si="66"/>
        <v>A+J=</v>
      </c>
      <c r="T170" s="30">
        <f t="shared" si="67"/>
        <v>44530</v>
      </c>
      <c r="U170" s="3"/>
      <c r="V170" s="76">
        <f>[2]Plan1!$A240</f>
        <v>44150</v>
      </c>
      <c r="W170" s="76" t="str">
        <f>[2]Plan1!$C240</f>
        <v>Proclamação da República</v>
      </c>
      <c r="X170" s="69"/>
      <c r="Y170" s="1"/>
      <c r="AA170" s="67">
        <f t="shared" si="73"/>
        <v>45989</v>
      </c>
      <c r="AB170" s="67">
        <v>45992</v>
      </c>
      <c r="AC170" s="67">
        <f t="shared" si="74"/>
        <v>45992</v>
      </c>
      <c r="AD170" s="118">
        <v>7.0000000000000007E-2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1:119" x14ac:dyDescent="0.15">
      <c r="A171" s="36">
        <f t="shared" si="59"/>
        <v>44387</v>
      </c>
      <c r="B171" s="14">
        <f t="shared" ca="1" si="68"/>
        <v>1011.789145</v>
      </c>
      <c r="C171" s="6">
        <f t="shared" si="60"/>
        <v>1000</v>
      </c>
      <c r="D171" s="12">
        <f ca="1">IF(A171&lt;$B$1,VLOOKUP(A171,[1]DI!$A$4:$B$15000,2,FALSE),0)</f>
        <v>0</v>
      </c>
      <c r="E171" s="13">
        <f t="shared" ca="1" si="69"/>
        <v>1</v>
      </c>
      <c r="F171" s="13">
        <f ca="1">(TRUNC(PRODUCT($E$12:$E170),16))</f>
        <v>1.0124073596921801</v>
      </c>
      <c r="G171" s="13">
        <f t="shared" ca="1" si="70"/>
        <v>1.00816158296068</v>
      </c>
      <c r="H171" s="13">
        <f t="shared" ca="1" si="71"/>
        <v>1.0042114099999999</v>
      </c>
      <c r="I171" s="12">
        <f t="shared" si="72"/>
        <v>7.0000000000000007E-2</v>
      </c>
      <c r="J171" s="30">
        <f t="shared" si="61"/>
        <v>44348</v>
      </c>
      <c r="K171" s="2">
        <f t="shared" si="62"/>
        <v>27</v>
      </c>
      <c r="L171" s="15">
        <f t="shared" si="63"/>
        <v>28</v>
      </c>
      <c r="M171" s="11">
        <f t="shared" si="55"/>
        <v>1.007545956</v>
      </c>
      <c r="N171" s="11">
        <f t="shared" ca="1" si="56"/>
        <v>1.0117891450000001</v>
      </c>
      <c r="O171" s="15">
        <f t="shared" si="64"/>
        <v>0</v>
      </c>
      <c r="P171" s="13">
        <f t="shared" ca="1" si="57"/>
        <v>11.789145</v>
      </c>
      <c r="Q171" s="19">
        <f t="shared" si="58"/>
        <v>0</v>
      </c>
      <c r="R171" s="13">
        <f t="shared" si="65"/>
        <v>0</v>
      </c>
      <c r="S171" s="4" t="str">
        <f t="shared" si="66"/>
        <v>A+J=</v>
      </c>
      <c r="T171" s="30">
        <f t="shared" si="67"/>
        <v>44530</v>
      </c>
      <c r="U171" s="3"/>
      <c r="V171" s="76">
        <f>[2]Plan1!$A241</f>
        <v>44190</v>
      </c>
      <c r="W171" s="76" t="str">
        <f>[2]Plan1!$C241</f>
        <v>Natal</v>
      </c>
      <c r="X171" s="69"/>
      <c r="Y171" s="1"/>
      <c r="AA171" s="67">
        <f t="shared" si="73"/>
        <v>46171</v>
      </c>
      <c r="AB171" s="67">
        <v>46174</v>
      </c>
      <c r="AC171" s="67">
        <f t="shared" si="74"/>
        <v>46174</v>
      </c>
      <c r="AD171" s="118">
        <v>7.0000000000000007E-2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1:119" x14ac:dyDescent="0.15">
      <c r="A172" s="36">
        <f t="shared" si="59"/>
        <v>44388</v>
      </c>
      <c r="B172" s="14">
        <f t="shared" ca="1" si="68"/>
        <v>1011.789145</v>
      </c>
      <c r="C172" s="6">
        <f t="shared" si="60"/>
        <v>1000</v>
      </c>
      <c r="D172" s="12">
        <f ca="1">IF(A172&lt;$B$1,VLOOKUP(A172,[1]DI!$A$4:$B$15000,2,FALSE),0)</f>
        <v>0</v>
      </c>
      <c r="E172" s="13">
        <f t="shared" ca="1" si="69"/>
        <v>1</v>
      </c>
      <c r="F172" s="13">
        <f ca="1">(TRUNC(PRODUCT($E$12:$E171),16))</f>
        <v>1.0124073596921801</v>
      </c>
      <c r="G172" s="13">
        <f t="shared" ca="1" si="70"/>
        <v>1.00816158296068</v>
      </c>
      <c r="H172" s="13">
        <f t="shared" ca="1" si="71"/>
        <v>1.0042114099999999</v>
      </c>
      <c r="I172" s="12">
        <f t="shared" si="72"/>
        <v>7.0000000000000007E-2</v>
      </c>
      <c r="J172" s="30">
        <f t="shared" si="61"/>
        <v>44348</v>
      </c>
      <c r="K172" s="2">
        <f t="shared" si="62"/>
        <v>27</v>
      </c>
      <c r="L172" s="15">
        <f t="shared" si="63"/>
        <v>28</v>
      </c>
      <c r="M172" s="11">
        <f t="shared" si="55"/>
        <v>1.007545956</v>
      </c>
      <c r="N172" s="11">
        <f t="shared" ca="1" si="56"/>
        <v>1.0117891450000001</v>
      </c>
      <c r="O172" s="15">
        <f t="shared" si="64"/>
        <v>0</v>
      </c>
      <c r="P172" s="13">
        <f t="shared" ca="1" si="57"/>
        <v>11.789145</v>
      </c>
      <c r="Q172" s="19">
        <f t="shared" si="58"/>
        <v>0</v>
      </c>
      <c r="R172" s="13">
        <f t="shared" si="65"/>
        <v>0</v>
      </c>
      <c r="S172" s="4" t="str">
        <f t="shared" si="66"/>
        <v>A+J=</v>
      </c>
      <c r="T172" s="30">
        <f t="shared" si="67"/>
        <v>44530</v>
      </c>
      <c r="U172" s="3"/>
      <c r="V172" s="76">
        <f>[2]Plan1!$A242</f>
        <v>44197</v>
      </c>
      <c r="W172" s="76" t="str">
        <f>[2]Plan1!$C242</f>
        <v>Confraternização Universal</v>
      </c>
      <c r="X172" s="69"/>
      <c r="Y172" s="1"/>
      <c r="AA172" s="67">
        <f t="shared" si="73"/>
        <v>46234</v>
      </c>
      <c r="AB172" s="67">
        <v>46237</v>
      </c>
      <c r="AC172" s="67">
        <f t="shared" si="74"/>
        <v>46237</v>
      </c>
      <c r="AD172" s="118">
        <v>7.0000000000000007E-2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1:119" x14ac:dyDescent="0.15">
      <c r="A173" s="36">
        <f t="shared" si="59"/>
        <v>44389</v>
      </c>
      <c r="B173" s="14">
        <f t="shared" ca="1" si="68"/>
        <v>1011.789145</v>
      </c>
      <c r="C173" s="6">
        <f t="shared" si="60"/>
        <v>1000</v>
      </c>
      <c r="D173" s="12">
        <f ca="1">IF(A173&lt;$B$1,VLOOKUP(A173,[1]DI!$A$4:$B$15000,2,FALSE),0)</f>
        <v>4.1500000000000002E-2</v>
      </c>
      <c r="E173" s="13">
        <f t="shared" ca="1" si="69"/>
        <v>1.00016137</v>
      </c>
      <c r="F173" s="13">
        <f ca="1">(TRUNC(PRODUCT($E$12:$E172),16))</f>
        <v>1.0124073596921801</v>
      </c>
      <c r="G173" s="13">
        <f t="shared" ca="1" si="70"/>
        <v>1.00816158296068</v>
      </c>
      <c r="H173" s="13">
        <f t="shared" ca="1" si="71"/>
        <v>1.0042114099999999</v>
      </c>
      <c r="I173" s="12">
        <f t="shared" si="72"/>
        <v>7.0000000000000007E-2</v>
      </c>
      <c r="J173" s="30">
        <f t="shared" si="61"/>
        <v>44348</v>
      </c>
      <c r="K173" s="2">
        <f t="shared" si="62"/>
        <v>28</v>
      </c>
      <c r="L173" s="15">
        <f t="shared" si="63"/>
        <v>28</v>
      </c>
      <c r="M173" s="11">
        <f t="shared" si="55"/>
        <v>1.007545956</v>
      </c>
      <c r="N173" s="11">
        <f t="shared" ca="1" si="56"/>
        <v>1.0117891450000001</v>
      </c>
      <c r="O173" s="15">
        <f t="shared" si="64"/>
        <v>0</v>
      </c>
      <c r="P173" s="13">
        <f t="shared" ca="1" si="57"/>
        <v>11.789145</v>
      </c>
      <c r="Q173" s="19">
        <f t="shared" si="58"/>
        <v>0</v>
      </c>
      <c r="R173" s="13">
        <f t="shared" si="65"/>
        <v>0</v>
      </c>
      <c r="S173" s="4" t="str">
        <f t="shared" si="66"/>
        <v>A+J=</v>
      </c>
      <c r="T173" s="30">
        <f t="shared" si="67"/>
        <v>44530</v>
      </c>
      <c r="U173" s="3"/>
      <c r="V173" s="76">
        <f>[2]Plan1!$A243</f>
        <v>44242</v>
      </c>
      <c r="W173" s="76" t="str">
        <f>[2]Plan1!$C243</f>
        <v>Carnaval</v>
      </c>
      <c r="X173" s="69"/>
      <c r="Y173" s="1"/>
      <c r="AA173" s="67"/>
      <c r="AB173" s="67"/>
      <c r="AC173" s="67"/>
      <c r="AD173" s="118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1:119" x14ac:dyDescent="0.15">
      <c r="A174" s="36">
        <f t="shared" si="59"/>
        <v>44390</v>
      </c>
      <c r="B174" s="14">
        <f t="shared" ca="1" si="68"/>
        <v>1012.22414</v>
      </c>
      <c r="C174" s="6">
        <f t="shared" si="60"/>
        <v>1000</v>
      </c>
      <c r="D174" s="12">
        <f ca="1">IF(A174&lt;$B$1,VLOOKUP(A174,[1]DI!$A$4:$B$15000,2,FALSE),0)</f>
        <v>4.1500000000000002E-2</v>
      </c>
      <c r="E174" s="13">
        <f t="shared" ca="1" si="69"/>
        <v>1.00016137</v>
      </c>
      <c r="F174" s="13">
        <f ca="1">(TRUNC(PRODUCT($E$12:$E173),16))</f>
        <v>1.0125707318678101</v>
      </c>
      <c r="G174" s="13">
        <f t="shared" ca="1" si="70"/>
        <v>1.00816158296068</v>
      </c>
      <c r="H174" s="13">
        <f t="shared" ca="1" si="71"/>
        <v>1.0043734499999999</v>
      </c>
      <c r="I174" s="12">
        <f t="shared" si="72"/>
        <v>7.0000000000000007E-2</v>
      </c>
      <c r="J174" s="30">
        <f t="shared" si="61"/>
        <v>44348</v>
      </c>
      <c r="K174" s="2">
        <f t="shared" si="62"/>
        <v>29</v>
      </c>
      <c r="L174" s="15">
        <f t="shared" si="63"/>
        <v>29</v>
      </c>
      <c r="M174" s="11">
        <f t="shared" si="55"/>
        <v>1.0078165050000001</v>
      </c>
      <c r="N174" s="11">
        <f t="shared" ca="1" si="56"/>
        <v>1.01222414</v>
      </c>
      <c r="O174" s="15">
        <f t="shared" si="64"/>
        <v>0</v>
      </c>
      <c r="P174" s="13">
        <f t="shared" ca="1" si="57"/>
        <v>12.22414</v>
      </c>
      <c r="Q174" s="19">
        <f t="shared" si="58"/>
        <v>0</v>
      </c>
      <c r="R174" s="13">
        <f t="shared" si="65"/>
        <v>0</v>
      </c>
      <c r="S174" s="4" t="str">
        <f t="shared" si="66"/>
        <v>A+J=</v>
      </c>
      <c r="T174" s="30">
        <f t="shared" si="67"/>
        <v>44530</v>
      </c>
      <c r="U174" s="3"/>
      <c r="V174" s="76">
        <f>[2]Plan1!$A244</f>
        <v>44243</v>
      </c>
      <c r="W174" s="76" t="str">
        <f>[2]Plan1!$C244</f>
        <v>Carnaval</v>
      </c>
      <c r="X174" s="69"/>
      <c r="Y174" s="1"/>
      <c r="AA174" s="67"/>
      <c r="AB174" s="67"/>
      <c r="AC174" s="67"/>
      <c r="AD174" s="118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1:119" x14ac:dyDescent="0.15">
      <c r="A175" s="36">
        <f t="shared" si="59"/>
        <v>44391</v>
      </c>
      <c r="B175" s="14">
        <f t="shared" ca="1" si="68"/>
        <v>1012.6593360000001</v>
      </c>
      <c r="C175" s="6">
        <f t="shared" si="60"/>
        <v>1000</v>
      </c>
      <c r="D175" s="12">
        <f ca="1">IF(A175&lt;$B$1,VLOOKUP(A175,[1]DI!$A$4:$B$15000,2,FALSE),0)</f>
        <v>4.1500000000000002E-2</v>
      </c>
      <c r="E175" s="13">
        <f t="shared" ca="1" si="69"/>
        <v>1.00016137</v>
      </c>
      <c r="F175" s="13">
        <f ca="1">(TRUNC(PRODUCT($E$12:$E174),16))</f>
        <v>1.01273413040681</v>
      </c>
      <c r="G175" s="13">
        <f t="shared" ca="1" si="70"/>
        <v>1.00816158296068</v>
      </c>
      <c r="H175" s="13">
        <f t="shared" ca="1" si="71"/>
        <v>1.0045355300000001</v>
      </c>
      <c r="I175" s="12">
        <f t="shared" si="72"/>
        <v>7.0000000000000007E-2</v>
      </c>
      <c r="J175" s="30">
        <f t="shared" si="61"/>
        <v>44348</v>
      </c>
      <c r="K175" s="2">
        <f t="shared" si="62"/>
        <v>30</v>
      </c>
      <c r="L175" s="15">
        <f t="shared" si="63"/>
        <v>30</v>
      </c>
      <c r="M175" s="11">
        <f t="shared" si="55"/>
        <v>1.008087127</v>
      </c>
      <c r="N175" s="11">
        <f t="shared" ca="1" si="56"/>
        <v>1.012659336</v>
      </c>
      <c r="O175" s="15">
        <f t="shared" si="64"/>
        <v>0</v>
      </c>
      <c r="P175" s="13">
        <f t="shared" ca="1" si="57"/>
        <v>12.659336</v>
      </c>
      <c r="Q175" s="19">
        <f t="shared" si="58"/>
        <v>0</v>
      </c>
      <c r="R175" s="13">
        <f t="shared" si="65"/>
        <v>0</v>
      </c>
      <c r="S175" s="4" t="str">
        <f t="shared" si="66"/>
        <v>A+J=</v>
      </c>
      <c r="T175" s="30">
        <f t="shared" si="67"/>
        <v>44530</v>
      </c>
      <c r="U175" s="3"/>
      <c r="V175" s="76">
        <f>[2]Plan1!$A245</f>
        <v>44288</v>
      </c>
      <c r="W175" s="76" t="str">
        <f>[2]Plan1!$C245</f>
        <v>Paixão de Cristo</v>
      </c>
      <c r="X175" s="69"/>
      <c r="Y175" s="1"/>
      <c r="AA175" s="67"/>
      <c r="AB175" s="67"/>
      <c r="AC175" s="67"/>
      <c r="AD175" s="118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1:119" x14ac:dyDescent="0.15">
      <c r="A176" s="36">
        <f t="shared" si="59"/>
        <v>44392</v>
      </c>
      <c r="B176" s="14">
        <f t="shared" ca="1" si="68"/>
        <v>1013.094713</v>
      </c>
      <c r="C176" s="6">
        <f t="shared" si="60"/>
        <v>1000</v>
      </c>
      <c r="D176" s="12">
        <f ca="1">IF(A176&lt;$B$1,VLOOKUP(A176,[1]DI!$A$4:$B$15000,2,FALSE),0)</f>
        <v>4.1500000000000002E-2</v>
      </c>
      <c r="E176" s="13">
        <f t="shared" ca="1" si="69"/>
        <v>1.00016137</v>
      </c>
      <c r="F176" s="13">
        <f ca="1">(TRUNC(PRODUCT($E$12:$E175),16))</f>
        <v>1.0128975553134401</v>
      </c>
      <c r="G176" s="13">
        <f t="shared" ca="1" si="70"/>
        <v>1.00816158296068</v>
      </c>
      <c r="H176" s="13">
        <f t="shared" ca="1" si="71"/>
        <v>1.0046976299999999</v>
      </c>
      <c r="I176" s="12">
        <f t="shared" si="72"/>
        <v>7.0000000000000007E-2</v>
      </c>
      <c r="J176" s="30">
        <f t="shared" si="61"/>
        <v>44348</v>
      </c>
      <c r="K176" s="2">
        <f t="shared" si="62"/>
        <v>31</v>
      </c>
      <c r="L176" s="15">
        <f t="shared" si="63"/>
        <v>31</v>
      </c>
      <c r="M176" s="11">
        <f t="shared" si="55"/>
        <v>1.0083578209999999</v>
      </c>
      <c r="N176" s="11">
        <f t="shared" ca="1" si="56"/>
        <v>1.0130947130000001</v>
      </c>
      <c r="O176" s="15">
        <f t="shared" si="64"/>
        <v>0</v>
      </c>
      <c r="P176" s="13">
        <f t="shared" ca="1" si="57"/>
        <v>13.094713</v>
      </c>
      <c r="Q176" s="19">
        <f t="shared" si="58"/>
        <v>0</v>
      </c>
      <c r="R176" s="13">
        <f t="shared" si="65"/>
        <v>0</v>
      </c>
      <c r="S176" s="4" t="str">
        <f t="shared" si="66"/>
        <v>A+J=</v>
      </c>
      <c r="T176" s="30">
        <f t="shared" si="67"/>
        <v>44530</v>
      </c>
      <c r="U176" s="3"/>
      <c r="V176" s="76">
        <f>[2]Plan1!$A246</f>
        <v>44307</v>
      </c>
      <c r="W176" s="76" t="str">
        <f>[2]Plan1!$C246</f>
        <v>Tiradentes</v>
      </c>
      <c r="X176" s="69"/>
      <c r="Y176" s="1"/>
      <c r="AA176" s="67"/>
      <c r="AB176" s="67"/>
      <c r="AC176" s="67"/>
      <c r="AD176" s="118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1:119" x14ac:dyDescent="0.15">
      <c r="A177" s="36">
        <f t="shared" si="59"/>
        <v>44393</v>
      </c>
      <c r="B177" s="14">
        <f t="shared" ca="1" si="68"/>
        <v>1013.5302809999999</v>
      </c>
      <c r="C177" s="6">
        <f t="shared" si="60"/>
        <v>1000</v>
      </c>
      <c r="D177" s="12">
        <f ca="1">IF(A177&lt;$B$1,VLOOKUP(A177,[1]DI!$A$4:$B$15000,2,FALSE),0)</f>
        <v>4.1500000000000002E-2</v>
      </c>
      <c r="E177" s="13">
        <f t="shared" ca="1" si="69"/>
        <v>1.00016137</v>
      </c>
      <c r="F177" s="13">
        <f ca="1">(TRUNC(PRODUCT($E$12:$E176),16))</f>
        <v>1.0130610065919401</v>
      </c>
      <c r="G177" s="13">
        <f t="shared" ca="1" si="70"/>
        <v>1.00816158296068</v>
      </c>
      <c r="H177" s="13">
        <f t="shared" ca="1" si="71"/>
        <v>1.00485976</v>
      </c>
      <c r="I177" s="12">
        <f t="shared" si="72"/>
        <v>7.0000000000000007E-2</v>
      </c>
      <c r="J177" s="30">
        <f t="shared" si="61"/>
        <v>44348</v>
      </c>
      <c r="K177" s="2">
        <f t="shared" si="62"/>
        <v>32</v>
      </c>
      <c r="L177" s="15">
        <f t="shared" si="63"/>
        <v>32</v>
      </c>
      <c r="M177" s="11">
        <f t="shared" si="55"/>
        <v>1.0086285880000001</v>
      </c>
      <c r="N177" s="11">
        <f t="shared" ca="1" si="56"/>
        <v>1.013530281</v>
      </c>
      <c r="O177" s="15">
        <f t="shared" si="64"/>
        <v>0</v>
      </c>
      <c r="P177" s="13">
        <f t="shared" ca="1" si="57"/>
        <v>13.530281</v>
      </c>
      <c r="Q177" s="19">
        <f t="shared" si="58"/>
        <v>0</v>
      </c>
      <c r="R177" s="13">
        <f t="shared" si="65"/>
        <v>0</v>
      </c>
      <c r="S177" s="4" t="str">
        <f t="shared" si="66"/>
        <v>A+J=</v>
      </c>
      <c r="T177" s="30">
        <f t="shared" si="67"/>
        <v>44530</v>
      </c>
      <c r="U177" s="3"/>
      <c r="V177" s="76">
        <f>[2]Plan1!$A247</f>
        <v>44317</v>
      </c>
      <c r="W177" s="76" t="str">
        <f>[2]Plan1!$C247</f>
        <v>Dia do Trabalho</v>
      </c>
      <c r="X177" s="69"/>
      <c r="Y177" s="1"/>
      <c r="AA177" s="67"/>
      <c r="AB177" s="67"/>
      <c r="AC177" s="67"/>
      <c r="AD177" s="118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1:119" x14ac:dyDescent="0.15">
      <c r="A178" s="36">
        <f t="shared" si="59"/>
        <v>44394</v>
      </c>
      <c r="B178" s="14">
        <f t="shared" ca="1" si="68"/>
        <v>1013.96603</v>
      </c>
      <c r="C178" s="6">
        <f t="shared" si="60"/>
        <v>1000</v>
      </c>
      <c r="D178" s="12">
        <f ca="1">IF(A178&lt;$B$1,VLOOKUP(A178,[1]DI!$A$4:$B$15000,2,FALSE),0)</f>
        <v>0</v>
      </c>
      <c r="E178" s="13">
        <f t="shared" ca="1" si="69"/>
        <v>1</v>
      </c>
      <c r="F178" s="13">
        <f ca="1">(TRUNC(PRODUCT($E$12:$E177),16))</f>
        <v>1.0132244842465701</v>
      </c>
      <c r="G178" s="13">
        <f t="shared" ca="1" si="70"/>
        <v>1.00816158296068</v>
      </c>
      <c r="H178" s="13">
        <f t="shared" ca="1" si="71"/>
        <v>1.00502191</v>
      </c>
      <c r="I178" s="12">
        <f t="shared" si="72"/>
        <v>7.0000000000000007E-2</v>
      </c>
      <c r="J178" s="30">
        <f t="shared" si="61"/>
        <v>44348</v>
      </c>
      <c r="K178" s="2">
        <f t="shared" si="62"/>
        <v>32</v>
      </c>
      <c r="L178" s="15">
        <f t="shared" si="63"/>
        <v>33</v>
      </c>
      <c r="M178" s="11">
        <f t="shared" si="55"/>
        <v>1.0088994280000001</v>
      </c>
      <c r="N178" s="11">
        <f t="shared" ca="1" si="56"/>
        <v>1.01396603</v>
      </c>
      <c r="O178" s="15">
        <f t="shared" si="64"/>
        <v>0</v>
      </c>
      <c r="P178" s="13">
        <f t="shared" ca="1" si="57"/>
        <v>13.96603</v>
      </c>
      <c r="Q178" s="19">
        <f t="shared" si="58"/>
        <v>0</v>
      </c>
      <c r="R178" s="13">
        <f t="shared" si="65"/>
        <v>0</v>
      </c>
      <c r="S178" s="4" t="str">
        <f t="shared" si="66"/>
        <v>A+J=</v>
      </c>
      <c r="T178" s="30">
        <f t="shared" si="67"/>
        <v>44530</v>
      </c>
      <c r="U178" s="3"/>
      <c r="V178" s="76">
        <f>[2]Plan1!$A248</f>
        <v>44350</v>
      </c>
      <c r="W178" s="76" t="str">
        <f>[2]Plan1!$C248</f>
        <v>Corpus Christi</v>
      </c>
      <c r="X178" s="69"/>
      <c r="Y178" s="1"/>
      <c r="AA178" s="67"/>
      <c r="AB178" s="67"/>
      <c r="AC178" s="67"/>
      <c r="AD178" s="118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1:119" x14ac:dyDescent="0.15">
      <c r="A179" s="36">
        <f t="shared" si="59"/>
        <v>44395</v>
      </c>
      <c r="B179" s="14">
        <f t="shared" ca="1" si="68"/>
        <v>1013.96603</v>
      </c>
      <c r="C179" s="6">
        <f t="shared" si="60"/>
        <v>1000</v>
      </c>
      <c r="D179" s="12">
        <f ca="1">IF(A179&lt;$B$1,VLOOKUP(A179,[1]DI!$A$4:$B$15000,2,FALSE),0)</f>
        <v>0</v>
      </c>
      <c r="E179" s="13">
        <f t="shared" ca="1" si="69"/>
        <v>1</v>
      </c>
      <c r="F179" s="13">
        <f ca="1">(TRUNC(PRODUCT($E$12:$E178),16))</f>
        <v>1.0132244842465701</v>
      </c>
      <c r="G179" s="13">
        <f t="shared" ca="1" si="70"/>
        <v>1.00816158296068</v>
      </c>
      <c r="H179" s="13">
        <f t="shared" ca="1" si="71"/>
        <v>1.00502191</v>
      </c>
      <c r="I179" s="12">
        <f t="shared" si="72"/>
        <v>7.0000000000000007E-2</v>
      </c>
      <c r="J179" s="30">
        <f t="shared" si="61"/>
        <v>44348</v>
      </c>
      <c r="K179" s="2">
        <f t="shared" si="62"/>
        <v>32</v>
      </c>
      <c r="L179" s="15">
        <f t="shared" si="63"/>
        <v>33</v>
      </c>
      <c r="M179" s="11">
        <f t="shared" si="55"/>
        <v>1.0088994280000001</v>
      </c>
      <c r="N179" s="11">
        <f t="shared" ca="1" si="56"/>
        <v>1.01396603</v>
      </c>
      <c r="O179" s="15">
        <f t="shared" si="64"/>
        <v>0</v>
      </c>
      <c r="P179" s="13">
        <f t="shared" ca="1" si="57"/>
        <v>13.96603</v>
      </c>
      <c r="Q179" s="19">
        <f t="shared" si="58"/>
        <v>0</v>
      </c>
      <c r="R179" s="13">
        <f t="shared" si="65"/>
        <v>0</v>
      </c>
      <c r="S179" s="4" t="str">
        <f t="shared" si="66"/>
        <v>A+J=</v>
      </c>
      <c r="T179" s="30">
        <f t="shared" si="67"/>
        <v>44530</v>
      </c>
      <c r="U179" s="3"/>
      <c r="V179" s="76">
        <f>[2]Plan1!$A249</f>
        <v>44446</v>
      </c>
      <c r="W179" s="76" t="str">
        <f>[2]Plan1!$C249</f>
        <v>Independência do Brasil</v>
      </c>
      <c r="X179" s="69"/>
      <c r="Y179" s="1"/>
      <c r="AA179" s="67"/>
      <c r="AB179" s="67"/>
      <c r="AC179" s="67"/>
      <c r="AD179" s="118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1:119" x14ac:dyDescent="0.15">
      <c r="A180" s="36">
        <f t="shared" si="59"/>
        <v>44396</v>
      </c>
      <c r="B180" s="14">
        <f t="shared" ca="1" si="68"/>
        <v>1013.96603</v>
      </c>
      <c r="C180" s="6">
        <f t="shared" si="60"/>
        <v>1000</v>
      </c>
      <c r="D180" s="12">
        <f ca="1">IF(A180&lt;$B$1,VLOOKUP(A180,[1]DI!$A$4:$B$15000,2,FALSE),0)</f>
        <v>4.1500000000000002E-2</v>
      </c>
      <c r="E180" s="13">
        <f t="shared" ca="1" si="69"/>
        <v>1.00016137</v>
      </c>
      <c r="F180" s="13">
        <f ca="1">(TRUNC(PRODUCT($E$12:$E179),16))</f>
        <v>1.0132244842465701</v>
      </c>
      <c r="G180" s="13">
        <f t="shared" ca="1" si="70"/>
        <v>1.00816158296068</v>
      </c>
      <c r="H180" s="13">
        <f t="shared" ca="1" si="71"/>
        <v>1.00502191</v>
      </c>
      <c r="I180" s="12">
        <f t="shared" si="72"/>
        <v>7.0000000000000007E-2</v>
      </c>
      <c r="J180" s="30">
        <f t="shared" si="61"/>
        <v>44348</v>
      </c>
      <c r="K180" s="2">
        <f t="shared" si="62"/>
        <v>33</v>
      </c>
      <c r="L180" s="15">
        <f t="shared" si="63"/>
        <v>33</v>
      </c>
      <c r="M180" s="11">
        <f t="shared" si="55"/>
        <v>1.0088994280000001</v>
      </c>
      <c r="N180" s="11">
        <f t="shared" ca="1" si="56"/>
        <v>1.01396603</v>
      </c>
      <c r="O180" s="15">
        <f t="shared" si="64"/>
        <v>0</v>
      </c>
      <c r="P180" s="13">
        <f t="shared" ca="1" si="57"/>
        <v>13.96603</v>
      </c>
      <c r="Q180" s="19">
        <f t="shared" si="58"/>
        <v>0</v>
      </c>
      <c r="R180" s="13">
        <f t="shared" si="65"/>
        <v>0</v>
      </c>
      <c r="S180" s="4" t="str">
        <f t="shared" si="66"/>
        <v>A+J=</v>
      </c>
      <c r="T180" s="30">
        <f t="shared" si="67"/>
        <v>44530</v>
      </c>
      <c r="U180" s="3"/>
      <c r="V180" s="76">
        <f>[2]Plan1!$A250</f>
        <v>44481</v>
      </c>
      <c r="W180" s="76" t="str">
        <f>[2]Plan1!$C250</f>
        <v>Nossa Sr.a Aparecida - Padroeira do Brasil</v>
      </c>
      <c r="X180" s="69"/>
      <c r="Y180" s="1"/>
      <c r="AA180" s="67"/>
      <c r="AB180" s="67"/>
      <c r="AC180" s="67"/>
      <c r="AD180" s="118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1:119" x14ac:dyDescent="0.15">
      <c r="A181" s="36">
        <f t="shared" si="59"/>
        <v>44397</v>
      </c>
      <c r="B181" s="14">
        <f t="shared" ca="1" si="68"/>
        <v>1014.40197</v>
      </c>
      <c r="C181" s="6">
        <f t="shared" si="60"/>
        <v>1000</v>
      </c>
      <c r="D181" s="12">
        <f ca="1">IF(A181&lt;$B$1,VLOOKUP(A181,[1]DI!$A$4:$B$15000,2,FALSE),0)</f>
        <v>4.1500000000000002E-2</v>
      </c>
      <c r="E181" s="13">
        <f t="shared" ca="1" si="69"/>
        <v>1.00016137</v>
      </c>
      <c r="F181" s="13">
        <f ca="1">(TRUNC(PRODUCT($E$12:$E180),16))</f>
        <v>1.0133879882815999</v>
      </c>
      <c r="G181" s="13">
        <f t="shared" ca="1" si="70"/>
        <v>1.00816158296068</v>
      </c>
      <c r="H181" s="13">
        <f t="shared" ca="1" si="71"/>
        <v>1.00518409</v>
      </c>
      <c r="I181" s="12">
        <f t="shared" si="72"/>
        <v>7.0000000000000007E-2</v>
      </c>
      <c r="J181" s="30">
        <f t="shared" si="61"/>
        <v>44348</v>
      </c>
      <c r="K181" s="2">
        <f t="shared" si="62"/>
        <v>34</v>
      </c>
      <c r="L181" s="15">
        <f t="shared" si="63"/>
        <v>34</v>
      </c>
      <c r="M181" s="11">
        <f t="shared" si="55"/>
        <v>1.0091703400000001</v>
      </c>
      <c r="N181" s="11">
        <f t="shared" ca="1" si="56"/>
        <v>1.01440197</v>
      </c>
      <c r="O181" s="15">
        <f t="shared" si="64"/>
        <v>0</v>
      </c>
      <c r="P181" s="13">
        <f t="shared" ca="1" si="57"/>
        <v>14.40197</v>
      </c>
      <c r="Q181" s="19">
        <f t="shared" si="58"/>
        <v>0</v>
      </c>
      <c r="R181" s="13">
        <f t="shared" si="65"/>
        <v>0</v>
      </c>
      <c r="S181" s="4" t="str">
        <f t="shared" si="66"/>
        <v>A+J=</v>
      </c>
      <c r="T181" s="30">
        <f t="shared" si="67"/>
        <v>44530</v>
      </c>
      <c r="U181" s="3"/>
      <c r="V181" s="76">
        <f>[2]Plan1!$A251</f>
        <v>44502</v>
      </c>
      <c r="W181" s="76" t="str">
        <f>[2]Plan1!$C251</f>
        <v>Finados</v>
      </c>
      <c r="X181" s="69"/>
      <c r="Y181" s="1"/>
      <c r="AA181" s="67"/>
      <c r="AB181" s="67"/>
      <c r="AC181" s="67"/>
      <c r="AD181" s="118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1:119" x14ac:dyDescent="0.15">
      <c r="A182" s="36">
        <f t="shared" si="59"/>
        <v>44398</v>
      </c>
      <c r="B182" s="14">
        <f t="shared" ca="1" si="68"/>
        <v>1014.8381010000001</v>
      </c>
      <c r="C182" s="6">
        <f t="shared" si="60"/>
        <v>1000</v>
      </c>
      <c r="D182" s="12">
        <f ca="1">IF(A182&lt;$B$1,VLOOKUP(A182,[1]DI!$A$4:$B$15000,2,FALSE),0)</f>
        <v>4.1500000000000002E-2</v>
      </c>
      <c r="E182" s="13">
        <f t="shared" ca="1" si="69"/>
        <v>1.00016137</v>
      </c>
      <c r="F182" s="13">
        <f ca="1">(TRUNC(PRODUCT($E$12:$E181),16))</f>
        <v>1.01355151870127</v>
      </c>
      <c r="G182" s="13">
        <f t="shared" ca="1" si="70"/>
        <v>1.00816158296068</v>
      </c>
      <c r="H182" s="13">
        <f t="shared" ca="1" si="71"/>
        <v>1.0053463</v>
      </c>
      <c r="I182" s="12">
        <f t="shared" si="72"/>
        <v>7.0000000000000007E-2</v>
      </c>
      <c r="J182" s="30">
        <f t="shared" si="61"/>
        <v>44348</v>
      </c>
      <c r="K182" s="2">
        <f t="shared" si="62"/>
        <v>35</v>
      </c>
      <c r="L182" s="15">
        <f t="shared" si="63"/>
        <v>35</v>
      </c>
      <c r="M182" s="11">
        <f t="shared" si="55"/>
        <v>1.0094413250000001</v>
      </c>
      <c r="N182" s="11">
        <f t="shared" ca="1" si="56"/>
        <v>1.014838101</v>
      </c>
      <c r="O182" s="15">
        <f t="shared" si="64"/>
        <v>0</v>
      </c>
      <c r="P182" s="13">
        <f t="shared" ca="1" si="57"/>
        <v>14.838101</v>
      </c>
      <c r="Q182" s="19">
        <f t="shared" si="58"/>
        <v>0</v>
      </c>
      <c r="R182" s="13">
        <f t="shared" si="65"/>
        <v>0</v>
      </c>
      <c r="S182" s="4" t="str">
        <f t="shared" si="66"/>
        <v>A+J=</v>
      </c>
      <c r="T182" s="30">
        <f t="shared" si="67"/>
        <v>44530</v>
      </c>
      <c r="U182" s="3"/>
      <c r="V182" s="76">
        <f>[2]Plan1!$A252</f>
        <v>44515</v>
      </c>
      <c r="W182" s="76" t="str">
        <f>[2]Plan1!$C252</f>
        <v>Proclamação da República</v>
      </c>
      <c r="X182" s="69"/>
      <c r="Y182" s="1"/>
      <c r="AA182" s="67"/>
      <c r="AB182" s="67"/>
      <c r="AC182" s="67"/>
      <c r="AD182" s="118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1:119" x14ac:dyDescent="0.15">
      <c r="A183" s="36">
        <f t="shared" si="59"/>
        <v>44399</v>
      </c>
      <c r="B183" s="14">
        <f t="shared" ca="1" si="68"/>
        <v>1015.274414</v>
      </c>
      <c r="C183" s="6">
        <f t="shared" si="60"/>
        <v>1000</v>
      </c>
      <c r="D183" s="12">
        <f ca="1">IF(A183&lt;$B$1,VLOOKUP(A183,[1]DI!$A$4:$B$15000,2,FALSE),0)</f>
        <v>4.1500000000000002E-2</v>
      </c>
      <c r="E183" s="13">
        <f t="shared" ca="1" si="69"/>
        <v>1.00016137</v>
      </c>
      <c r="F183" s="13">
        <f ca="1">(TRUNC(PRODUCT($E$12:$E182),16))</f>
        <v>1.0137150755098401</v>
      </c>
      <c r="G183" s="13">
        <f t="shared" ca="1" si="70"/>
        <v>1.00816158296068</v>
      </c>
      <c r="H183" s="13">
        <f t="shared" ca="1" si="71"/>
        <v>1.00550853</v>
      </c>
      <c r="I183" s="12">
        <f t="shared" si="72"/>
        <v>7.0000000000000007E-2</v>
      </c>
      <c r="J183" s="30">
        <f t="shared" si="61"/>
        <v>44348</v>
      </c>
      <c r="K183" s="2">
        <f t="shared" si="62"/>
        <v>36</v>
      </c>
      <c r="L183" s="15">
        <f t="shared" si="63"/>
        <v>36</v>
      </c>
      <c r="M183" s="11">
        <f t="shared" si="55"/>
        <v>1.0097123830000001</v>
      </c>
      <c r="N183" s="11">
        <f t="shared" ca="1" si="56"/>
        <v>1.0152744140000001</v>
      </c>
      <c r="O183" s="15">
        <f t="shared" si="64"/>
        <v>0</v>
      </c>
      <c r="P183" s="13">
        <f t="shared" ca="1" si="57"/>
        <v>15.274414</v>
      </c>
      <c r="Q183" s="19">
        <f t="shared" si="58"/>
        <v>0</v>
      </c>
      <c r="R183" s="13">
        <f t="shared" si="65"/>
        <v>0</v>
      </c>
      <c r="S183" s="4" t="str">
        <f t="shared" si="66"/>
        <v>A+J=</v>
      </c>
      <c r="T183" s="30">
        <f t="shared" si="67"/>
        <v>44530</v>
      </c>
      <c r="U183" s="3"/>
      <c r="V183" s="76">
        <f>[2]Plan1!$A253</f>
        <v>44555</v>
      </c>
      <c r="W183" s="76" t="str">
        <f>[2]Plan1!$C253</f>
        <v>Natal</v>
      </c>
      <c r="X183" s="69"/>
      <c r="Y183" s="1"/>
      <c r="AA183" s="67"/>
      <c r="AB183" s="67"/>
      <c r="AC183" s="67"/>
      <c r="AD183" s="118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1:119" x14ac:dyDescent="0.15">
      <c r="A184" s="36">
        <f t="shared" si="59"/>
        <v>44400</v>
      </c>
      <c r="B184" s="14">
        <f t="shared" ca="1" si="68"/>
        <v>1015.71091799</v>
      </c>
      <c r="C184" s="6">
        <f t="shared" si="60"/>
        <v>1000</v>
      </c>
      <c r="D184" s="12">
        <f ca="1">IF(A184&lt;$B$1,VLOOKUP(A184,[1]DI!$A$4:$B$15000,2,FALSE),0)</f>
        <v>4.1500000000000002E-2</v>
      </c>
      <c r="E184" s="13">
        <f t="shared" ca="1" si="69"/>
        <v>1.00016137</v>
      </c>
      <c r="F184" s="13">
        <f ca="1">(TRUNC(PRODUCT($E$12:$E183),16))</f>
        <v>1.01387865871157</v>
      </c>
      <c r="G184" s="13">
        <f t="shared" ca="1" si="70"/>
        <v>1.00816158296068</v>
      </c>
      <c r="H184" s="13">
        <f t="shared" ca="1" si="71"/>
        <v>1.0056707899999999</v>
      </c>
      <c r="I184" s="12">
        <f t="shared" si="72"/>
        <v>7.0000000000000007E-2</v>
      </c>
      <c r="J184" s="30">
        <f t="shared" si="61"/>
        <v>44348</v>
      </c>
      <c r="K184" s="2">
        <f t="shared" si="62"/>
        <v>37</v>
      </c>
      <c r="L184" s="15">
        <f t="shared" si="63"/>
        <v>37</v>
      </c>
      <c r="M184" s="11">
        <f t="shared" si="55"/>
        <v>1.009983514</v>
      </c>
      <c r="N184" s="11">
        <f t="shared" ca="1" si="56"/>
        <v>1.0157109179999999</v>
      </c>
      <c r="O184" s="15">
        <f t="shared" si="64"/>
        <v>0</v>
      </c>
      <c r="P184" s="13">
        <f t="shared" ca="1" si="57"/>
        <v>15.71091799</v>
      </c>
      <c r="Q184" s="19">
        <f t="shared" si="58"/>
        <v>0</v>
      </c>
      <c r="R184" s="13">
        <f t="shared" si="65"/>
        <v>0</v>
      </c>
      <c r="S184" s="4" t="str">
        <f t="shared" si="66"/>
        <v>A+J=</v>
      </c>
      <c r="T184" s="30">
        <f t="shared" si="67"/>
        <v>44530</v>
      </c>
      <c r="U184" s="3"/>
      <c r="V184" s="76">
        <f>[2]Plan1!$A254</f>
        <v>44562</v>
      </c>
      <c r="W184" s="76" t="str">
        <f>[2]Plan1!$C254</f>
        <v>Confraternização Universal</v>
      </c>
      <c r="X184" s="69"/>
      <c r="Y184" s="1"/>
      <c r="AA184" s="67"/>
      <c r="AB184" s="67"/>
      <c r="AC184" s="67"/>
      <c r="AD184" s="118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1:119" x14ac:dyDescent="0.15">
      <c r="A185" s="36">
        <f t="shared" si="59"/>
        <v>44401</v>
      </c>
      <c r="B185" s="14">
        <f t="shared" ca="1" si="68"/>
        <v>1016.14761499</v>
      </c>
      <c r="C185" s="6">
        <f t="shared" si="60"/>
        <v>1000</v>
      </c>
      <c r="D185" s="12">
        <f ca="1">IF(A185&lt;$B$1,VLOOKUP(A185,[1]DI!$A$4:$B$15000,2,FALSE),0)</f>
        <v>0</v>
      </c>
      <c r="E185" s="13">
        <f t="shared" ca="1" si="69"/>
        <v>1</v>
      </c>
      <c r="F185" s="13">
        <f ca="1">(TRUNC(PRODUCT($E$12:$E184),16))</f>
        <v>1.01404226831073</v>
      </c>
      <c r="G185" s="13">
        <f t="shared" ca="1" si="70"/>
        <v>1.00816158296068</v>
      </c>
      <c r="H185" s="13">
        <f t="shared" ca="1" si="71"/>
        <v>1.0058330799999999</v>
      </c>
      <c r="I185" s="12">
        <f t="shared" si="72"/>
        <v>7.0000000000000007E-2</v>
      </c>
      <c r="J185" s="30">
        <f t="shared" si="61"/>
        <v>44348</v>
      </c>
      <c r="K185" s="2">
        <f t="shared" si="62"/>
        <v>37</v>
      </c>
      <c r="L185" s="15">
        <f t="shared" si="63"/>
        <v>38</v>
      </c>
      <c r="M185" s="11">
        <f t="shared" si="55"/>
        <v>1.0102547180000001</v>
      </c>
      <c r="N185" s="11">
        <f t="shared" ca="1" si="56"/>
        <v>1.0161476149999999</v>
      </c>
      <c r="O185" s="15">
        <f t="shared" si="64"/>
        <v>0</v>
      </c>
      <c r="P185" s="13">
        <f t="shared" ca="1" si="57"/>
        <v>16.147614990000001</v>
      </c>
      <c r="Q185" s="19">
        <f t="shared" si="58"/>
        <v>0</v>
      </c>
      <c r="R185" s="13">
        <f t="shared" si="65"/>
        <v>0</v>
      </c>
      <c r="S185" s="4" t="str">
        <f t="shared" si="66"/>
        <v>A+J=</v>
      </c>
      <c r="T185" s="30">
        <f t="shared" si="67"/>
        <v>44530</v>
      </c>
      <c r="U185" s="3"/>
      <c r="V185" s="76">
        <f>[2]Plan1!$A255</f>
        <v>44620</v>
      </c>
      <c r="W185" s="76" t="str">
        <f>[2]Plan1!$C255</f>
        <v>Carnaval</v>
      </c>
      <c r="X185" s="69"/>
      <c r="Y185" s="1"/>
      <c r="AA185" s="67"/>
      <c r="AB185" s="67"/>
      <c r="AC185" s="67"/>
      <c r="AD185" s="118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1:119" x14ac:dyDescent="0.15">
      <c r="A186" s="36">
        <f t="shared" si="59"/>
        <v>44402</v>
      </c>
      <c r="B186" s="14">
        <f t="shared" ca="1" si="68"/>
        <v>1016.14761499</v>
      </c>
      <c r="C186" s="6">
        <f t="shared" si="60"/>
        <v>1000</v>
      </c>
      <c r="D186" s="12">
        <f ca="1">IF(A186&lt;$B$1,VLOOKUP(A186,[1]DI!$A$4:$B$15000,2,FALSE),0)</f>
        <v>0</v>
      </c>
      <c r="E186" s="13">
        <f t="shared" ca="1" si="69"/>
        <v>1</v>
      </c>
      <c r="F186" s="13">
        <f ca="1">(TRUNC(PRODUCT($E$12:$E185),16))</f>
        <v>1.01404226831073</v>
      </c>
      <c r="G186" s="13">
        <f t="shared" ca="1" si="70"/>
        <v>1.00816158296068</v>
      </c>
      <c r="H186" s="13">
        <f t="shared" ca="1" si="71"/>
        <v>1.0058330799999999</v>
      </c>
      <c r="I186" s="12">
        <f t="shared" si="72"/>
        <v>7.0000000000000007E-2</v>
      </c>
      <c r="J186" s="30">
        <f t="shared" si="61"/>
        <v>44348</v>
      </c>
      <c r="K186" s="2">
        <f t="shared" si="62"/>
        <v>37</v>
      </c>
      <c r="L186" s="15">
        <f t="shared" si="63"/>
        <v>38</v>
      </c>
      <c r="M186" s="11">
        <f t="shared" si="55"/>
        <v>1.0102547180000001</v>
      </c>
      <c r="N186" s="11">
        <f t="shared" ca="1" si="56"/>
        <v>1.0161476149999999</v>
      </c>
      <c r="O186" s="15">
        <f t="shared" si="64"/>
        <v>0</v>
      </c>
      <c r="P186" s="13">
        <f t="shared" ca="1" si="57"/>
        <v>16.147614990000001</v>
      </c>
      <c r="Q186" s="19">
        <f t="shared" si="58"/>
        <v>0</v>
      </c>
      <c r="R186" s="13">
        <f t="shared" si="65"/>
        <v>0</v>
      </c>
      <c r="S186" s="4" t="str">
        <f t="shared" si="66"/>
        <v>A+J=</v>
      </c>
      <c r="T186" s="30">
        <f t="shared" si="67"/>
        <v>44530</v>
      </c>
      <c r="U186" s="3"/>
      <c r="V186" s="76">
        <f>[2]Plan1!$A256</f>
        <v>44621</v>
      </c>
      <c r="W186" s="76" t="str">
        <f>[2]Plan1!$C256</f>
        <v>Carnaval</v>
      </c>
      <c r="X186" s="69"/>
      <c r="Y186" s="1"/>
      <c r="AA186" s="67"/>
      <c r="AB186" s="67"/>
      <c r="AC186" s="67"/>
      <c r="AD186" s="118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1:119" x14ac:dyDescent="0.15">
      <c r="A187" s="36">
        <f t="shared" si="59"/>
        <v>44403</v>
      </c>
      <c r="B187" s="14">
        <f t="shared" ca="1" si="68"/>
        <v>1016.14761499</v>
      </c>
      <c r="C187" s="6">
        <f t="shared" si="60"/>
        <v>1000</v>
      </c>
      <c r="D187" s="12">
        <f ca="1">IF(A187&lt;$B$1,VLOOKUP(A187,[1]DI!$A$4:$B$15000,2,FALSE),0)</f>
        <v>4.1500000000000002E-2</v>
      </c>
      <c r="E187" s="13">
        <f t="shared" ca="1" si="69"/>
        <v>1.00016137</v>
      </c>
      <c r="F187" s="13">
        <f ca="1">(TRUNC(PRODUCT($E$12:$E186),16))</f>
        <v>1.01404226831073</v>
      </c>
      <c r="G187" s="13">
        <f t="shared" ca="1" si="70"/>
        <v>1.00816158296068</v>
      </c>
      <c r="H187" s="13">
        <f t="shared" ca="1" si="71"/>
        <v>1.0058330799999999</v>
      </c>
      <c r="I187" s="12">
        <f t="shared" si="72"/>
        <v>7.0000000000000007E-2</v>
      </c>
      <c r="J187" s="30">
        <f t="shared" si="61"/>
        <v>44348</v>
      </c>
      <c r="K187" s="2">
        <f t="shared" si="62"/>
        <v>38</v>
      </c>
      <c r="L187" s="15">
        <f t="shared" si="63"/>
        <v>38</v>
      </c>
      <c r="M187" s="11">
        <f t="shared" si="55"/>
        <v>1.0102547180000001</v>
      </c>
      <c r="N187" s="11">
        <f t="shared" ca="1" si="56"/>
        <v>1.0161476149999999</v>
      </c>
      <c r="O187" s="15">
        <f t="shared" si="64"/>
        <v>0</v>
      </c>
      <c r="P187" s="13">
        <f t="shared" ca="1" si="57"/>
        <v>16.147614990000001</v>
      </c>
      <c r="Q187" s="19">
        <f t="shared" si="58"/>
        <v>0</v>
      </c>
      <c r="R187" s="13">
        <f t="shared" si="65"/>
        <v>0</v>
      </c>
      <c r="S187" s="4" t="str">
        <f t="shared" si="66"/>
        <v>A+J=</v>
      </c>
      <c r="T187" s="30">
        <f t="shared" si="67"/>
        <v>44530</v>
      </c>
      <c r="U187" s="3"/>
      <c r="V187" s="76">
        <f>[2]Plan1!$A257</f>
        <v>44666</v>
      </c>
      <c r="W187" s="76" t="str">
        <f>[2]Plan1!$C257</f>
        <v>Paixão de Cristo</v>
      </c>
      <c r="X187" s="69"/>
      <c r="Y187" s="1"/>
      <c r="AA187" s="67"/>
      <c r="AB187" s="67"/>
      <c r="AC187" s="67"/>
      <c r="AD187" s="118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1:119" x14ac:dyDescent="0.15">
      <c r="A188" s="36">
        <f t="shared" si="59"/>
        <v>44404</v>
      </c>
      <c r="B188" s="14">
        <f t="shared" ca="1" si="68"/>
        <v>1016.5844909899999</v>
      </c>
      <c r="C188" s="6">
        <f t="shared" si="60"/>
        <v>1000</v>
      </c>
      <c r="D188" s="12">
        <f ca="1">IF(A188&lt;$B$1,VLOOKUP(A188,[1]DI!$A$4:$B$15000,2,FALSE),0)</f>
        <v>4.1500000000000002E-2</v>
      </c>
      <c r="E188" s="13">
        <f t="shared" ca="1" si="69"/>
        <v>1.00016137</v>
      </c>
      <c r="F188" s="13">
        <f ca="1">(TRUNC(PRODUCT($E$12:$E187),16))</f>
        <v>1.0142059043115701</v>
      </c>
      <c r="G188" s="13">
        <f t="shared" ca="1" si="70"/>
        <v>1.00816158296068</v>
      </c>
      <c r="H188" s="13">
        <f t="shared" ca="1" si="71"/>
        <v>1.00599539</v>
      </c>
      <c r="I188" s="12">
        <f t="shared" si="72"/>
        <v>7.0000000000000007E-2</v>
      </c>
      <c r="J188" s="30">
        <f t="shared" si="61"/>
        <v>44348</v>
      </c>
      <c r="K188" s="2">
        <f t="shared" si="62"/>
        <v>39</v>
      </c>
      <c r="L188" s="15">
        <f t="shared" si="63"/>
        <v>39</v>
      </c>
      <c r="M188" s="11">
        <f t="shared" si="55"/>
        <v>1.010525994</v>
      </c>
      <c r="N188" s="11">
        <f t="shared" ca="1" si="56"/>
        <v>1.0165844909999999</v>
      </c>
      <c r="O188" s="15">
        <f t="shared" si="64"/>
        <v>0</v>
      </c>
      <c r="P188" s="13">
        <f t="shared" ca="1" si="57"/>
        <v>16.584490989999999</v>
      </c>
      <c r="Q188" s="19">
        <f t="shared" si="58"/>
        <v>0</v>
      </c>
      <c r="R188" s="13">
        <f t="shared" si="65"/>
        <v>0</v>
      </c>
      <c r="S188" s="4" t="str">
        <f t="shared" si="66"/>
        <v>A+J=</v>
      </c>
      <c r="T188" s="30">
        <f t="shared" si="67"/>
        <v>44530</v>
      </c>
      <c r="U188" s="3"/>
      <c r="V188" s="76">
        <f>[2]Plan1!$A258</f>
        <v>44672</v>
      </c>
      <c r="W188" s="76" t="str">
        <f>[2]Plan1!$C258</f>
        <v>Tiradentes</v>
      </c>
      <c r="X188" s="69"/>
      <c r="Y188" s="1"/>
      <c r="AA188" s="67"/>
      <c r="AB188" s="67"/>
      <c r="AC188" s="67"/>
      <c r="AD188" s="118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  <row r="189" spans="1:119" x14ac:dyDescent="0.15">
      <c r="A189" s="36">
        <f t="shared" si="59"/>
        <v>44405</v>
      </c>
      <c r="B189" s="14">
        <f t="shared" ca="1" si="68"/>
        <v>1017.02156</v>
      </c>
      <c r="C189" s="6">
        <f t="shared" si="60"/>
        <v>1000</v>
      </c>
      <c r="D189" s="12">
        <f ca="1">IF(A189&lt;$B$1,VLOOKUP(A189,[1]DI!$A$4:$B$15000,2,FALSE),0)</f>
        <v>4.1500000000000002E-2</v>
      </c>
      <c r="E189" s="13">
        <f t="shared" ca="1" si="69"/>
        <v>1.00016137</v>
      </c>
      <c r="F189" s="13">
        <f ca="1">(TRUNC(PRODUCT($E$12:$E188),16))</f>
        <v>1.0143695667183501</v>
      </c>
      <c r="G189" s="13">
        <f t="shared" ca="1" si="70"/>
        <v>1.00816158296068</v>
      </c>
      <c r="H189" s="13">
        <f t="shared" ca="1" si="71"/>
        <v>1.00615773</v>
      </c>
      <c r="I189" s="12">
        <f t="shared" si="72"/>
        <v>7.0000000000000007E-2</v>
      </c>
      <c r="J189" s="30">
        <f t="shared" si="61"/>
        <v>44348</v>
      </c>
      <c r="K189" s="2">
        <f t="shared" si="62"/>
        <v>40</v>
      </c>
      <c r="L189" s="15">
        <f t="shared" si="63"/>
        <v>40</v>
      </c>
      <c r="M189" s="11">
        <f t="shared" si="55"/>
        <v>1.0107973429999999</v>
      </c>
      <c r="N189" s="11">
        <f t="shared" ca="1" si="56"/>
        <v>1.0170215600000001</v>
      </c>
      <c r="O189" s="15">
        <f t="shared" si="64"/>
        <v>0</v>
      </c>
      <c r="P189" s="13">
        <f t="shared" ca="1" si="57"/>
        <v>17.021560000000001</v>
      </c>
      <c r="Q189" s="19">
        <f t="shared" si="58"/>
        <v>0</v>
      </c>
      <c r="R189" s="13">
        <f t="shared" si="65"/>
        <v>0</v>
      </c>
      <c r="S189" s="4" t="str">
        <f t="shared" si="66"/>
        <v>A+J=</v>
      </c>
      <c r="T189" s="30">
        <f t="shared" si="67"/>
        <v>44530</v>
      </c>
      <c r="U189" s="3"/>
      <c r="V189" s="76">
        <f>[2]Plan1!$A259</f>
        <v>44682</v>
      </c>
      <c r="W189" s="76" t="str">
        <f>[2]Plan1!$C259</f>
        <v>Dia do Trabalho</v>
      </c>
      <c r="X189" s="69"/>
      <c r="Y189" s="1"/>
      <c r="AA189" s="67"/>
      <c r="AB189" s="67"/>
      <c r="AC189" s="67"/>
      <c r="AD189" s="118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</row>
    <row r="190" spans="1:119" x14ac:dyDescent="0.15">
      <c r="A190" s="36">
        <f t="shared" si="59"/>
        <v>44406</v>
      </c>
      <c r="B190" s="14">
        <f t="shared" ca="1" si="68"/>
        <v>1017.458811</v>
      </c>
      <c r="C190" s="6">
        <f t="shared" si="60"/>
        <v>1000</v>
      </c>
      <c r="D190" s="12">
        <f ca="1">IF(A190&lt;$B$1,VLOOKUP(A190,[1]DI!$A$4:$B$15000,2,FALSE),0)</f>
        <v>4.1500000000000002E-2</v>
      </c>
      <c r="E190" s="13">
        <f t="shared" ca="1" si="69"/>
        <v>1.00016137</v>
      </c>
      <c r="F190" s="13">
        <f ca="1">(TRUNC(PRODUCT($E$12:$E189),16))</f>
        <v>1.0145332555353299</v>
      </c>
      <c r="G190" s="13">
        <f t="shared" ca="1" si="70"/>
        <v>1.00816158296068</v>
      </c>
      <c r="H190" s="13">
        <f t="shared" ca="1" si="71"/>
        <v>1.00632009</v>
      </c>
      <c r="I190" s="12">
        <f t="shared" si="72"/>
        <v>7.0000000000000007E-2</v>
      </c>
      <c r="J190" s="30">
        <f t="shared" si="61"/>
        <v>44348</v>
      </c>
      <c r="K190" s="2">
        <f t="shared" si="62"/>
        <v>41</v>
      </c>
      <c r="L190" s="15">
        <f t="shared" si="63"/>
        <v>41</v>
      </c>
      <c r="M190" s="11">
        <f t="shared" si="55"/>
        <v>1.0110687650000001</v>
      </c>
      <c r="N190" s="11">
        <f t="shared" ca="1" si="56"/>
        <v>1.017458811</v>
      </c>
      <c r="O190" s="15">
        <f t="shared" si="64"/>
        <v>0</v>
      </c>
      <c r="P190" s="13">
        <f t="shared" ca="1" si="57"/>
        <v>17.458811000000001</v>
      </c>
      <c r="Q190" s="19">
        <f t="shared" si="58"/>
        <v>0</v>
      </c>
      <c r="R190" s="13">
        <f t="shared" si="65"/>
        <v>0</v>
      </c>
      <c r="S190" s="4" t="str">
        <f t="shared" si="66"/>
        <v>A+J=</v>
      </c>
      <c r="T190" s="30">
        <f t="shared" si="67"/>
        <v>44530</v>
      </c>
      <c r="U190" s="3"/>
      <c r="V190" s="76">
        <f>[2]Plan1!$A260</f>
        <v>44728</v>
      </c>
      <c r="W190" s="76" t="str">
        <f>[2]Plan1!$C260</f>
        <v>Corpus Christi</v>
      </c>
      <c r="X190" s="69"/>
      <c r="Y190" s="1"/>
      <c r="AA190" s="67"/>
      <c r="AB190" s="67"/>
      <c r="AC190" s="67"/>
      <c r="AD190" s="118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</row>
    <row r="191" spans="1:119" x14ac:dyDescent="0.15">
      <c r="A191" s="36">
        <f t="shared" si="59"/>
        <v>44407</v>
      </c>
      <c r="B191" s="14">
        <f t="shared" ca="1" si="68"/>
        <v>1017.896253</v>
      </c>
      <c r="C191" s="6">
        <f t="shared" si="60"/>
        <v>1000</v>
      </c>
      <c r="D191" s="12">
        <f ca="1">IF(A191&lt;$B$1,VLOOKUP(A191,[1]DI!$A$4:$B$15000,2,FALSE),0)</f>
        <v>4.1500000000000002E-2</v>
      </c>
      <c r="E191" s="13">
        <f t="shared" ca="1" si="69"/>
        <v>1.00016137</v>
      </c>
      <c r="F191" s="13">
        <f ca="1">(TRUNC(PRODUCT($E$12:$E190),16))</f>
        <v>1.0146969707667699</v>
      </c>
      <c r="G191" s="13">
        <f t="shared" ca="1" si="70"/>
        <v>1.00816158296068</v>
      </c>
      <c r="H191" s="13">
        <f t="shared" ca="1" si="71"/>
        <v>1.0064824800000001</v>
      </c>
      <c r="I191" s="12">
        <f t="shared" si="72"/>
        <v>7.0000000000000007E-2</v>
      </c>
      <c r="J191" s="30">
        <f t="shared" si="61"/>
        <v>44348</v>
      </c>
      <c r="K191" s="2">
        <f t="shared" si="62"/>
        <v>42</v>
      </c>
      <c r="L191" s="15">
        <f t="shared" si="63"/>
        <v>42</v>
      </c>
      <c r="M191" s="11">
        <f t="shared" si="55"/>
        <v>1.0113402600000001</v>
      </c>
      <c r="N191" s="11">
        <f t="shared" ca="1" si="56"/>
        <v>1.017896253</v>
      </c>
      <c r="O191" s="15">
        <f t="shared" si="64"/>
        <v>0</v>
      </c>
      <c r="P191" s="13">
        <f t="shared" ca="1" si="57"/>
        <v>17.896253000000002</v>
      </c>
      <c r="Q191" s="19">
        <f t="shared" si="58"/>
        <v>0</v>
      </c>
      <c r="R191" s="13">
        <f t="shared" si="65"/>
        <v>0</v>
      </c>
      <c r="S191" s="4" t="str">
        <f t="shared" si="66"/>
        <v>A+J=</v>
      </c>
      <c r="T191" s="30">
        <f t="shared" si="67"/>
        <v>44530</v>
      </c>
      <c r="U191" s="3"/>
      <c r="V191" s="76">
        <f>[2]Plan1!$A261</f>
        <v>44811</v>
      </c>
      <c r="W191" s="76" t="str">
        <f>[2]Plan1!$C261</f>
        <v>Independência do Brasil</v>
      </c>
      <c r="X191" s="69"/>
      <c r="Y191" s="1"/>
      <c r="AA191" s="67"/>
      <c r="AB191" s="67"/>
      <c r="AC191" s="67"/>
      <c r="AD191" s="118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</row>
    <row r="192" spans="1:119" x14ac:dyDescent="0.15">
      <c r="A192" s="36">
        <f t="shared" si="59"/>
        <v>44408</v>
      </c>
      <c r="B192" s="14">
        <f t="shared" ca="1" si="68"/>
        <v>1018.333887</v>
      </c>
      <c r="C192" s="6">
        <f t="shared" si="60"/>
        <v>1000</v>
      </c>
      <c r="D192" s="12">
        <f ca="1">IF(A192&lt;$B$1,VLOOKUP(A192,[1]DI!$A$4:$B$15000,2,FALSE),0)</f>
        <v>0</v>
      </c>
      <c r="E192" s="13">
        <f t="shared" ca="1" si="69"/>
        <v>1</v>
      </c>
      <c r="F192" s="13">
        <f ca="1">(TRUNC(PRODUCT($E$12:$E191),16))</f>
        <v>1.01486071241695</v>
      </c>
      <c r="G192" s="13">
        <f t="shared" ca="1" si="70"/>
        <v>1.00816158296068</v>
      </c>
      <c r="H192" s="13">
        <f t="shared" ca="1" si="71"/>
        <v>1.0066449</v>
      </c>
      <c r="I192" s="12">
        <f t="shared" si="72"/>
        <v>7.0000000000000007E-2</v>
      </c>
      <c r="J192" s="30">
        <f t="shared" si="61"/>
        <v>44348</v>
      </c>
      <c r="K192" s="2">
        <f t="shared" si="62"/>
        <v>42</v>
      </c>
      <c r="L192" s="15">
        <f t="shared" si="63"/>
        <v>43</v>
      </c>
      <c r="M192" s="11">
        <f t="shared" si="55"/>
        <v>1.0116118279999999</v>
      </c>
      <c r="N192" s="11">
        <f t="shared" ca="1" si="56"/>
        <v>1.018333887</v>
      </c>
      <c r="O192" s="15">
        <f t="shared" si="64"/>
        <v>0</v>
      </c>
      <c r="P192" s="13">
        <f t="shared" ca="1" si="57"/>
        <v>18.333887000000001</v>
      </c>
      <c r="Q192" s="19">
        <f t="shared" si="58"/>
        <v>0</v>
      </c>
      <c r="R192" s="13">
        <f t="shared" si="65"/>
        <v>0</v>
      </c>
      <c r="S192" s="4" t="str">
        <f t="shared" si="66"/>
        <v>A+J=</v>
      </c>
      <c r="T192" s="30">
        <f t="shared" si="67"/>
        <v>44530</v>
      </c>
      <c r="U192" s="3"/>
      <c r="V192" s="76">
        <f>[2]Plan1!$A262</f>
        <v>44846</v>
      </c>
      <c r="W192" s="76" t="str">
        <f>[2]Plan1!$C262</f>
        <v>Nossa Sr.a Aparecida - Padroeira do Brasil</v>
      </c>
      <c r="X192" s="69"/>
      <c r="Y192" s="1"/>
      <c r="AA192" s="67"/>
      <c r="AB192" s="67"/>
      <c r="AC192" s="67"/>
      <c r="AD192" s="118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</row>
    <row r="193" spans="1:119" ht="12.75" x14ac:dyDescent="0.2">
      <c r="A193" s="57">
        <f t="shared" si="59"/>
        <v>44409</v>
      </c>
      <c r="B193" s="58">
        <f t="shared" ca="1" si="68"/>
        <v>1018.333887</v>
      </c>
      <c r="C193" s="59">
        <f t="shared" si="60"/>
        <v>1000</v>
      </c>
      <c r="D193" s="12">
        <f ca="1">IF(A193&lt;$B$1,VLOOKUP(A193,[1]DI!$A$4:$B$15000,2,FALSE),0)</f>
        <v>0</v>
      </c>
      <c r="E193" s="60">
        <f t="shared" ca="1" si="69"/>
        <v>1</v>
      </c>
      <c r="F193" s="60">
        <f ca="1">(TRUNC(PRODUCT($E$12:$E192),16))</f>
        <v>1.01486071241695</v>
      </c>
      <c r="G193" s="60">
        <f t="shared" ca="1" si="70"/>
        <v>1.00816158296068</v>
      </c>
      <c r="H193" s="60">
        <f t="shared" ca="1" si="71"/>
        <v>1.0066449</v>
      </c>
      <c r="I193" s="12">
        <f t="shared" si="72"/>
        <v>7.0000000000000007E-2</v>
      </c>
      <c r="J193" s="61">
        <f t="shared" si="61"/>
        <v>44348</v>
      </c>
      <c r="K193" s="62">
        <f t="shared" si="62"/>
        <v>42</v>
      </c>
      <c r="L193" s="63">
        <f t="shared" si="63"/>
        <v>43</v>
      </c>
      <c r="M193" s="64">
        <f t="shared" si="55"/>
        <v>1.0116118279999999</v>
      </c>
      <c r="N193" s="64">
        <f t="shared" ca="1" si="56"/>
        <v>1.018333887</v>
      </c>
      <c r="O193" s="63">
        <f t="shared" si="64"/>
        <v>0</v>
      </c>
      <c r="P193" s="60">
        <f t="shared" ca="1" si="57"/>
        <v>18.333887000000001</v>
      </c>
      <c r="Q193" s="65">
        <f t="shared" si="58"/>
        <v>0</v>
      </c>
      <c r="R193" s="13">
        <f t="shared" si="65"/>
        <v>0</v>
      </c>
      <c r="S193" s="66" t="str">
        <f t="shared" si="66"/>
        <v>A+J=</v>
      </c>
      <c r="T193" s="61">
        <f t="shared" si="67"/>
        <v>44530</v>
      </c>
      <c r="U193" s="3"/>
      <c r="V193" s="76">
        <f>[2]Plan1!$A263</f>
        <v>44867</v>
      </c>
      <c r="W193" s="76" t="str">
        <f>[2]Plan1!$C263</f>
        <v>Finados</v>
      </c>
      <c r="X193" s="69"/>
      <c r="Y193" s="1"/>
      <c r="AA193" s="67"/>
      <c r="AB193" s="67"/>
      <c r="AC193" s="67"/>
      <c r="AD193" s="118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</row>
    <row r="194" spans="1:119" x14ac:dyDescent="0.15">
      <c r="A194" s="36">
        <f t="shared" si="59"/>
        <v>44410</v>
      </c>
      <c r="B194" s="14">
        <f t="shared" ca="1" si="68"/>
        <v>1018.333887</v>
      </c>
      <c r="C194" s="6">
        <f t="shared" si="60"/>
        <v>1000</v>
      </c>
      <c r="D194" s="12">
        <f ca="1">IF(A194&lt;$B$1,VLOOKUP(A194,[1]DI!$A$4:$B$15000,2,FALSE),0)</f>
        <v>4.1500000000000002E-2</v>
      </c>
      <c r="E194" s="13">
        <f t="shared" ca="1" si="69"/>
        <v>1.00016137</v>
      </c>
      <c r="F194" s="13">
        <f ca="1">(TRUNC(PRODUCT($E$12:$E193),16))</f>
        <v>1.01486071241695</v>
      </c>
      <c r="G194" s="13">
        <f t="shared" ca="1" si="70"/>
        <v>1.00816158296068</v>
      </c>
      <c r="H194" s="13">
        <f t="shared" ca="1" si="71"/>
        <v>1.0066449</v>
      </c>
      <c r="I194" s="12">
        <f t="shared" si="72"/>
        <v>7.0000000000000007E-2</v>
      </c>
      <c r="J194" s="30">
        <f t="shared" si="61"/>
        <v>44348</v>
      </c>
      <c r="K194" s="2">
        <f t="shared" si="62"/>
        <v>43</v>
      </c>
      <c r="L194" s="15">
        <f t="shared" si="63"/>
        <v>43</v>
      </c>
      <c r="M194" s="11">
        <f t="shared" si="55"/>
        <v>1.0116118279999999</v>
      </c>
      <c r="N194" s="11">
        <f t="shared" ca="1" si="56"/>
        <v>1.018333887</v>
      </c>
      <c r="O194" s="15">
        <f t="shared" si="64"/>
        <v>0</v>
      </c>
      <c r="P194" s="13">
        <f t="shared" ca="1" si="57"/>
        <v>18.333887000000001</v>
      </c>
      <c r="Q194" s="19">
        <f t="shared" si="58"/>
        <v>0</v>
      </c>
      <c r="R194" s="13">
        <f t="shared" si="65"/>
        <v>0</v>
      </c>
      <c r="S194" s="4" t="str">
        <f t="shared" si="66"/>
        <v>A+J=</v>
      </c>
      <c r="T194" s="30">
        <f t="shared" si="67"/>
        <v>44530</v>
      </c>
      <c r="U194" s="20"/>
      <c r="V194" s="76">
        <f>[2]Plan1!$A264</f>
        <v>44880</v>
      </c>
      <c r="W194" s="76" t="str">
        <f>[2]Plan1!$C264</f>
        <v>Proclamação da República</v>
      </c>
      <c r="X194" s="69"/>
      <c r="Y194" s="1"/>
      <c r="AA194" s="67"/>
      <c r="AB194" s="67"/>
      <c r="AC194" s="67"/>
      <c r="AD194" s="118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</row>
    <row r="195" spans="1:119" x14ac:dyDescent="0.15">
      <c r="A195" s="36">
        <f t="shared" si="59"/>
        <v>44411</v>
      </c>
      <c r="B195" s="14">
        <f t="shared" ca="1" si="68"/>
        <v>1018.77170399</v>
      </c>
      <c r="C195" s="6">
        <f t="shared" si="60"/>
        <v>1000</v>
      </c>
      <c r="D195" s="12">
        <f ca="1">IF(A195&lt;$B$1,VLOOKUP(A195,[1]DI!$A$4:$B$15000,2,FALSE),0)</f>
        <v>4.1500000000000002E-2</v>
      </c>
      <c r="E195" s="13">
        <f t="shared" ca="1" si="69"/>
        <v>1.00016137</v>
      </c>
      <c r="F195" s="13">
        <f ca="1">(TRUNC(PRODUCT($E$12:$E194),16))</f>
        <v>1.0150244804901101</v>
      </c>
      <c r="G195" s="13">
        <f t="shared" ca="1" si="70"/>
        <v>1.00816158296068</v>
      </c>
      <c r="H195" s="13">
        <f t="shared" ca="1" si="71"/>
        <v>1.0068073399999999</v>
      </c>
      <c r="I195" s="12">
        <f t="shared" si="72"/>
        <v>7.0000000000000007E-2</v>
      </c>
      <c r="J195" s="30">
        <f t="shared" si="61"/>
        <v>44348</v>
      </c>
      <c r="K195" s="2">
        <f t="shared" si="62"/>
        <v>44</v>
      </c>
      <c r="L195" s="15">
        <f t="shared" si="63"/>
        <v>44</v>
      </c>
      <c r="M195" s="11">
        <f t="shared" si="55"/>
        <v>1.011883469</v>
      </c>
      <c r="N195" s="11">
        <f t="shared" ca="1" si="56"/>
        <v>1.0187717039999999</v>
      </c>
      <c r="O195" s="15">
        <f t="shared" si="64"/>
        <v>0</v>
      </c>
      <c r="P195" s="13">
        <f t="shared" ca="1" si="57"/>
        <v>18.771703989999999</v>
      </c>
      <c r="Q195" s="19">
        <f t="shared" si="58"/>
        <v>0</v>
      </c>
      <c r="R195" s="13">
        <f t="shared" si="65"/>
        <v>0</v>
      </c>
      <c r="S195" s="4" t="str">
        <f t="shared" si="66"/>
        <v>A+J=</v>
      </c>
      <c r="T195" s="30">
        <f t="shared" si="67"/>
        <v>44530</v>
      </c>
      <c r="U195" s="3"/>
      <c r="V195" s="76">
        <f>[2]Plan1!$A265</f>
        <v>44920</v>
      </c>
      <c r="W195" s="76" t="str">
        <f>[2]Plan1!$C265</f>
        <v>Natal</v>
      </c>
      <c r="X195" s="69"/>
      <c r="Y195" s="1"/>
      <c r="AA195" s="67"/>
      <c r="AB195" s="67"/>
      <c r="AC195" s="67"/>
      <c r="AD195" s="118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</row>
    <row r="196" spans="1:119" x14ac:dyDescent="0.15">
      <c r="A196" s="36">
        <f t="shared" si="59"/>
        <v>44412</v>
      </c>
      <c r="B196" s="14">
        <f t="shared" ca="1" si="68"/>
        <v>1019.209712</v>
      </c>
      <c r="C196" s="6">
        <f t="shared" si="60"/>
        <v>1000</v>
      </c>
      <c r="D196" s="12">
        <f ca="1">IF(A196&lt;$B$1,VLOOKUP(A196,[1]DI!$A$4:$B$15000,2,FALSE),0)</f>
        <v>4.1500000000000002E-2</v>
      </c>
      <c r="E196" s="13">
        <f t="shared" ca="1" si="69"/>
        <v>1.00016137</v>
      </c>
      <c r="F196" s="13">
        <f ca="1">(TRUNC(PRODUCT($E$12:$E195),16))</f>
        <v>1.0151882749905199</v>
      </c>
      <c r="G196" s="13">
        <f t="shared" ca="1" si="70"/>
        <v>1.00816158296068</v>
      </c>
      <c r="H196" s="13">
        <f t="shared" ca="1" si="71"/>
        <v>1.00696981</v>
      </c>
      <c r="I196" s="12">
        <f t="shared" si="72"/>
        <v>7.0000000000000007E-2</v>
      </c>
      <c r="J196" s="30">
        <f t="shared" si="61"/>
        <v>44348</v>
      </c>
      <c r="K196" s="2">
        <f t="shared" si="62"/>
        <v>45</v>
      </c>
      <c r="L196" s="15">
        <f t="shared" si="63"/>
        <v>45</v>
      </c>
      <c r="M196" s="11">
        <f t="shared" si="55"/>
        <v>1.012155183</v>
      </c>
      <c r="N196" s="11">
        <f t="shared" ca="1" si="56"/>
        <v>1.0192097120000001</v>
      </c>
      <c r="O196" s="15">
        <f t="shared" si="64"/>
        <v>0</v>
      </c>
      <c r="P196" s="13">
        <f t="shared" ca="1" si="57"/>
        <v>19.209712</v>
      </c>
      <c r="Q196" s="19">
        <f t="shared" si="58"/>
        <v>0</v>
      </c>
      <c r="R196" s="13">
        <f t="shared" si="65"/>
        <v>0</v>
      </c>
      <c r="S196" s="4" t="str">
        <f t="shared" si="66"/>
        <v>A+J=</v>
      </c>
      <c r="T196" s="30">
        <f t="shared" si="67"/>
        <v>44530</v>
      </c>
      <c r="U196" s="3"/>
      <c r="V196" s="76">
        <f>[2]Plan1!$A266</f>
        <v>44927</v>
      </c>
      <c r="W196" s="76" t="str">
        <f>[2]Plan1!$C266</f>
        <v>Confraternização Universal</v>
      </c>
      <c r="X196" s="69"/>
      <c r="Y196" s="1"/>
      <c r="AA196" s="67"/>
      <c r="AB196" s="67"/>
      <c r="AC196" s="67"/>
      <c r="AD196" s="118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</row>
    <row r="197" spans="1:119" x14ac:dyDescent="0.15">
      <c r="A197" s="36">
        <f t="shared" si="59"/>
        <v>44413</v>
      </c>
      <c r="B197" s="14">
        <f t="shared" ca="1" si="68"/>
        <v>1019.647902</v>
      </c>
      <c r="C197" s="6">
        <f t="shared" si="60"/>
        <v>1000</v>
      </c>
      <c r="D197" s="12">
        <f ca="1">IF(A197&lt;$B$1,VLOOKUP(A197,[1]DI!$A$4:$B$15000,2,FALSE),0)</f>
        <v>5.1499999999999997E-2</v>
      </c>
      <c r="E197" s="13">
        <f t="shared" ca="1" si="69"/>
        <v>1.0001993</v>
      </c>
      <c r="F197" s="13">
        <f ca="1">(TRUNC(PRODUCT($E$12:$E196),16))</f>
        <v>1.01535209592246</v>
      </c>
      <c r="G197" s="13">
        <f t="shared" ca="1" si="70"/>
        <v>1.00816158296068</v>
      </c>
      <c r="H197" s="13">
        <f t="shared" ca="1" si="71"/>
        <v>1.0071323000000001</v>
      </c>
      <c r="I197" s="12">
        <f t="shared" si="72"/>
        <v>7.0000000000000007E-2</v>
      </c>
      <c r="J197" s="30">
        <f t="shared" si="61"/>
        <v>44348</v>
      </c>
      <c r="K197" s="2">
        <f t="shared" si="62"/>
        <v>46</v>
      </c>
      <c r="L197" s="15">
        <f t="shared" si="63"/>
        <v>46</v>
      </c>
      <c r="M197" s="11">
        <f t="shared" si="55"/>
        <v>1.0124269690000001</v>
      </c>
      <c r="N197" s="11">
        <f t="shared" ca="1" si="56"/>
        <v>1.019647902</v>
      </c>
      <c r="O197" s="15">
        <f t="shared" si="64"/>
        <v>0</v>
      </c>
      <c r="P197" s="13">
        <f t="shared" ca="1" si="57"/>
        <v>19.647901999999998</v>
      </c>
      <c r="Q197" s="19">
        <f t="shared" si="58"/>
        <v>0</v>
      </c>
      <c r="R197" s="13">
        <f t="shared" si="65"/>
        <v>0</v>
      </c>
      <c r="S197" s="4" t="str">
        <f t="shared" si="66"/>
        <v>A+J=</v>
      </c>
      <c r="T197" s="30">
        <f t="shared" si="67"/>
        <v>44530</v>
      </c>
      <c r="U197" s="20"/>
      <c r="V197" s="76">
        <f>[2]Plan1!$A267</f>
        <v>44977</v>
      </c>
      <c r="W197" s="76" t="str">
        <f>[2]Plan1!$C267</f>
        <v>Carnaval</v>
      </c>
      <c r="X197" s="69"/>
      <c r="Y197" s="1"/>
      <c r="AA197" s="67"/>
      <c r="AB197" s="67"/>
      <c r="AC197" s="67"/>
      <c r="AD197" s="118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</row>
    <row r="198" spans="1:119" x14ac:dyDescent="0.15">
      <c r="A198" s="36">
        <f t="shared" si="59"/>
        <v>44414</v>
      </c>
      <c r="B198" s="14">
        <f t="shared" ca="1" si="68"/>
        <v>1020.12496999</v>
      </c>
      <c r="C198" s="6">
        <f t="shared" si="60"/>
        <v>1000</v>
      </c>
      <c r="D198" s="12">
        <f ca="1">IF(A198&lt;$B$1,VLOOKUP(A198,[1]DI!$A$4:$B$15000,2,FALSE),0)</f>
        <v>5.1499999999999997E-2</v>
      </c>
      <c r="E198" s="13">
        <f t="shared" ca="1" si="69"/>
        <v>1.0001993</v>
      </c>
      <c r="F198" s="13">
        <f ca="1">(TRUNC(PRODUCT($E$12:$E197),16))</f>
        <v>1.0155544555951801</v>
      </c>
      <c r="G198" s="13">
        <f t="shared" ca="1" si="70"/>
        <v>1.00816158296068</v>
      </c>
      <c r="H198" s="13">
        <f t="shared" ca="1" si="71"/>
        <v>1.0073330199999999</v>
      </c>
      <c r="I198" s="12">
        <f t="shared" si="72"/>
        <v>7.0000000000000007E-2</v>
      </c>
      <c r="J198" s="30">
        <f t="shared" si="61"/>
        <v>44348</v>
      </c>
      <c r="K198" s="2">
        <f t="shared" si="62"/>
        <v>47</v>
      </c>
      <c r="L198" s="15">
        <f t="shared" si="63"/>
        <v>47</v>
      </c>
      <c r="M198" s="11">
        <f t="shared" si="55"/>
        <v>1.0126988290000001</v>
      </c>
      <c r="N198" s="11">
        <f t="shared" ca="1" si="56"/>
        <v>1.0201249699999999</v>
      </c>
      <c r="O198" s="15">
        <f t="shared" si="64"/>
        <v>0</v>
      </c>
      <c r="P198" s="13">
        <f t="shared" ca="1" si="57"/>
        <v>20.12496999</v>
      </c>
      <c r="Q198" s="19">
        <f t="shared" si="58"/>
        <v>0</v>
      </c>
      <c r="R198" s="13">
        <f t="shared" si="65"/>
        <v>0</v>
      </c>
      <c r="S198" s="4" t="str">
        <f t="shared" si="66"/>
        <v>A+J=</v>
      </c>
      <c r="T198" s="30">
        <f t="shared" si="67"/>
        <v>44530</v>
      </c>
      <c r="U198" s="3"/>
      <c r="V198" s="76">
        <f>[2]Plan1!$A268</f>
        <v>44978</v>
      </c>
      <c r="W198" s="76" t="str">
        <f>[2]Plan1!$C268</f>
        <v>Carnaval</v>
      </c>
      <c r="X198" s="69"/>
      <c r="Y198" s="1"/>
      <c r="AA198" s="67"/>
      <c r="AB198" s="67"/>
      <c r="AC198" s="67"/>
      <c r="AD198" s="118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</row>
    <row r="199" spans="1:119" x14ac:dyDescent="0.15">
      <c r="A199" s="36">
        <f t="shared" si="59"/>
        <v>44415</v>
      </c>
      <c r="B199" s="14">
        <f t="shared" ca="1" si="68"/>
        <v>1020.602271</v>
      </c>
      <c r="C199" s="6">
        <f t="shared" si="60"/>
        <v>1000</v>
      </c>
      <c r="D199" s="12">
        <f ca="1">IF(A199&lt;$B$1,VLOOKUP(A199,[1]DI!$A$4:$B$15000,2,FALSE),0)</f>
        <v>0</v>
      </c>
      <c r="E199" s="13">
        <f t="shared" ca="1" si="69"/>
        <v>1</v>
      </c>
      <c r="F199" s="13">
        <f ca="1">(TRUNC(PRODUCT($E$12:$E198),16))</f>
        <v>1.01575685559818</v>
      </c>
      <c r="G199" s="13">
        <f t="shared" ca="1" si="70"/>
        <v>1.00816158296068</v>
      </c>
      <c r="H199" s="13">
        <f t="shared" ca="1" si="71"/>
        <v>1.0075337900000001</v>
      </c>
      <c r="I199" s="12">
        <f t="shared" si="72"/>
        <v>7.0000000000000007E-2</v>
      </c>
      <c r="J199" s="30">
        <f t="shared" si="61"/>
        <v>44348</v>
      </c>
      <c r="K199" s="2">
        <f t="shared" si="62"/>
        <v>47</v>
      </c>
      <c r="L199" s="15">
        <f t="shared" si="63"/>
        <v>48</v>
      </c>
      <c r="M199" s="11">
        <f t="shared" si="55"/>
        <v>1.0129707619999999</v>
      </c>
      <c r="N199" s="11">
        <f t="shared" ca="1" si="56"/>
        <v>1.020602271</v>
      </c>
      <c r="O199" s="15">
        <f t="shared" si="64"/>
        <v>0</v>
      </c>
      <c r="P199" s="13">
        <f t="shared" ca="1" si="57"/>
        <v>20.602271000000002</v>
      </c>
      <c r="Q199" s="19">
        <f t="shared" si="58"/>
        <v>0</v>
      </c>
      <c r="R199" s="13">
        <f t="shared" si="65"/>
        <v>0</v>
      </c>
      <c r="S199" s="4" t="str">
        <f t="shared" si="66"/>
        <v>A+J=</v>
      </c>
      <c r="T199" s="30">
        <f t="shared" si="67"/>
        <v>44530</v>
      </c>
      <c r="U199" s="3"/>
      <c r="V199" s="76">
        <f>[2]Plan1!$A269</f>
        <v>45023</v>
      </c>
      <c r="W199" s="76" t="str">
        <f>[2]Plan1!$C269</f>
        <v>Paixão de Cristo</v>
      </c>
      <c r="X199" s="69"/>
      <c r="Y199" s="1"/>
      <c r="AA199" s="67"/>
      <c r="AB199" s="67"/>
      <c r="AC199" s="67"/>
      <c r="AD199" s="118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</row>
    <row r="200" spans="1:119" x14ac:dyDescent="0.15">
      <c r="A200" s="36">
        <f t="shared" si="59"/>
        <v>44416</v>
      </c>
      <c r="B200" s="14">
        <f t="shared" ca="1" si="68"/>
        <v>1020.602271</v>
      </c>
      <c r="C200" s="6">
        <f t="shared" si="60"/>
        <v>1000</v>
      </c>
      <c r="D200" s="12">
        <f ca="1">IF(A200&lt;$B$1,VLOOKUP(A200,[1]DI!$A$4:$B$15000,2,FALSE),0)</f>
        <v>0</v>
      </c>
      <c r="E200" s="13">
        <f t="shared" ca="1" si="69"/>
        <v>1</v>
      </c>
      <c r="F200" s="13">
        <f ca="1">(TRUNC(PRODUCT($E$12:$E199),16))</f>
        <v>1.01575685559818</v>
      </c>
      <c r="G200" s="13">
        <f t="shared" ca="1" si="70"/>
        <v>1.00816158296068</v>
      </c>
      <c r="H200" s="13">
        <f t="shared" ca="1" si="71"/>
        <v>1.0075337900000001</v>
      </c>
      <c r="I200" s="12">
        <f t="shared" si="72"/>
        <v>7.0000000000000007E-2</v>
      </c>
      <c r="J200" s="30">
        <f t="shared" si="61"/>
        <v>44348</v>
      </c>
      <c r="K200" s="2">
        <f t="shared" si="62"/>
        <v>47</v>
      </c>
      <c r="L200" s="15">
        <f t="shared" si="63"/>
        <v>48</v>
      </c>
      <c r="M200" s="11">
        <f t="shared" si="55"/>
        <v>1.0129707619999999</v>
      </c>
      <c r="N200" s="11">
        <f t="shared" ca="1" si="56"/>
        <v>1.020602271</v>
      </c>
      <c r="O200" s="15">
        <f t="shared" si="64"/>
        <v>0</v>
      </c>
      <c r="P200" s="13">
        <f t="shared" ca="1" si="57"/>
        <v>20.602271000000002</v>
      </c>
      <c r="Q200" s="19">
        <f t="shared" si="58"/>
        <v>0</v>
      </c>
      <c r="R200" s="13">
        <f t="shared" si="65"/>
        <v>0</v>
      </c>
      <c r="S200" s="4" t="str">
        <f t="shared" si="66"/>
        <v>A+J=</v>
      </c>
      <c r="T200" s="30">
        <f t="shared" si="67"/>
        <v>44530</v>
      </c>
      <c r="U200" s="3"/>
      <c r="V200" s="76">
        <f>[2]Plan1!$A270</f>
        <v>45037</v>
      </c>
      <c r="W200" s="76" t="str">
        <f>[2]Plan1!$C270</f>
        <v>Tiradentes</v>
      </c>
      <c r="X200" s="69"/>
      <c r="Y200" s="1"/>
      <c r="AA200" s="67"/>
      <c r="AB200" s="67"/>
      <c r="AC200" s="67"/>
      <c r="AD200" s="118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</row>
    <row r="201" spans="1:119" x14ac:dyDescent="0.15">
      <c r="A201" s="36">
        <f t="shared" si="59"/>
        <v>44417</v>
      </c>
      <c r="B201" s="14">
        <f t="shared" ca="1" si="68"/>
        <v>1020.602271</v>
      </c>
      <c r="C201" s="6">
        <f t="shared" si="60"/>
        <v>1000</v>
      </c>
      <c r="D201" s="12">
        <f ca="1">IF(A201&lt;$B$1,VLOOKUP(A201,[1]DI!$A$4:$B$15000,2,FALSE),0)</f>
        <v>5.1499999999999997E-2</v>
      </c>
      <c r="E201" s="13">
        <f t="shared" ca="1" si="69"/>
        <v>1.0001993</v>
      </c>
      <c r="F201" s="13">
        <f ca="1">(TRUNC(PRODUCT($E$12:$E200),16))</f>
        <v>1.01575685559818</v>
      </c>
      <c r="G201" s="13">
        <f t="shared" ca="1" si="70"/>
        <v>1.00816158296068</v>
      </c>
      <c r="H201" s="13">
        <f t="shared" ca="1" si="71"/>
        <v>1.0075337900000001</v>
      </c>
      <c r="I201" s="12">
        <f t="shared" si="72"/>
        <v>7.0000000000000007E-2</v>
      </c>
      <c r="J201" s="30">
        <f t="shared" si="61"/>
        <v>44348</v>
      </c>
      <c r="K201" s="2">
        <f t="shared" si="62"/>
        <v>48</v>
      </c>
      <c r="L201" s="15">
        <f t="shared" si="63"/>
        <v>48</v>
      </c>
      <c r="M201" s="11">
        <f t="shared" si="55"/>
        <v>1.0129707619999999</v>
      </c>
      <c r="N201" s="11">
        <f t="shared" ca="1" si="56"/>
        <v>1.020602271</v>
      </c>
      <c r="O201" s="15">
        <f t="shared" si="64"/>
        <v>0</v>
      </c>
      <c r="P201" s="13">
        <f t="shared" ca="1" si="57"/>
        <v>20.602271000000002</v>
      </c>
      <c r="Q201" s="19">
        <f t="shared" si="58"/>
        <v>0</v>
      </c>
      <c r="R201" s="13">
        <f t="shared" si="65"/>
        <v>0</v>
      </c>
      <c r="S201" s="4" t="str">
        <f t="shared" si="66"/>
        <v>A+J=</v>
      </c>
      <c r="T201" s="30">
        <f t="shared" si="67"/>
        <v>44530</v>
      </c>
      <c r="U201" s="3"/>
      <c r="V201" s="76">
        <f>[2]Plan1!$A271</f>
        <v>45047</v>
      </c>
      <c r="W201" s="76" t="str">
        <f>[2]Plan1!$C271</f>
        <v>Dia do Trabalho</v>
      </c>
      <c r="X201" s="69"/>
      <c r="Y201" s="1"/>
      <c r="Z201" s="24"/>
      <c r="AA201" s="67"/>
      <c r="AB201" s="67"/>
      <c r="AC201" s="67"/>
      <c r="AD201" s="118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</row>
    <row r="202" spans="1:119" x14ac:dyDescent="0.15">
      <c r="A202" s="36">
        <f t="shared" si="59"/>
        <v>44418</v>
      </c>
      <c r="B202" s="14">
        <f t="shared" ca="1" si="68"/>
        <v>1021.079784</v>
      </c>
      <c r="C202" s="6">
        <f t="shared" si="60"/>
        <v>1000</v>
      </c>
      <c r="D202" s="12">
        <f ca="1">IF(A202&lt;$B$1,VLOOKUP(A202,[1]DI!$A$4:$B$15000,2,FALSE),0)</f>
        <v>5.1499999999999997E-2</v>
      </c>
      <c r="E202" s="13">
        <f t="shared" ca="1" si="69"/>
        <v>1.0001993</v>
      </c>
      <c r="F202" s="13">
        <f ca="1">(TRUNC(PRODUCT($E$12:$E201),16))</f>
        <v>1.0159592959395001</v>
      </c>
      <c r="G202" s="13">
        <f t="shared" ca="1" si="70"/>
        <v>1.00816158296068</v>
      </c>
      <c r="H202" s="13">
        <f t="shared" ca="1" si="71"/>
        <v>1.0077345900000001</v>
      </c>
      <c r="I202" s="12">
        <f t="shared" si="72"/>
        <v>7.0000000000000007E-2</v>
      </c>
      <c r="J202" s="30">
        <f t="shared" si="61"/>
        <v>44348</v>
      </c>
      <c r="K202" s="2">
        <f t="shared" si="62"/>
        <v>49</v>
      </c>
      <c r="L202" s="15">
        <f t="shared" si="63"/>
        <v>49</v>
      </c>
      <c r="M202" s="11">
        <f t="shared" si="55"/>
        <v>1.0132427669999999</v>
      </c>
      <c r="N202" s="11">
        <f t="shared" ca="1" si="56"/>
        <v>1.0210797840000001</v>
      </c>
      <c r="O202" s="15">
        <f t="shared" si="64"/>
        <v>0</v>
      </c>
      <c r="P202" s="13">
        <f t="shared" ca="1" si="57"/>
        <v>21.079784</v>
      </c>
      <c r="Q202" s="19">
        <f t="shared" si="58"/>
        <v>0</v>
      </c>
      <c r="R202" s="13">
        <f t="shared" si="65"/>
        <v>0</v>
      </c>
      <c r="S202" s="4" t="str">
        <f t="shared" si="66"/>
        <v>A+J=</v>
      </c>
      <c r="T202" s="30">
        <f t="shared" si="67"/>
        <v>44530</v>
      </c>
      <c r="U202" s="3"/>
      <c r="V202" s="76">
        <f>[2]Plan1!$A272</f>
        <v>45085</v>
      </c>
      <c r="W202" s="76" t="str">
        <f>[2]Plan1!$C272</f>
        <v>Corpus Christi</v>
      </c>
      <c r="X202" s="69"/>
      <c r="Y202" s="1"/>
      <c r="Z202" s="24"/>
      <c r="AA202" s="67"/>
      <c r="AB202" s="67"/>
      <c r="AC202" s="67"/>
      <c r="AD202" s="118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</row>
    <row r="203" spans="1:119" x14ac:dyDescent="0.15">
      <c r="A203" s="36">
        <f t="shared" si="59"/>
        <v>44419</v>
      </c>
      <c r="B203" s="14">
        <f t="shared" ca="1" si="68"/>
        <v>1021.5575219900001</v>
      </c>
      <c r="C203" s="6">
        <f t="shared" si="60"/>
        <v>1000</v>
      </c>
      <c r="D203" s="12">
        <f ca="1">IF(A203&lt;$B$1,VLOOKUP(A203,[1]DI!$A$4:$B$15000,2,FALSE),0)</f>
        <v>5.1499999999999997E-2</v>
      </c>
      <c r="E203" s="13">
        <f t="shared" ca="1" si="69"/>
        <v>1.0001993</v>
      </c>
      <c r="F203" s="13">
        <f ca="1">(TRUNC(PRODUCT($E$12:$E202),16))</f>
        <v>1.01616177662718</v>
      </c>
      <c r="G203" s="13">
        <f t="shared" ca="1" si="70"/>
        <v>1.00816158296068</v>
      </c>
      <c r="H203" s="13">
        <f t="shared" ca="1" si="71"/>
        <v>1.0079354300000001</v>
      </c>
      <c r="I203" s="12">
        <f t="shared" si="72"/>
        <v>7.0000000000000007E-2</v>
      </c>
      <c r="J203" s="30">
        <f t="shared" si="61"/>
        <v>44348</v>
      </c>
      <c r="K203" s="2">
        <f t="shared" si="62"/>
        <v>50</v>
      </c>
      <c r="L203" s="15">
        <f t="shared" si="63"/>
        <v>50</v>
      </c>
      <c r="M203" s="11">
        <f t="shared" si="55"/>
        <v>1.0135148460000001</v>
      </c>
      <c r="N203" s="11">
        <f t="shared" ca="1" si="56"/>
        <v>1.0215575219999999</v>
      </c>
      <c r="O203" s="15">
        <f t="shared" si="64"/>
        <v>0</v>
      </c>
      <c r="P203" s="13">
        <f t="shared" ca="1" si="57"/>
        <v>21.557521990000001</v>
      </c>
      <c r="Q203" s="19">
        <f t="shared" si="58"/>
        <v>0</v>
      </c>
      <c r="R203" s="13">
        <f t="shared" si="65"/>
        <v>0</v>
      </c>
      <c r="S203" s="4" t="str">
        <f t="shared" si="66"/>
        <v>A+J=</v>
      </c>
      <c r="T203" s="30">
        <f t="shared" si="67"/>
        <v>44530</v>
      </c>
      <c r="U203" s="3"/>
      <c r="V203" s="76">
        <f>[2]Plan1!$A273</f>
        <v>45176</v>
      </c>
      <c r="W203" s="76" t="str">
        <f>[2]Plan1!$C273</f>
        <v>Independência do Brasil</v>
      </c>
      <c r="X203" s="69"/>
      <c r="Y203" s="1"/>
      <c r="Z203" s="24"/>
      <c r="AA203" s="67"/>
      <c r="AB203" s="67"/>
      <c r="AC203" s="67"/>
      <c r="AD203" s="118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</row>
    <row r="204" spans="1:119" x14ac:dyDescent="0.15">
      <c r="A204" s="36">
        <f t="shared" si="59"/>
        <v>44420</v>
      </c>
      <c r="B204" s="14">
        <f t="shared" ca="1" si="68"/>
        <v>1022.035483</v>
      </c>
      <c r="C204" s="6">
        <f t="shared" si="60"/>
        <v>1000</v>
      </c>
      <c r="D204" s="12">
        <f ca="1">IF(A204&lt;$B$1,VLOOKUP(A204,[1]DI!$A$4:$B$15000,2,FALSE),0)</f>
        <v>5.1499999999999997E-2</v>
      </c>
      <c r="E204" s="13">
        <f t="shared" ca="1" si="69"/>
        <v>1.0001993</v>
      </c>
      <c r="F204" s="13">
        <f ca="1">(TRUNC(PRODUCT($E$12:$E203),16))</f>
        <v>1.01636429766926</v>
      </c>
      <c r="G204" s="13">
        <f t="shared" ca="1" si="70"/>
        <v>1.00816158296068</v>
      </c>
      <c r="H204" s="13">
        <f t="shared" ca="1" si="71"/>
        <v>1.00813631</v>
      </c>
      <c r="I204" s="12">
        <f t="shared" si="72"/>
        <v>7.0000000000000007E-2</v>
      </c>
      <c r="J204" s="30">
        <f t="shared" si="61"/>
        <v>44348</v>
      </c>
      <c r="K204" s="2">
        <f t="shared" si="62"/>
        <v>51</v>
      </c>
      <c r="L204" s="15">
        <f t="shared" si="63"/>
        <v>51</v>
      </c>
      <c r="M204" s="11">
        <f t="shared" ref="M204:M267" si="75">ROUND((I204+1)^(L204/252),9)</f>
        <v>1.0137869980000001</v>
      </c>
      <c r="N204" s="11">
        <f t="shared" ref="N204:N267" ca="1" si="76">ROUND(H204*M204,9)</f>
        <v>1.022035483</v>
      </c>
      <c r="O204" s="15">
        <f t="shared" si="64"/>
        <v>0</v>
      </c>
      <c r="P204" s="13">
        <f t="shared" ref="P204:P267" ca="1" si="77">TRUNC(((N204-1)*C204),8)</f>
        <v>22.035482999999999</v>
      </c>
      <c r="Q204" s="19">
        <f t="shared" ref="Q204:Q267" si="78">IF($O204&gt;0,VLOOKUP($O204,$V$12:$AB$150,7),0)</f>
        <v>0</v>
      </c>
      <c r="R204" s="13">
        <f t="shared" si="65"/>
        <v>0</v>
      </c>
      <c r="S204" s="4" t="str">
        <f t="shared" si="66"/>
        <v>A+J=</v>
      </c>
      <c r="T204" s="30">
        <f t="shared" si="67"/>
        <v>44530</v>
      </c>
      <c r="U204" s="3"/>
      <c r="V204" s="76">
        <f>[2]Plan1!$A274</f>
        <v>45211</v>
      </c>
      <c r="W204" s="76" t="str">
        <f>[2]Plan1!$C274</f>
        <v>Nossa Sr.a Aparecida - Padroeira do Brasil</v>
      </c>
      <c r="X204" s="69"/>
      <c r="Y204" s="1"/>
      <c r="Z204" s="24"/>
      <c r="AA204" s="67"/>
      <c r="AB204" s="67"/>
      <c r="AC204" s="67"/>
      <c r="AD204" s="118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</row>
    <row r="205" spans="1:119" x14ac:dyDescent="0.15">
      <c r="A205" s="36">
        <f t="shared" ref="A205:A268" si="79">(A204+1)</f>
        <v>44421</v>
      </c>
      <c r="B205" s="14">
        <f t="shared" ca="1" si="68"/>
        <v>1022.5136680000001</v>
      </c>
      <c r="C205" s="6">
        <f t="shared" ref="C205:C268" si="80">(C204-R204)</f>
        <v>1000</v>
      </c>
      <c r="D205" s="12">
        <f ca="1">IF(A205&lt;$B$1,VLOOKUP(A205,[1]DI!$A$4:$B$15000,2,FALSE),0)</f>
        <v>5.1499999999999997E-2</v>
      </c>
      <c r="E205" s="13">
        <f t="shared" ca="1" si="69"/>
        <v>1.0001993</v>
      </c>
      <c r="F205" s="13">
        <f ca="1">(TRUNC(PRODUCT($E$12:$E204),16))</f>
        <v>1.01656685907379</v>
      </c>
      <c r="G205" s="13">
        <f t="shared" ca="1" si="70"/>
        <v>1.00816158296068</v>
      </c>
      <c r="H205" s="13">
        <f t="shared" ca="1" si="71"/>
        <v>1.00833723</v>
      </c>
      <c r="I205" s="12">
        <f t="shared" si="72"/>
        <v>7.0000000000000007E-2</v>
      </c>
      <c r="J205" s="30">
        <f t="shared" ref="J205:J268" si="81">IF(O204&gt;0,VLOOKUP(O204,V$12:AF$150,2),J204)</f>
        <v>44348</v>
      </c>
      <c r="K205" s="2">
        <f t="shared" ref="K205:K268" si="82">IF(A205&gt;J205,IF(NETWORKDAYS(J205,A205,$V$160:$V$544)-1=0,1,NETWORKDAYS(J205,A205,$V$160:$V$544)-1),0)</f>
        <v>52</v>
      </c>
      <c r="L205" s="15">
        <f t="shared" ref="L205:L268" si="83">IF(AND(K205=1,K204=1),1,IF(K205&gt;0,IF(K205=K204,K205+1,K205),0))</f>
        <v>52</v>
      </c>
      <c r="M205" s="11">
        <f t="shared" si="75"/>
        <v>1.0140592230000001</v>
      </c>
      <c r="N205" s="11">
        <f t="shared" ca="1" si="76"/>
        <v>1.022513668</v>
      </c>
      <c r="O205" s="15">
        <f t="shared" ref="O205:O268" si="84">IF(VLOOKUP(A205,W$12:AD$150,8)=VLOOKUP(A204,W$12:AD$150,8),0,VLOOKUP(A205,W$12:AD$150,8))</f>
        <v>0</v>
      </c>
      <c r="P205" s="13">
        <f t="shared" ca="1" si="77"/>
        <v>22.513667999999999</v>
      </c>
      <c r="Q205" s="19">
        <f t="shared" si="78"/>
        <v>0</v>
      </c>
      <c r="R205" s="13">
        <f t="shared" ref="R205:R268" si="85">IF(Q205&gt;0,TRUNC(Q205*C205,8),0)</f>
        <v>0</v>
      </c>
      <c r="S205" s="4" t="str">
        <f t="shared" ref="S205:S268" si="86">IF(O204&gt;0,VLOOKUP(O204,V$12:AF$150,10),S204)</f>
        <v>A+J=</v>
      </c>
      <c r="T205" s="30">
        <f t="shared" ref="T205:T268" si="87">IF(O204&gt;0,VLOOKUP(O204,V$12:AF$150,11),T204)</f>
        <v>44530</v>
      </c>
      <c r="U205" s="3"/>
      <c r="V205" s="76">
        <f>[2]Plan1!$A275</f>
        <v>45232</v>
      </c>
      <c r="W205" s="76" t="str">
        <f>[2]Plan1!$C275</f>
        <v>Finados</v>
      </c>
      <c r="X205" s="69"/>
      <c r="Y205" s="1"/>
      <c r="Z205" s="24"/>
      <c r="AA205" s="67"/>
      <c r="AB205" s="67"/>
      <c r="AC205" s="67"/>
      <c r="AD205" s="118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</row>
    <row r="206" spans="1:119" x14ac:dyDescent="0.15">
      <c r="A206" s="36">
        <f t="shared" si="79"/>
        <v>44422</v>
      </c>
      <c r="B206" s="14">
        <f t="shared" ref="B206:B269" ca="1" si="88">IF(A206&lt;=TODAY(),C206+P206,IF(AND(A206&gt;TODAY(),A206&lt;=$B$1),IF(VLOOKUP(TODAY(),$A$10:$D$5000,4,FALSE)=0,"n.d",C206+P206),"n.d"))</f>
        <v>1022.992076</v>
      </c>
      <c r="C206" s="6">
        <f t="shared" si="80"/>
        <v>1000</v>
      </c>
      <c r="D206" s="12">
        <f ca="1">IF(A206&lt;$B$1,VLOOKUP(A206,[1]DI!$A$4:$B$15000,2,FALSE),0)</f>
        <v>0</v>
      </c>
      <c r="E206" s="13">
        <f t="shared" ref="E206:E269" ca="1" si="89">ROUND(((1+D206)^(1/252)),8)</f>
        <v>1</v>
      </c>
      <c r="F206" s="13">
        <f ca="1">(TRUNC(PRODUCT($E$12:$E205),16))</f>
        <v>1.0167694608488</v>
      </c>
      <c r="G206" s="13">
        <f t="shared" ref="G206:G269" ca="1" si="90">IF(O205&gt;0,F205,G205)</f>
        <v>1.00816158296068</v>
      </c>
      <c r="H206" s="13">
        <f t="shared" ref="H206:H269" ca="1" si="91">ROUND(F206/G206,8)</f>
        <v>1.0085381899999999</v>
      </c>
      <c r="I206" s="12">
        <f t="shared" ref="I206:I269" si="92">IF(O205&gt;0,VLOOKUP(A205,AC$160:AD$222,2),I205)</f>
        <v>7.0000000000000007E-2</v>
      </c>
      <c r="J206" s="30">
        <f t="shared" si="81"/>
        <v>44348</v>
      </c>
      <c r="K206" s="2">
        <f t="shared" si="82"/>
        <v>52</v>
      </c>
      <c r="L206" s="15">
        <f t="shared" si="83"/>
        <v>53</v>
      </c>
      <c r="M206" s="11">
        <f t="shared" si="75"/>
        <v>1.0143315209999999</v>
      </c>
      <c r="N206" s="11">
        <f t="shared" ca="1" si="76"/>
        <v>1.022992076</v>
      </c>
      <c r="O206" s="15">
        <f t="shared" si="84"/>
        <v>0</v>
      </c>
      <c r="P206" s="13">
        <f t="shared" ca="1" si="77"/>
        <v>22.992076000000001</v>
      </c>
      <c r="Q206" s="19">
        <f t="shared" si="78"/>
        <v>0</v>
      </c>
      <c r="R206" s="13">
        <f t="shared" si="85"/>
        <v>0</v>
      </c>
      <c r="S206" s="4" t="str">
        <f t="shared" si="86"/>
        <v>A+J=</v>
      </c>
      <c r="T206" s="30">
        <f t="shared" si="87"/>
        <v>44530</v>
      </c>
      <c r="U206" s="3"/>
      <c r="V206" s="76">
        <f>[2]Plan1!$A276</f>
        <v>45245</v>
      </c>
      <c r="W206" s="76" t="str">
        <f>[2]Plan1!$C276</f>
        <v>Proclamação da República</v>
      </c>
      <c r="X206" s="69"/>
      <c r="Y206" s="1"/>
      <c r="Z206" s="24"/>
      <c r="AA206" s="67"/>
      <c r="AB206" s="67"/>
      <c r="AC206" s="67"/>
      <c r="AD206" s="118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</row>
    <row r="207" spans="1:119" x14ac:dyDescent="0.15">
      <c r="A207" s="36">
        <f t="shared" si="79"/>
        <v>44423</v>
      </c>
      <c r="B207" s="14">
        <f t="shared" ca="1" si="88"/>
        <v>1022.992076</v>
      </c>
      <c r="C207" s="6">
        <f t="shared" si="80"/>
        <v>1000</v>
      </c>
      <c r="D207" s="12">
        <f ca="1">IF(A207&lt;$B$1,VLOOKUP(A207,[1]DI!$A$4:$B$15000,2,FALSE),0)</f>
        <v>0</v>
      </c>
      <c r="E207" s="13">
        <f t="shared" ca="1" si="89"/>
        <v>1</v>
      </c>
      <c r="F207" s="13">
        <f ca="1">(TRUNC(PRODUCT($E$12:$E206),16))</f>
        <v>1.0167694608488</v>
      </c>
      <c r="G207" s="13">
        <f t="shared" ca="1" si="90"/>
        <v>1.00816158296068</v>
      </c>
      <c r="H207" s="13">
        <f t="shared" ca="1" si="91"/>
        <v>1.0085381899999999</v>
      </c>
      <c r="I207" s="12">
        <f t="shared" si="92"/>
        <v>7.0000000000000007E-2</v>
      </c>
      <c r="J207" s="30">
        <f t="shared" si="81"/>
        <v>44348</v>
      </c>
      <c r="K207" s="2">
        <f t="shared" si="82"/>
        <v>52</v>
      </c>
      <c r="L207" s="15">
        <f t="shared" si="83"/>
        <v>53</v>
      </c>
      <c r="M207" s="11">
        <f t="shared" si="75"/>
        <v>1.0143315209999999</v>
      </c>
      <c r="N207" s="11">
        <f t="shared" ca="1" si="76"/>
        <v>1.022992076</v>
      </c>
      <c r="O207" s="15">
        <f t="shared" si="84"/>
        <v>0</v>
      </c>
      <c r="P207" s="13">
        <f t="shared" ca="1" si="77"/>
        <v>22.992076000000001</v>
      </c>
      <c r="Q207" s="19">
        <f t="shared" si="78"/>
        <v>0</v>
      </c>
      <c r="R207" s="13">
        <f t="shared" si="85"/>
        <v>0</v>
      </c>
      <c r="S207" s="4" t="str">
        <f t="shared" si="86"/>
        <v>A+J=</v>
      </c>
      <c r="T207" s="30">
        <f t="shared" si="87"/>
        <v>44530</v>
      </c>
      <c r="U207" s="3"/>
      <c r="V207" s="76">
        <f>[2]Plan1!$A277</f>
        <v>45285</v>
      </c>
      <c r="W207" s="76" t="str">
        <f>[2]Plan1!$C277</f>
        <v>Natal</v>
      </c>
      <c r="X207" s="69"/>
      <c r="Y207" s="1"/>
      <c r="Z207" s="24"/>
      <c r="AA207" s="67"/>
      <c r="AB207" s="67"/>
      <c r="AC207" s="67"/>
      <c r="AD207" s="118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</row>
    <row r="208" spans="1:119" x14ac:dyDescent="0.15">
      <c r="A208" s="36">
        <f t="shared" si="79"/>
        <v>44424</v>
      </c>
      <c r="B208" s="14">
        <f t="shared" ca="1" si="88"/>
        <v>1022.992076</v>
      </c>
      <c r="C208" s="6">
        <f t="shared" si="80"/>
        <v>1000</v>
      </c>
      <c r="D208" s="12">
        <f ca="1">IF(A208&lt;$B$1,VLOOKUP(A208,[1]DI!$A$4:$B$15000,2,FALSE),0)</f>
        <v>5.1499999999999997E-2</v>
      </c>
      <c r="E208" s="13">
        <f t="shared" ca="1" si="89"/>
        <v>1.0001993</v>
      </c>
      <c r="F208" s="13">
        <f ca="1">(TRUNC(PRODUCT($E$12:$E207),16))</f>
        <v>1.0167694608488</v>
      </c>
      <c r="G208" s="13">
        <f t="shared" ca="1" si="90"/>
        <v>1.00816158296068</v>
      </c>
      <c r="H208" s="13">
        <f t="shared" ca="1" si="91"/>
        <v>1.0085381899999999</v>
      </c>
      <c r="I208" s="12">
        <f t="shared" si="92"/>
        <v>7.0000000000000007E-2</v>
      </c>
      <c r="J208" s="30">
        <f t="shared" si="81"/>
        <v>44348</v>
      </c>
      <c r="K208" s="2">
        <f t="shared" si="82"/>
        <v>53</v>
      </c>
      <c r="L208" s="15">
        <f t="shared" si="83"/>
        <v>53</v>
      </c>
      <c r="M208" s="11">
        <f t="shared" si="75"/>
        <v>1.0143315209999999</v>
      </c>
      <c r="N208" s="11">
        <f t="shared" ca="1" si="76"/>
        <v>1.022992076</v>
      </c>
      <c r="O208" s="15">
        <f t="shared" si="84"/>
        <v>0</v>
      </c>
      <c r="P208" s="13">
        <f t="shared" ca="1" si="77"/>
        <v>22.992076000000001</v>
      </c>
      <c r="Q208" s="19">
        <f t="shared" si="78"/>
        <v>0</v>
      </c>
      <c r="R208" s="13">
        <f t="shared" si="85"/>
        <v>0</v>
      </c>
      <c r="S208" s="4" t="str">
        <f t="shared" si="86"/>
        <v>A+J=</v>
      </c>
      <c r="T208" s="30">
        <f t="shared" si="87"/>
        <v>44530</v>
      </c>
      <c r="U208" s="3"/>
      <c r="V208" s="76">
        <f>[2]Plan1!$A278</f>
        <v>45292</v>
      </c>
      <c r="W208" s="76" t="str">
        <f>[2]Plan1!$C278</f>
        <v>Confraternização Universal</v>
      </c>
      <c r="X208" s="69"/>
      <c r="Y208" s="1"/>
      <c r="Z208" s="24"/>
      <c r="AA208" s="67"/>
      <c r="AB208" s="67"/>
      <c r="AC208" s="67"/>
      <c r="AD208" s="118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</row>
    <row r="209" spans="1:119" x14ac:dyDescent="0.15">
      <c r="A209" s="36">
        <f t="shared" si="79"/>
        <v>44425</v>
      </c>
      <c r="B209" s="14">
        <f t="shared" ca="1" si="88"/>
        <v>1023.4707079999999</v>
      </c>
      <c r="C209" s="6">
        <f t="shared" si="80"/>
        <v>1000</v>
      </c>
      <c r="D209" s="12">
        <f ca="1">IF(A209&lt;$B$1,VLOOKUP(A209,[1]DI!$A$4:$B$15000,2,FALSE),0)</f>
        <v>5.1499999999999997E-2</v>
      </c>
      <c r="E209" s="13">
        <f t="shared" ca="1" si="89"/>
        <v>1.0001993</v>
      </c>
      <c r="F209" s="13">
        <f ca="1">(TRUNC(PRODUCT($E$12:$E208),16))</f>
        <v>1.01697210300235</v>
      </c>
      <c r="G209" s="13">
        <f t="shared" ca="1" si="90"/>
        <v>1.00816158296068</v>
      </c>
      <c r="H209" s="13">
        <f t="shared" ca="1" si="91"/>
        <v>1.00873919</v>
      </c>
      <c r="I209" s="12">
        <f t="shared" si="92"/>
        <v>7.0000000000000007E-2</v>
      </c>
      <c r="J209" s="30">
        <f t="shared" si="81"/>
        <v>44348</v>
      </c>
      <c r="K209" s="2">
        <f t="shared" si="82"/>
        <v>54</v>
      </c>
      <c r="L209" s="15">
        <f t="shared" si="83"/>
        <v>54</v>
      </c>
      <c r="M209" s="11">
        <f t="shared" si="75"/>
        <v>1.014603892</v>
      </c>
      <c r="N209" s="11">
        <f t="shared" ca="1" si="76"/>
        <v>1.0234707080000001</v>
      </c>
      <c r="O209" s="15">
        <f t="shared" si="84"/>
        <v>0</v>
      </c>
      <c r="P209" s="13">
        <f t="shared" ca="1" si="77"/>
        <v>23.470707999999998</v>
      </c>
      <c r="Q209" s="19">
        <f t="shared" si="78"/>
        <v>0</v>
      </c>
      <c r="R209" s="13">
        <f t="shared" si="85"/>
        <v>0</v>
      </c>
      <c r="S209" s="4" t="str">
        <f t="shared" si="86"/>
        <v>A+J=</v>
      </c>
      <c r="T209" s="30">
        <f t="shared" si="87"/>
        <v>44530</v>
      </c>
      <c r="U209" s="3"/>
      <c r="V209" s="76">
        <f>[2]Plan1!$A279</f>
        <v>45334</v>
      </c>
      <c r="W209" s="76" t="str">
        <f>[2]Plan1!$C279</f>
        <v>Carnaval</v>
      </c>
      <c r="X209" s="69"/>
      <c r="Y209" s="1"/>
      <c r="Z209" s="24"/>
      <c r="AA209" s="67"/>
      <c r="AB209" s="67"/>
      <c r="AC209" s="67"/>
      <c r="AD209" s="118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</row>
    <row r="210" spans="1:119" x14ac:dyDescent="0.15">
      <c r="A210" s="36">
        <f t="shared" si="79"/>
        <v>44426</v>
      </c>
      <c r="B210" s="14">
        <f t="shared" ca="1" si="88"/>
        <v>1023.949574</v>
      </c>
      <c r="C210" s="6">
        <f t="shared" si="80"/>
        <v>1000</v>
      </c>
      <c r="D210" s="12">
        <f ca="1">IF(A210&lt;$B$1,VLOOKUP(A210,[1]DI!$A$4:$B$15000,2,FALSE),0)</f>
        <v>5.1499999999999997E-2</v>
      </c>
      <c r="E210" s="13">
        <f t="shared" ca="1" si="89"/>
        <v>1.0001993</v>
      </c>
      <c r="F210" s="13">
        <f ca="1">(TRUNC(PRODUCT($E$12:$E209),16))</f>
        <v>1.01717478554248</v>
      </c>
      <c r="G210" s="13">
        <f t="shared" ca="1" si="90"/>
        <v>1.00816158296068</v>
      </c>
      <c r="H210" s="13">
        <f t="shared" ca="1" si="91"/>
        <v>1.00894024</v>
      </c>
      <c r="I210" s="12">
        <f t="shared" si="92"/>
        <v>7.0000000000000007E-2</v>
      </c>
      <c r="J210" s="30">
        <f t="shared" si="81"/>
        <v>44348</v>
      </c>
      <c r="K210" s="2">
        <f t="shared" si="82"/>
        <v>55</v>
      </c>
      <c r="L210" s="15">
        <f t="shared" si="83"/>
        <v>55</v>
      </c>
      <c r="M210" s="11">
        <f t="shared" si="75"/>
        <v>1.0148763359999999</v>
      </c>
      <c r="N210" s="11">
        <f t="shared" ca="1" si="76"/>
        <v>1.023949574</v>
      </c>
      <c r="O210" s="15">
        <f t="shared" si="84"/>
        <v>0</v>
      </c>
      <c r="P210" s="13">
        <f t="shared" ca="1" si="77"/>
        <v>23.949573999999998</v>
      </c>
      <c r="Q210" s="19">
        <f t="shared" si="78"/>
        <v>0</v>
      </c>
      <c r="R210" s="13">
        <f t="shared" si="85"/>
        <v>0</v>
      </c>
      <c r="S210" s="4" t="str">
        <f t="shared" si="86"/>
        <v>A+J=</v>
      </c>
      <c r="T210" s="30">
        <f t="shared" si="87"/>
        <v>44530</v>
      </c>
      <c r="U210" s="3"/>
      <c r="V210" s="76">
        <f>[2]Plan1!$A280</f>
        <v>45335</v>
      </c>
      <c r="W210" s="76" t="str">
        <f>[2]Plan1!$C280</f>
        <v>Carnaval</v>
      </c>
      <c r="X210" s="77"/>
      <c r="Y210" s="1"/>
      <c r="Z210" s="18"/>
      <c r="AA210" s="67"/>
      <c r="AB210" s="67"/>
      <c r="AC210" s="67"/>
      <c r="AD210" s="118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</row>
    <row r="211" spans="1:119" x14ac:dyDescent="0.15">
      <c r="A211" s="36">
        <f t="shared" si="79"/>
        <v>44427</v>
      </c>
      <c r="B211" s="14">
        <f t="shared" ca="1" si="88"/>
        <v>1024.4286540000001</v>
      </c>
      <c r="C211" s="6">
        <f t="shared" si="80"/>
        <v>1000</v>
      </c>
      <c r="D211" s="12">
        <f ca="1">IF(A211&lt;$B$1,VLOOKUP(A211,[1]DI!$A$4:$B$15000,2,FALSE),0)</f>
        <v>5.1499999999999997E-2</v>
      </c>
      <c r="E211" s="13">
        <f t="shared" ca="1" si="89"/>
        <v>1.0001993</v>
      </c>
      <c r="F211" s="13">
        <f ca="1">(TRUNC(PRODUCT($E$12:$E210),16))</f>
        <v>1.0173775084772301</v>
      </c>
      <c r="G211" s="13">
        <f t="shared" ca="1" si="90"/>
        <v>1.00816158296068</v>
      </c>
      <c r="H211" s="13">
        <f t="shared" ca="1" si="91"/>
        <v>1.0091413199999999</v>
      </c>
      <c r="I211" s="12">
        <f t="shared" si="92"/>
        <v>7.0000000000000007E-2</v>
      </c>
      <c r="J211" s="30">
        <f t="shared" si="81"/>
        <v>44348</v>
      </c>
      <c r="K211" s="2">
        <f t="shared" si="82"/>
        <v>56</v>
      </c>
      <c r="L211" s="15">
        <f t="shared" si="83"/>
        <v>56</v>
      </c>
      <c r="M211" s="11">
        <f t="shared" si="75"/>
        <v>1.0151488529999999</v>
      </c>
      <c r="N211" s="11">
        <f t="shared" ca="1" si="76"/>
        <v>1.024428654</v>
      </c>
      <c r="O211" s="15">
        <f t="shared" si="84"/>
        <v>0</v>
      </c>
      <c r="P211" s="13">
        <f t="shared" ca="1" si="77"/>
        <v>24.428654000000002</v>
      </c>
      <c r="Q211" s="19">
        <f t="shared" si="78"/>
        <v>0</v>
      </c>
      <c r="R211" s="13">
        <f t="shared" si="85"/>
        <v>0</v>
      </c>
      <c r="S211" s="4" t="str">
        <f t="shared" si="86"/>
        <v>A+J=</v>
      </c>
      <c r="T211" s="30">
        <f t="shared" si="87"/>
        <v>44530</v>
      </c>
      <c r="U211" s="3"/>
      <c r="V211" s="76">
        <f>[2]Plan1!$A281</f>
        <v>45380</v>
      </c>
      <c r="W211" s="76" t="str">
        <f>[2]Plan1!$C281</f>
        <v>Paixão de Cristo</v>
      </c>
      <c r="X211" s="77"/>
      <c r="Y211" s="1"/>
      <c r="Z211" s="25"/>
      <c r="AA211" s="67"/>
      <c r="AB211" s="67"/>
      <c r="AC211" s="67"/>
      <c r="AD211" s="118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</row>
    <row r="212" spans="1:119" x14ac:dyDescent="0.15">
      <c r="A212" s="36">
        <f t="shared" si="79"/>
        <v>44428</v>
      </c>
      <c r="B212" s="14">
        <f t="shared" ca="1" si="88"/>
        <v>1024.907958</v>
      </c>
      <c r="C212" s="6">
        <f t="shared" si="80"/>
        <v>1000</v>
      </c>
      <c r="D212" s="12">
        <f ca="1">IF(A212&lt;$B$1,VLOOKUP(A212,[1]DI!$A$4:$B$15000,2,FALSE),0)</f>
        <v>5.1499999999999997E-2</v>
      </c>
      <c r="E212" s="13">
        <f t="shared" ca="1" si="89"/>
        <v>1.0001993</v>
      </c>
      <c r="F212" s="13">
        <f ca="1">(TRUNC(PRODUCT($E$12:$E211),16))</f>
        <v>1.01758027181467</v>
      </c>
      <c r="G212" s="13">
        <f t="shared" ca="1" si="90"/>
        <v>1.00816158296068</v>
      </c>
      <c r="H212" s="13">
        <f t="shared" ca="1" si="91"/>
        <v>1.00934244</v>
      </c>
      <c r="I212" s="12">
        <f t="shared" si="92"/>
        <v>7.0000000000000007E-2</v>
      </c>
      <c r="J212" s="30">
        <f t="shared" si="81"/>
        <v>44348</v>
      </c>
      <c r="K212" s="2">
        <f t="shared" si="82"/>
        <v>57</v>
      </c>
      <c r="L212" s="15">
        <f t="shared" si="83"/>
        <v>57</v>
      </c>
      <c r="M212" s="11">
        <f t="shared" si="75"/>
        <v>1.015421444</v>
      </c>
      <c r="N212" s="11">
        <f t="shared" ca="1" si="76"/>
        <v>1.024907958</v>
      </c>
      <c r="O212" s="15">
        <f t="shared" si="84"/>
        <v>0</v>
      </c>
      <c r="P212" s="13">
        <f t="shared" ca="1" si="77"/>
        <v>24.907958000000001</v>
      </c>
      <c r="Q212" s="19">
        <f t="shared" si="78"/>
        <v>0</v>
      </c>
      <c r="R212" s="13">
        <f t="shared" si="85"/>
        <v>0</v>
      </c>
      <c r="S212" s="4" t="str">
        <f t="shared" si="86"/>
        <v>A+J=</v>
      </c>
      <c r="T212" s="30">
        <f t="shared" si="87"/>
        <v>44530</v>
      </c>
      <c r="U212" s="3"/>
      <c r="V212" s="76">
        <f>[2]Plan1!$A282</f>
        <v>45403</v>
      </c>
      <c r="W212" s="76" t="str">
        <f>[2]Plan1!$C282</f>
        <v>Tiradentes</v>
      </c>
      <c r="X212" s="69"/>
      <c r="Y212" s="1"/>
      <c r="Z212" s="26"/>
      <c r="AA212" s="67"/>
      <c r="AB212" s="67"/>
      <c r="AC212" s="67"/>
      <c r="AD212" s="118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</row>
    <row r="213" spans="1:119" x14ac:dyDescent="0.15">
      <c r="A213" s="36">
        <f t="shared" si="79"/>
        <v>44429</v>
      </c>
      <c r="B213" s="14">
        <f t="shared" ca="1" si="88"/>
        <v>1025.3874860000001</v>
      </c>
      <c r="C213" s="6">
        <f t="shared" si="80"/>
        <v>1000</v>
      </c>
      <c r="D213" s="12">
        <f ca="1">IF(A213&lt;$B$1,VLOOKUP(A213,[1]DI!$A$4:$B$15000,2,FALSE),0)</f>
        <v>0</v>
      </c>
      <c r="E213" s="13">
        <f t="shared" ca="1" si="89"/>
        <v>1</v>
      </c>
      <c r="F213" s="13">
        <f ca="1">(TRUNC(PRODUCT($E$12:$E212),16))</f>
        <v>1.0177830755628501</v>
      </c>
      <c r="G213" s="13">
        <f t="shared" ca="1" si="90"/>
        <v>1.00816158296068</v>
      </c>
      <c r="H213" s="13">
        <f t="shared" ca="1" si="91"/>
        <v>1.0095436</v>
      </c>
      <c r="I213" s="12">
        <f t="shared" si="92"/>
        <v>7.0000000000000007E-2</v>
      </c>
      <c r="J213" s="30">
        <f t="shared" si="81"/>
        <v>44348</v>
      </c>
      <c r="K213" s="2">
        <f t="shared" si="82"/>
        <v>57</v>
      </c>
      <c r="L213" s="15">
        <f t="shared" si="83"/>
        <v>58</v>
      </c>
      <c r="M213" s="11">
        <f t="shared" si="75"/>
        <v>1.0156941079999999</v>
      </c>
      <c r="N213" s="11">
        <f t="shared" ca="1" si="76"/>
        <v>1.0253874860000001</v>
      </c>
      <c r="O213" s="15">
        <f t="shared" si="84"/>
        <v>0</v>
      </c>
      <c r="P213" s="13">
        <f t="shared" ca="1" si="77"/>
        <v>25.387485999999999</v>
      </c>
      <c r="Q213" s="19">
        <f t="shared" si="78"/>
        <v>0</v>
      </c>
      <c r="R213" s="13">
        <f t="shared" si="85"/>
        <v>0</v>
      </c>
      <c r="S213" s="4" t="str">
        <f t="shared" si="86"/>
        <v>A+J=</v>
      </c>
      <c r="T213" s="30">
        <f t="shared" si="87"/>
        <v>44530</v>
      </c>
      <c r="U213" s="3"/>
      <c r="V213" s="76">
        <f>[2]Plan1!$A283</f>
        <v>45413</v>
      </c>
      <c r="W213" s="76" t="str">
        <f>[2]Plan1!$C283</f>
        <v>Dia do Trabalho</v>
      </c>
      <c r="X213" s="69"/>
      <c r="Y213" s="1"/>
      <c r="Z213" s="26"/>
      <c r="AA213" s="67"/>
      <c r="AB213" s="67"/>
      <c r="AC213" s="67"/>
      <c r="AD213" s="118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</row>
    <row r="214" spans="1:119" x14ac:dyDescent="0.15">
      <c r="A214" s="36">
        <f t="shared" si="79"/>
        <v>44430</v>
      </c>
      <c r="B214" s="14">
        <f t="shared" ca="1" si="88"/>
        <v>1025.3874860000001</v>
      </c>
      <c r="C214" s="6">
        <f t="shared" si="80"/>
        <v>1000</v>
      </c>
      <c r="D214" s="12">
        <f ca="1">IF(A214&lt;$B$1,VLOOKUP(A214,[1]DI!$A$4:$B$15000,2,FALSE),0)</f>
        <v>0</v>
      </c>
      <c r="E214" s="13">
        <f t="shared" ca="1" si="89"/>
        <v>1</v>
      </c>
      <c r="F214" s="13">
        <f ca="1">(TRUNC(PRODUCT($E$12:$E213),16))</f>
        <v>1.0177830755628501</v>
      </c>
      <c r="G214" s="13">
        <f t="shared" ca="1" si="90"/>
        <v>1.00816158296068</v>
      </c>
      <c r="H214" s="13">
        <f t="shared" ca="1" si="91"/>
        <v>1.0095436</v>
      </c>
      <c r="I214" s="12">
        <f t="shared" si="92"/>
        <v>7.0000000000000007E-2</v>
      </c>
      <c r="J214" s="30">
        <f t="shared" si="81"/>
        <v>44348</v>
      </c>
      <c r="K214" s="2">
        <f t="shared" si="82"/>
        <v>57</v>
      </c>
      <c r="L214" s="15">
        <f t="shared" si="83"/>
        <v>58</v>
      </c>
      <c r="M214" s="11">
        <f t="shared" si="75"/>
        <v>1.0156941079999999</v>
      </c>
      <c r="N214" s="11">
        <f t="shared" ca="1" si="76"/>
        <v>1.0253874860000001</v>
      </c>
      <c r="O214" s="15">
        <f t="shared" si="84"/>
        <v>0</v>
      </c>
      <c r="P214" s="13">
        <f t="shared" ca="1" si="77"/>
        <v>25.387485999999999</v>
      </c>
      <c r="Q214" s="19">
        <f t="shared" si="78"/>
        <v>0</v>
      </c>
      <c r="R214" s="13">
        <f t="shared" si="85"/>
        <v>0</v>
      </c>
      <c r="S214" s="4" t="str">
        <f t="shared" si="86"/>
        <v>A+J=</v>
      </c>
      <c r="T214" s="30">
        <f t="shared" si="87"/>
        <v>44530</v>
      </c>
      <c r="U214" s="3"/>
      <c r="V214" s="76">
        <f>[2]Plan1!$A284</f>
        <v>45442</v>
      </c>
      <c r="W214" s="76" t="str">
        <f>[2]Plan1!$C284</f>
        <v>Corpus Christi</v>
      </c>
      <c r="X214" s="69"/>
      <c r="Y214" s="1"/>
      <c r="Z214" s="26"/>
      <c r="AA214" s="67"/>
      <c r="AB214" s="67"/>
      <c r="AC214" s="67"/>
      <c r="AD214" s="118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</row>
    <row r="215" spans="1:119" x14ac:dyDescent="0.15">
      <c r="A215" s="36">
        <f t="shared" si="79"/>
        <v>44431</v>
      </c>
      <c r="B215" s="14">
        <f t="shared" ca="1" si="88"/>
        <v>1025.3874860000001</v>
      </c>
      <c r="C215" s="6">
        <f t="shared" si="80"/>
        <v>1000</v>
      </c>
      <c r="D215" s="12">
        <f ca="1">IF(A215&lt;$B$1,VLOOKUP(A215,[1]DI!$A$4:$B$15000,2,FALSE),0)</f>
        <v>5.1499999999999997E-2</v>
      </c>
      <c r="E215" s="13">
        <f t="shared" ca="1" si="89"/>
        <v>1.0001993</v>
      </c>
      <c r="F215" s="13">
        <f ca="1">(TRUNC(PRODUCT($E$12:$E214),16))</f>
        <v>1.0177830755628501</v>
      </c>
      <c r="G215" s="13">
        <f t="shared" ca="1" si="90"/>
        <v>1.00816158296068</v>
      </c>
      <c r="H215" s="13">
        <f t="shared" ca="1" si="91"/>
        <v>1.0095436</v>
      </c>
      <c r="I215" s="12">
        <f t="shared" si="92"/>
        <v>7.0000000000000007E-2</v>
      </c>
      <c r="J215" s="30">
        <f t="shared" si="81"/>
        <v>44348</v>
      </c>
      <c r="K215" s="2">
        <f t="shared" si="82"/>
        <v>58</v>
      </c>
      <c r="L215" s="15">
        <f t="shared" si="83"/>
        <v>58</v>
      </c>
      <c r="M215" s="11">
        <f t="shared" si="75"/>
        <v>1.0156941079999999</v>
      </c>
      <c r="N215" s="11">
        <f t="shared" ca="1" si="76"/>
        <v>1.0253874860000001</v>
      </c>
      <c r="O215" s="15">
        <f t="shared" si="84"/>
        <v>0</v>
      </c>
      <c r="P215" s="13">
        <f t="shared" ca="1" si="77"/>
        <v>25.387485999999999</v>
      </c>
      <c r="Q215" s="19">
        <f t="shared" si="78"/>
        <v>0</v>
      </c>
      <c r="R215" s="13">
        <f t="shared" si="85"/>
        <v>0</v>
      </c>
      <c r="S215" s="4" t="str">
        <f t="shared" si="86"/>
        <v>A+J=</v>
      </c>
      <c r="T215" s="30">
        <f t="shared" si="87"/>
        <v>44530</v>
      </c>
      <c r="U215" s="3"/>
      <c r="V215" s="76">
        <f>[2]Plan1!$A285</f>
        <v>45542</v>
      </c>
      <c r="W215" s="76" t="str">
        <f>[2]Plan1!$C285</f>
        <v>Independência do Brasil</v>
      </c>
      <c r="X215" s="69"/>
      <c r="Y215" s="1"/>
      <c r="Z215" s="26"/>
      <c r="AA215" s="67"/>
      <c r="AB215" s="67"/>
      <c r="AC215" s="67"/>
      <c r="AD215" s="118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</row>
    <row r="216" spans="1:119" x14ac:dyDescent="0.15">
      <c r="A216" s="36">
        <f t="shared" si="79"/>
        <v>44432</v>
      </c>
      <c r="B216" s="14">
        <f t="shared" ca="1" si="88"/>
        <v>1025.8672389999999</v>
      </c>
      <c r="C216" s="6">
        <f t="shared" si="80"/>
        <v>1000</v>
      </c>
      <c r="D216" s="12">
        <f ca="1">IF(A216&lt;$B$1,VLOOKUP(A216,[1]DI!$A$4:$B$15000,2,FALSE),0)</f>
        <v>5.1499999999999997E-2</v>
      </c>
      <c r="E216" s="13">
        <f t="shared" ca="1" si="89"/>
        <v>1.0001993</v>
      </c>
      <c r="F216" s="13">
        <f ca="1">(TRUNC(PRODUCT($E$12:$E215),16))</f>
        <v>1.01798591972981</v>
      </c>
      <c r="G216" s="13">
        <f t="shared" ca="1" si="90"/>
        <v>1.00816158296068</v>
      </c>
      <c r="H216" s="13">
        <f t="shared" ca="1" si="91"/>
        <v>1.0097448</v>
      </c>
      <c r="I216" s="12">
        <f t="shared" si="92"/>
        <v>7.0000000000000007E-2</v>
      </c>
      <c r="J216" s="30">
        <f t="shared" si="81"/>
        <v>44348</v>
      </c>
      <c r="K216" s="2">
        <f t="shared" si="82"/>
        <v>59</v>
      </c>
      <c r="L216" s="15">
        <f t="shared" si="83"/>
        <v>59</v>
      </c>
      <c r="M216" s="11">
        <f t="shared" si="75"/>
        <v>1.0159668449999999</v>
      </c>
      <c r="N216" s="11">
        <f t="shared" ca="1" si="76"/>
        <v>1.0258672390000001</v>
      </c>
      <c r="O216" s="15">
        <f t="shared" si="84"/>
        <v>0</v>
      </c>
      <c r="P216" s="13">
        <f t="shared" ca="1" si="77"/>
        <v>25.867239000000001</v>
      </c>
      <c r="Q216" s="19">
        <f t="shared" si="78"/>
        <v>0</v>
      </c>
      <c r="R216" s="13">
        <f t="shared" si="85"/>
        <v>0</v>
      </c>
      <c r="S216" s="4" t="str">
        <f t="shared" si="86"/>
        <v>A+J=</v>
      </c>
      <c r="T216" s="30">
        <f t="shared" si="87"/>
        <v>44530</v>
      </c>
      <c r="U216" s="3"/>
      <c r="V216" s="76">
        <f>[2]Plan1!$A286</f>
        <v>45577</v>
      </c>
      <c r="W216" s="76" t="str">
        <f>[2]Plan1!$C286</f>
        <v>Nossa Sr.a Aparecida - Padroeira do Brasil</v>
      </c>
      <c r="X216" s="69"/>
      <c r="Y216" s="1"/>
      <c r="Z216" s="26"/>
      <c r="AA216" s="67"/>
      <c r="AB216" s="67"/>
      <c r="AC216" s="67"/>
      <c r="AD216" s="118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</row>
    <row r="217" spans="1:119" x14ac:dyDescent="0.15">
      <c r="A217" s="36">
        <f t="shared" si="79"/>
        <v>44433</v>
      </c>
      <c r="B217" s="14">
        <f t="shared" ca="1" si="88"/>
        <v>1026.347225</v>
      </c>
      <c r="C217" s="6">
        <f t="shared" si="80"/>
        <v>1000</v>
      </c>
      <c r="D217" s="12">
        <f ca="1">IF(A217&lt;$B$1,VLOOKUP(A217,[1]DI!$A$4:$B$15000,2,FALSE),0)</f>
        <v>5.1499999999999997E-2</v>
      </c>
      <c r="E217" s="13">
        <f t="shared" ca="1" si="89"/>
        <v>1.0001993</v>
      </c>
      <c r="F217" s="13">
        <f ca="1">(TRUNC(PRODUCT($E$12:$E216),16))</f>
        <v>1.01818880432361</v>
      </c>
      <c r="G217" s="13">
        <f t="shared" ca="1" si="90"/>
        <v>1.00816158296068</v>
      </c>
      <c r="H217" s="13">
        <f t="shared" ca="1" si="91"/>
        <v>1.0099460499999999</v>
      </c>
      <c r="I217" s="12">
        <f t="shared" si="92"/>
        <v>7.0000000000000007E-2</v>
      </c>
      <c r="J217" s="30">
        <f t="shared" si="81"/>
        <v>44348</v>
      </c>
      <c r="K217" s="2">
        <f t="shared" si="82"/>
        <v>60</v>
      </c>
      <c r="L217" s="15">
        <f t="shared" si="83"/>
        <v>60</v>
      </c>
      <c r="M217" s="11">
        <f t="shared" si="75"/>
        <v>1.0162396549999999</v>
      </c>
      <c r="N217" s="11">
        <f t="shared" ca="1" si="76"/>
        <v>1.0263472250000001</v>
      </c>
      <c r="O217" s="15">
        <f t="shared" si="84"/>
        <v>0</v>
      </c>
      <c r="P217" s="13">
        <f t="shared" ca="1" si="77"/>
        <v>26.347225000000002</v>
      </c>
      <c r="Q217" s="19">
        <f t="shared" si="78"/>
        <v>0</v>
      </c>
      <c r="R217" s="13">
        <f t="shared" si="85"/>
        <v>0</v>
      </c>
      <c r="S217" s="4" t="str">
        <f t="shared" si="86"/>
        <v>A+J=</v>
      </c>
      <c r="T217" s="30">
        <f t="shared" si="87"/>
        <v>44530</v>
      </c>
      <c r="U217" s="3"/>
      <c r="V217" s="76">
        <f>[2]Plan1!$A287</f>
        <v>45598</v>
      </c>
      <c r="W217" s="76" t="str">
        <f>[2]Plan1!$C287</f>
        <v>Finados</v>
      </c>
      <c r="X217" s="69"/>
      <c r="Y217" s="1"/>
      <c r="Z217" s="26"/>
      <c r="AA217" s="67"/>
      <c r="AB217" s="67"/>
      <c r="AC217" s="67"/>
      <c r="AD217" s="118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</row>
    <row r="218" spans="1:119" x14ac:dyDescent="0.15">
      <c r="A218" s="36">
        <f t="shared" si="79"/>
        <v>44434</v>
      </c>
      <c r="B218" s="14">
        <f t="shared" ca="1" si="88"/>
        <v>1026.8274260000001</v>
      </c>
      <c r="C218" s="6">
        <f t="shared" si="80"/>
        <v>1000</v>
      </c>
      <c r="D218" s="12">
        <f ca="1">IF(A218&lt;$B$1,VLOOKUP(A218,[1]DI!$A$4:$B$15000,2,FALSE),0)</f>
        <v>5.1499999999999997E-2</v>
      </c>
      <c r="E218" s="13">
        <f t="shared" ca="1" si="89"/>
        <v>1.0001993</v>
      </c>
      <c r="F218" s="13">
        <f ca="1">(TRUNC(PRODUCT($E$12:$E217),16))</f>
        <v>1.0183917293523099</v>
      </c>
      <c r="G218" s="13">
        <f t="shared" ca="1" si="90"/>
        <v>1.00816158296068</v>
      </c>
      <c r="H218" s="13">
        <f t="shared" ca="1" si="91"/>
        <v>1.0101473299999999</v>
      </c>
      <c r="I218" s="12">
        <f t="shared" si="92"/>
        <v>7.0000000000000007E-2</v>
      </c>
      <c r="J218" s="30">
        <f t="shared" si="81"/>
        <v>44348</v>
      </c>
      <c r="K218" s="2">
        <f t="shared" si="82"/>
        <v>61</v>
      </c>
      <c r="L218" s="15">
        <f t="shared" si="83"/>
        <v>61</v>
      </c>
      <c r="M218" s="11">
        <f t="shared" si="75"/>
        <v>1.016512538</v>
      </c>
      <c r="N218" s="11">
        <f t="shared" ca="1" si="76"/>
        <v>1.0268274260000001</v>
      </c>
      <c r="O218" s="15">
        <f t="shared" si="84"/>
        <v>0</v>
      </c>
      <c r="P218" s="13">
        <f t="shared" ca="1" si="77"/>
        <v>26.827425999999999</v>
      </c>
      <c r="Q218" s="19">
        <f t="shared" si="78"/>
        <v>0</v>
      </c>
      <c r="R218" s="13">
        <f t="shared" si="85"/>
        <v>0</v>
      </c>
      <c r="S218" s="4" t="str">
        <f t="shared" si="86"/>
        <v>A+J=</v>
      </c>
      <c r="T218" s="30">
        <f t="shared" si="87"/>
        <v>44530</v>
      </c>
      <c r="U218" s="3"/>
      <c r="V218" s="76">
        <f>[2]Plan1!$A288</f>
        <v>45611</v>
      </c>
      <c r="W218" s="76" t="str">
        <f>[2]Plan1!$C288</f>
        <v>Proclamação da República</v>
      </c>
      <c r="X218" s="69"/>
      <c r="Y218" s="1"/>
      <c r="Z218" s="26"/>
      <c r="AA218" s="67"/>
      <c r="AB218" s="67"/>
      <c r="AC218" s="67"/>
      <c r="AD218" s="118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</row>
    <row r="219" spans="1:119" x14ac:dyDescent="0.15">
      <c r="A219" s="36">
        <f t="shared" si="79"/>
        <v>44435</v>
      </c>
      <c r="B219" s="14">
        <f t="shared" ca="1" si="88"/>
        <v>1027.3078519999999</v>
      </c>
      <c r="C219" s="6">
        <f t="shared" si="80"/>
        <v>1000</v>
      </c>
      <c r="D219" s="12">
        <f ca="1">IF(A219&lt;$B$1,VLOOKUP(A219,[1]DI!$A$4:$B$15000,2,FALSE),0)</f>
        <v>5.1499999999999997E-2</v>
      </c>
      <c r="E219" s="13">
        <f t="shared" ca="1" si="89"/>
        <v>1.0001993</v>
      </c>
      <c r="F219" s="13">
        <f ca="1">(TRUNC(PRODUCT($E$12:$E218),16))</f>
        <v>1.0185946948239699</v>
      </c>
      <c r="G219" s="13">
        <f t="shared" ca="1" si="90"/>
        <v>1.00816158296068</v>
      </c>
      <c r="H219" s="13">
        <f t="shared" ca="1" si="91"/>
        <v>1.0103486500000001</v>
      </c>
      <c r="I219" s="12">
        <f t="shared" si="92"/>
        <v>7.0000000000000007E-2</v>
      </c>
      <c r="J219" s="30">
        <f t="shared" si="81"/>
        <v>44348</v>
      </c>
      <c r="K219" s="2">
        <f t="shared" si="82"/>
        <v>62</v>
      </c>
      <c r="L219" s="15">
        <f t="shared" si="83"/>
        <v>62</v>
      </c>
      <c r="M219" s="11">
        <f t="shared" si="75"/>
        <v>1.0167854949999999</v>
      </c>
      <c r="N219" s="11">
        <f t="shared" ca="1" si="76"/>
        <v>1.0273078520000001</v>
      </c>
      <c r="O219" s="15">
        <f t="shared" si="84"/>
        <v>0</v>
      </c>
      <c r="P219" s="13">
        <f t="shared" ca="1" si="77"/>
        <v>27.307852</v>
      </c>
      <c r="Q219" s="19">
        <f t="shared" si="78"/>
        <v>0</v>
      </c>
      <c r="R219" s="13">
        <f t="shared" si="85"/>
        <v>0</v>
      </c>
      <c r="S219" s="4" t="str">
        <f t="shared" si="86"/>
        <v>A+J=</v>
      </c>
      <c r="T219" s="30">
        <f t="shared" si="87"/>
        <v>44530</v>
      </c>
      <c r="U219" s="3"/>
      <c r="V219" s="76">
        <f>[2]Plan1!$A289</f>
        <v>45651</v>
      </c>
      <c r="W219" s="76" t="str">
        <f>[2]Plan1!$C289</f>
        <v>Natal</v>
      </c>
      <c r="X219" s="69"/>
      <c r="Y219" s="1"/>
      <c r="Z219" s="26"/>
      <c r="AA219" s="67"/>
      <c r="AB219" s="67"/>
      <c r="AC219" s="67"/>
      <c r="AD219" s="118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</row>
    <row r="220" spans="1:119" x14ac:dyDescent="0.15">
      <c r="A220" s="36">
        <f t="shared" si="79"/>
        <v>44436</v>
      </c>
      <c r="B220" s="14">
        <f t="shared" ca="1" si="88"/>
        <v>1027.788503</v>
      </c>
      <c r="C220" s="6">
        <f t="shared" si="80"/>
        <v>1000</v>
      </c>
      <c r="D220" s="12">
        <f ca="1">IF(A220&lt;$B$1,VLOOKUP(A220,[1]DI!$A$4:$B$15000,2,FALSE),0)</f>
        <v>0</v>
      </c>
      <c r="E220" s="13">
        <f t="shared" ca="1" si="89"/>
        <v>1</v>
      </c>
      <c r="F220" s="13">
        <f ca="1">(TRUNC(PRODUCT($E$12:$E219),16))</f>
        <v>1.01879770074665</v>
      </c>
      <c r="G220" s="13">
        <f t="shared" ca="1" si="90"/>
        <v>1.00816158296068</v>
      </c>
      <c r="H220" s="13">
        <f t="shared" ca="1" si="91"/>
        <v>1.01055001</v>
      </c>
      <c r="I220" s="12">
        <f t="shared" si="92"/>
        <v>7.0000000000000007E-2</v>
      </c>
      <c r="J220" s="30">
        <f t="shared" si="81"/>
        <v>44348</v>
      </c>
      <c r="K220" s="2">
        <f t="shared" si="82"/>
        <v>62</v>
      </c>
      <c r="L220" s="15">
        <f t="shared" si="83"/>
        <v>63</v>
      </c>
      <c r="M220" s="11">
        <f t="shared" si="75"/>
        <v>1.0170585249999999</v>
      </c>
      <c r="N220" s="11">
        <f t="shared" ca="1" si="76"/>
        <v>1.027788503</v>
      </c>
      <c r="O220" s="15">
        <f t="shared" si="84"/>
        <v>0</v>
      </c>
      <c r="P220" s="13">
        <f t="shared" ca="1" si="77"/>
        <v>27.788502999999999</v>
      </c>
      <c r="Q220" s="19">
        <f t="shared" si="78"/>
        <v>0</v>
      </c>
      <c r="R220" s="13">
        <f t="shared" si="85"/>
        <v>0</v>
      </c>
      <c r="S220" s="4" t="str">
        <f t="shared" si="86"/>
        <v>A+J=</v>
      </c>
      <c r="T220" s="30">
        <f t="shared" si="87"/>
        <v>44530</v>
      </c>
      <c r="U220" s="3"/>
      <c r="V220" s="76">
        <f>[2]Plan1!$A290</f>
        <v>45658</v>
      </c>
      <c r="W220" s="76" t="str">
        <f>[2]Plan1!$C290</f>
        <v>Confraternização Universal</v>
      </c>
      <c r="X220" s="69"/>
      <c r="Y220" s="1"/>
      <c r="Z220" s="26"/>
      <c r="AA220" s="67"/>
      <c r="AB220" s="67"/>
      <c r="AC220" s="67"/>
      <c r="AD220" s="118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</row>
    <row r="221" spans="1:119" x14ac:dyDescent="0.15">
      <c r="A221" s="36">
        <f t="shared" si="79"/>
        <v>44437</v>
      </c>
      <c r="B221" s="14">
        <f t="shared" ca="1" si="88"/>
        <v>1027.788503</v>
      </c>
      <c r="C221" s="6">
        <f t="shared" si="80"/>
        <v>1000</v>
      </c>
      <c r="D221" s="12">
        <f ca="1">IF(A221&lt;$B$1,VLOOKUP(A221,[1]DI!$A$4:$B$15000,2,FALSE),0)</f>
        <v>0</v>
      </c>
      <c r="E221" s="13">
        <f t="shared" ca="1" si="89"/>
        <v>1</v>
      </c>
      <c r="F221" s="13">
        <f ca="1">(TRUNC(PRODUCT($E$12:$E220),16))</f>
        <v>1.01879770074665</v>
      </c>
      <c r="G221" s="13">
        <f t="shared" ca="1" si="90"/>
        <v>1.00816158296068</v>
      </c>
      <c r="H221" s="13">
        <f t="shared" ca="1" si="91"/>
        <v>1.01055001</v>
      </c>
      <c r="I221" s="12">
        <f t="shared" si="92"/>
        <v>7.0000000000000007E-2</v>
      </c>
      <c r="J221" s="30">
        <f t="shared" si="81"/>
        <v>44348</v>
      </c>
      <c r="K221" s="2">
        <f t="shared" si="82"/>
        <v>62</v>
      </c>
      <c r="L221" s="15">
        <f t="shared" si="83"/>
        <v>63</v>
      </c>
      <c r="M221" s="11">
        <f t="shared" si="75"/>
        <v>1.0170585249999999</v>
      </c>
      <c r="N221" s="11">
        <f t="shared" ca="1" si="76"/>
        <v>1.027788503</v>
      </c>
      <c r="O221" s="15">
        <f t="shared" si="84"/>
        <v>0</v>
      </c>
      <c r="P221" s="13">
        <f t="shared" ca="1" si="77"/>
        <v>27.788502999999999</v>
      </c>
      <c r="Q221" s="19">
        <f t="shared" si="78"/>
        <v>0</v>
      </c>
      <c r="R221" s="13">
        <f t="shared" si="85"/>
        <v>0</v>
      </c>
      <c r="S221" s="4" t="str">
        <f t="shared" si="86"/>
        <v>A+J=</v>
      </c>
      <c r="T221" s="30">
        <f t="shared" si="87"/>
        <v>44530</v>
      </c>
      <c r="U221" s="3"/>
      <c r="V221" s="76">
        <f>[2]Plan1!$A291</f>
        <v>45719</v>
      </c>
      <c r="W221" s="76" t="str">
        <f>[2]Plan1!$C291</f>
        <v>Carnaval</v>
      </c>
      <c r="X221" s="69"/>
      <c r="Y221" s="1"/>
      <c r="Z221" s="26"/>
      <c r="AA221" s="67"/>
      <c r="AB221" s="67"/>
      <c r="AC221" s="67"/>
      <c r="AD221" s="118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</row>
    <row r="222" spans="1:119" x14ac:dyDescent="0.15">
      <c r="A222" s="36">
        <f t="shared" si="79"/>
        <v>44438</v>
      </c>
      <c r="B222" s="14">
        <f t="shared" ca="1" si="88"/>
        <v>1027.788503</v>
      </c>
      <c r="C222" s="6">
        <f t="shared" si="80"/>
        <v>1000</v>
      </c>
      <c r="D222" s="12">
        <f ca="1">IF(A222&lt;$B$1,VLOOKUP(A222,[1]DI!$A$4:$B$15000,2,FALSE),0)</f>
        <v>5.1499999999999997E-2</v>
      </c>
      <c r="E222" s="13">
        <f t="shared" ca="1" si="89"/>
        <v>1.0001993</v>
      </c>
      <c r="F222" s="13">
        <f ca="1">(TRUNC(PRODUCT($E$12:$E221),16))</f>
        <v>1.01879770074665</v>
      </c>
      <c r="G222" s="13">
        <f t="shared" ca="1" si="90"/>
        <v>1.00816158296068</v>
      </c>
      <c r="H222" s="13">
        <f t="shared" ca="1" si="91"/>
        <v>1.01055001</v>
      </c>
      <c r="I222" s="12">
        <f t="shared" si="92"/>
        <v>7.0000000000000007E-2</v>
      </c>
      <c r="J222" s="30">
        <f t="shared" si="81"/>
        <v>44348</v>
      </c>
      <c r="K222" s="2">
        <f t="shared" si="82"/>
        <v>63</v>
      </c>
      <c r="L222" s="15">
        <f t="shared" si="83"/>
        <v>63</v>
      </c>
      <c r="M222" s="11">
        <f t="shared" si="75"/>
        <v>1.0170585249999999</v>
      </c>
      <c r="N222" s="11">
        <f t="shared" ca="1" si="76"/>
        <v>1.027788503</v>
      </c>
      <c r="O222" s="15">
        <f t="shared" si="84"/>
        <v>0</v>
      </c>
      <c r="P222" s="13">
        <f t="shared" ca="1" si="77"/>
        <v>27.788502999999999</v>
      </c>
      <c r="Q222" s="19">
        <f t="shared" si="78"/>
        <v>0</v>
      </c>
      <c r="R222" s="13">
        <f t="shared" si="85"/>
        <v>0</v>
      </c>
      <c r="S222" s="4" t="str">
        <f t="shared" si="86"/>
        <v>A+J=</v>
      </c>
      <c r="T222" s="30">
        <f t="shared" si="87"/>
        <v>44530</v>
      </c>
      <c r="U222" s="3"/>
      <c r="V222" s="76">
        <f>[2]Plan1!$A292</f>
        <v>45720</v>
      </c>
      <c r="W222" s="76" t="str">
        <f>[2]Plan1!$C292</f>
        <v>Carnaval</v>
      </c>
      <c r="X222" s="69"/>
      <c r="Y222" s="1"/>
      <c r="Z222" s="26"/>
      <c r="AA222" s="67"/>
      <c r="AB222" s="67"/>
      <c r="AC222" s="67"/>
      <c r="AD222" s="118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</row>
    <row r="223" spans="1:119" x14ac:dyDescent="0.15">
      <c r="A223" s="36">
        <f t="shared" si="79"/>
        <v>44439</v>
      </c>
      <c r="B223" s="14">
        <f t="shared" ca="1" si="88"/>
        <v>1028.2693879999999</v>
      </c>
      <c r="C223" s="6">
        <f t="shared" si="80"/>
        <v>1000</v>
      </c>
      <c r="D223" s="12">
        <f ca="1">IF(A223&lt;$B$1,VLOOKUP(A223,[1]DI!$A$4:$B$15000,2,FALSE),0)</f>
        <v>5.1499999999999997E-2</v>
      </c>
      <c r="E223" s="13">
        <f t="shared" ca="1" si="89"/>
        <v>1.0001993</v>
      </c>
      <c r="F223" s="13">
        <f ca="1">(TRUNC(PRODUCT($E$12:$E222),16))</f>
        <v>1.0190007471284099</v>
      </c>
      <c r="G223" s="13">
        <f t="shared" ca="1" si="90"/>
        <v>1.00816158296068</v>
      </c>
      <c r="H223" s="13">
        <f t="shared" ca="1" si="91"/>
        <v>1.0107514200000001</v>
      </c>
      <c r="I223" s="12">
        <f t="shared" si="92"/>
        <v>7.0000000000000007E-2</v>
      </c>
      <c r="J223" s="30">
        <f t="shared" si="81"/>
        <v>44348</v>
      </c>
      <c r="K223" s="2">
        <f t="shared" si="82"/>
        <v>64</v>
      </c>
      <c r="L223" s="15">
        <f t="shared" si="83"/>
        <v>64</v>
      </c>
      <c r="M223" s="11">
        <f t="shared" si="75"/>
        <v>1.017331628</v>
      </c>
      <c r="N223" s="11">
        <f t="shared" ca="1" si="76"/>
        <v>1.028269388</v>
      </c>
      <c r="O223" s="15">
        <f t="shared" si="84"/>
        <v>0</v>
      </c>
      <c r="P223" s="13">
        <f t="shared" ca="1" si="77"/>
        <v>28.269387999999999</v>
      </c>
      <c r="Q223" s="19">
        <f t="shared" si="78"/>
        <v>0</v>
      </c>
      <c r="R223" s="13">
        <f t="shared" si="85"/>
        <v>0</v>
      </c>
      <c r="S223" s="4" t="str">
        <f t="shared" si="86"/>
        <v>A+J=</v>
      </c>
      <c r="T223" s="30">
        <f t="shared" si="87"/>
        <v>44530</v>
      </c>
      <c r="U223" s="3"/>
      <c r="V223" s="76">
        <f>[2]Plan1!$A293</f>
        <v>45765</v>
      </c>
      <c r="W223" s="76" t="str">
        <f>[2]Plan1!$C293</f>
        <v>Paixão de Cristo</v>
      </c>
      <c r="X223" s="69"/>
      <c r="Y223" s="1"/>
      <c r="Z223" s="26"/>
      <c r="AA223" s="67"/>
      <c r="AB223" s="67"/>
      <c r="AC223" s="67"/>
      <c r="AD223" s="69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</row>
    <row r="224" spans="1:119" x14ac:dyDescent="0.15">
      <c r="A224" s="36">
        <f t="shared" si="79"/>
        <v>44440</v>
      </c>
      <c r="B224" s="14">
        <f t="shared" ca="1" si="88"/>
        <v>1028.7504879999999</v>
      </c>
      <c r="C224" s="6">
        <f t="shared" si="80"/>
        <v>1000</v>
      </c>
      <c r="D224" s="12">
        <f ca="1">IF(A224&lt;$B$1,VLOOKUP(A224,[1]DI!$A$4:$B$15000,2,FALSE),0)</f>
        <v>5.1499999999999997E-2</v>
      </c>
      <c r="E224" s="13">
        <f t="shared" ca="1" si="89"/>
        <v>1.0001993</v>
      </c>
      <c r="F224" s="13">
        <f ca="1">(TRUNC(PRODUCT($E$12:$E223),16))</f>
        <v>1.01920383397731</v>
      </c>
      <c r="G224" s="13">
        <f t="shared" ca="1" si="90"/>
        <v>1.00816158296068</v>
      </c>
      <c r="H224" s="13">
        <f t="shared" ca="1" si="91"/>
        <v>1.01095286</v>
      </c>
      <c r="I224" s="12">
        <f t="shared" si="92"/>
        <v>7.0000000000000007E-2</v>
      </c>
      <c r="J224" s="30">
        <f t="shared" si="81"/>
        <v>44348</v>
      </c>
      <c r="K224" s="2">
        <f t="shared" si="82"/>
        <v>65</v>
      </c>
      <c r="L224" s="15">
        <f t="shared" si="83"/>
        <v>65</v>
      </c>
      <c r="M224" s="11">
        <f t="shared" si="75"/>
        <v>1.0176048049999999</v>
      </c>
      <c r="N224" s="11">
        <f t="shared" ca="1" si="76"/>
        <v>1.028750488</v>
      </c>
      <c r="O224" s="15">
        <f t="shared" si="84"/>
        <v>0</v>
      </c>
      <c r="P224" s="13">
        <f t="shared" ca="1" si="77"/>
        <v>28.750488000000001</v>
      </c>
      <c r="Q224" s="19">
        <f t="shared" si="78"/>
        <v>0</v>
      </c>
      <c r="R224" s="13">
        <f t="shared" si="85"/>
        <v>0</v>
      </c>
      <c r="S224" s="4" t="str">
        <f t="shared" si="86"/>
        <v>A+J=</v>
      </c>
      <c r="T224" s="30">
        <f t="shared" si="87"/>
        <v>44530</v>
      </c>
      <c r="U224" s="3"/>
      <c r="V224" s="76">
        <f>[2]Plan1!$A294</f>
        <v>45768</v>
      </c>
      <c r="W224" s="76" t="str">
        <f>[2]Plan1!$C294</f>
        <v>Tiradentes</v>
      </c>
      <c r="X224" s="69"/>
      <c r="Y224" s="1"/>
      <c r="Z224" s="26"/>
      <c r="AA224" s="67"/>
      <c r="AB224" s="67"/>
      <c r="AC224" s="67"/>
      <c r="AD224" s="69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</row>
    <row r="225" spans="1:119" x14ac:dyDescent="0.15">
      <c r="A225" s="36">
        <f t="shared" si="79"/>
        <v>44441</v>
      </c>
      <c r="B225" s="14">
        <f t="shared" ca="1" si="88"/>
        <v>1029.2318130000001</v>
      </c>
      <c r="C225" s="6">
        <f t="shared" si="80"/>
        <v>1000</v>
      </c>
      <c r="D225" s="12">
        <f ca="1">IF(A225&lt;$B$1,VLOOKUP(A225,[1]DI!$A$4:$B$15000,2,FALSE),0)</f>
        <v>5.1499999999999997E-2</v>
      </c>
      <c r="E225" s="13">
        <f t="shared" ca="1" si="89"/>
        <v>1.0001993</v>
      </c>
      <c r="F225" s="13">
        <f ca="1">(TRUNC(PRODUCT($E$12:$E224),16))</f>
        <v>1.0194069613014201</v>
      </c>
      <c r="G225" s="13">
        <f t="shared" ca="1" si="90"/>
        <v>1.00816158296068</v>
      </c>
      <c r="H225" s="13">
        <f t="shared" ca="1" si="91"/>
        <v>1.01115434</v>
      </c>
      <c r="I225" s="12">
        <f t="shared" si="92"/>
        <v>7.0000000000000007E-2</v>
      </c>
      <c r="J225" s="30">
        <f t="shared" si="81"/>
        <v>44348</v>
      </c>
      <c r="K225" s="2">
        <f t="shared" si="82"/>
        <v>66</v>
      </c>
      <c r="L225" s="15">
        <f t="shared" si="83"/>
        <v>66</v>
      </c>
      <c r="M225" s="11">
        <f t="shared" si="75"/>
        <v>1.0178780549999999</v>
      </c>
      <c r="N225" s="11">
        <f t="shared" ca="1" si="76"/>
        <v>1.029231813</v>
      </c>
      <c r="O225" s="15">
        <f t="shared" si="84"/>
        <v>0</v>
      </c>
      <c r="P225" s="13">
        <f t="shared" ca="1" si="77"/>
        <v>29.231812999999999</v>
      </c>
      <c r="Q225" s="19">
        <f t="shared" si="78"/>
        <v>0</v>
      </c>
      <c r="R225" s="13">
        <f t="shared" si="85"/>
        <v>0</v>
      </c>
      <c r="S225" s="4" t="str">
        <f t="shared" si="86"/>
        <v>A+J=</v>
      </c>
      <c r="T225" s="30">
        <f t="shared" si="87"/>
        <v>44530</v>
      </c>
      <c r="U225" s="3"/>
      <c r="V225" s="76">
        <f>[2]Plan1!$A295</f>
        <v>45778</v>
      </c>
      <c r="W225" s="76" t="str">
        <f>[2]Plan1!$C295</f>
        <v>Dia do Trabalho</v>
      </c>
      <c r="X225" s="69"/>
      <c r="Y225" s="1"/>
      <c r="Z225" s="26"/>
      <c r="AA225" s="67"/>
      <c r="AB225" s="67"/>
      <c r="AC225" s="67"/>
      <c r="AD225" s="69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</row>
    <row r="226" spans="1:119" x14ac:dyDescent="0.15">
      <c r="A226" s="36">
        <f t="shared" si="79"/>
        <v>44442</v>
      </c>
      <c r="B226" s="14">
        <f t="shared" ca="1" si="88"/>
        <v>1029.71336299</v>
      </c>
      <c r="C226" s="6">
        <f t="shared" si="80"/>
        <v>1000</v>
      </c>
      <c r="D226" s="12">
        <f ca="1">IF(A226&lt;$B$1,VLOOKUP(A226,[1]DI!$A$4:$B$15000,2,FALSE),0)</f>
        <v>5.1499999999999997E-2</v>
      </c>
      <c r="E226" s="13">
        <f t="shared" ca="1" si="89"/>
        <v>1.0001993</v>
      </c>
      <c r="F226" s="13">
        <f ca="1">(TRUNC(PRODUCT($E$12:$E225),16))</f>
        <v>1.01961012910881</v>
      </c>
      <c r="G226" s="13">
        <f t="shared" ca="1" si="90"/>
        <v>1.00816158296068</v>
      </c>
      <c r="H226" s="13">
        <f t="shared" ca="1" si="91"/>
        <v>1.0113558600000001</v>
      </c>
      <c r="I226" s="12">
        <f t="shared" si="92"/>
        <v>7.0000000000000007E-2</v>
      </c>
      <c r="J226" s="30">
        <f t="shared" si="81"/>
        <v>44348</v>
      </c>
      <c r="K226" s="2">
        <f t="shared" si="82"/>
        <v>67</v>
      </c>
      <c r="L226" s="15">
        <f t="shared" si="83"/>
        <v>67</v>
      </c>
      <c r="M226" s="11">
        <f t="shared" si="75"/>
        <v>1.018151378</v>
      </c>
      <c r="N226" s="11">
        <f t="shared" ca="1" si="76"/>
        <v>1.0297133629999999</v>
      </c>
      <c r="O226" s="15">
        <f t="shared" si="84"/>
        <v>0</v>
      </c>
      <c r="P226" s="13">
        <f t="shared" ca="1" si="77"/>
        <v>29.71336299</v>
      </c>
      <c r="Q226" s="19">
        <f t="shared" si="78"/>
        <v>0</v>
      </c>
      <c r="R226" s="13">
        <f t="shared" si="85"/>
        <v>0</v>
      </c>
      <c r="S226" s="4" t="str">
        <f t="shared" si="86"/>
        <v>A+J=</v>
      </c>
      <c r="T226" s="30">
        <f t="shared" si="87"/>
        <v>44530</v>
      </c>
      <c r="U226" s="3"/>
      <c r="V226" s="76">
        <f>[2]Plan1!$A296</f>
        <v>45827</v>
      </c>
      <c r="W226" s="76" t="str">
        <f>[2]Plan1!$C296</f>
        <v>Corpus Christi</v>
      </c>
      <c r="X226" s="69"/>
      <c r="Y226" s="1"/>
      <c r="Z226" s="26"/>
      <c r="AA226" s="67"/>
      <c r="AB226" s="67"/>
      <c r="AC226" s="67"/>
      <c r="AD226" s="69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</row>
    <row r="227" spans="1:119" x14ac:dyDescent="0.15">
      <c r="A227" s="36">
        <f t="shared" si="79"/>
        <v>44443</v>
      </c>
      <c r="B227" s="14">
        <f t="shared" ca="1" si="88"/>
        <v>1030.195148</v>
      </c>
      <c r="C227" s="6">
        <f t="shared" si="80"/>
        <v>1000</v>
      </c>
      <c r="D227" s="12">
        <f ca="1">IF(A227&lt;$B$1,VLOOKUP(A227,[1]DI!$A$4:$B$15000,2,FALSE),0)</f>
        <v>0</v>
      </c>
      <c r="E227" s="13">
        <f t="shared" ca="1" si="89"/>
        <v>1</v>
      </c>
      <c r="F227" s="13">
        <f ca="1">(TRUNC(PRODUCT($E$12:$E226),16))</f>
        <v>1.01981333740754</v>
      </c>
      <c r="G227" s="13">
        <f t="shared" ca="1" si="90"/>
        <v>1.00816158296068</v>
      </c>
      <c r="H227" s="13">
        <f t="shared" ca="1" si="91"/>
        <v>1.0115574300000001</v>
      </c>
      <c r="I227" s="12">
        <f t="shared" si="92"/>
        <v>7.0000000000000007E-2</v>
      </c>
      <c r="J227" s="30">
        <f t="shared" si="81"/>
        <v>44348</v>
      </c>
      <c r="K227" s="2">
        <f t="shared" si="82"/>
        <v>67</v>
      </c>
      <c r="L227" s="15">
        <f t="shared" si="83"/>
        <v>68</v>
      </c>
      <c r="M227" s="11">
        <f t="shared" si="75"/>
        <v>1.0184247749999999</v>
      </c>
      <c r="N227" s="11">
        <f t="shared" ca="1" si="76"/>
        <v>1.030195148</v>
      </c>
      <c r="O227" s="15">
        <f t="shared" si="84"/>
        <v>0</v>
      </c>
      <c r="P227" s="13">
        <f t="shared" ca="1" si="77"/>
        <v>30.195148</v>
      </c>
      <c r="Q227" s="19">
        <f t="shared" si="78"/>
        <v>0</v>
      </c>
      <c r="R227" s="13">
        <f t="shared" si="85"/>
        <v>0</v>
      </c>
      <c r="S227" s="4" t="str">
        <f t="shared" si="86"/>
        <v>A+J=</v>
      </c>
      <c r="T227" s="30">
        <f t="shared" si="87"/>
        <v>44530</v>
      </c>
      <c r="U227" s="3"/>
      <c r="V227" s="76">
        <f>[2]Plan1!$A297</f>
        <v>45907</v>
      </c>
      <c r="W227" s="76" t="str">
        <f>[2]Plan1!$C297</f>
        <v>Independência do Brasil</v>
      </c>
      <c r="X227" s="69"/>
      <c r="Y227" s="1"/>
      <c r="Z227" s="26"/>
      <c r="AA227" s="67"/>
      <c r="AB227" s="67"/>
      <c r="AC227" s="67"/>
      <c r="AD227" s="69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</row>
    <row r="228" spans="1:119" x14ac:dyDescent="0.15">
      <c r="A228" s="36">
        <f t="shared" si="79"/>
        <v>44444</v>
      </c>
      <c r="B228" s="14">
        <f t="shared" ca="1" si="88"/>
        <v>1030.195148</v>
      </c>
      <c r="C228" s="6">
        <f t="shared" si="80"/>
        <v>1000</v>
      </c>
      <c r="D228" s="12">
        <f ca="1">IF(A228&lt;$B$1,VLOOKUP(A228,[1]DI!$A$4:$B$15000,2,FALSE),0)</f>
        <v>0</v>
      </c>
      <c r="E228" s="13">
        <f t="shared" ca="1" si="89"/>
        <v>1</v>
      </c>
      <c r="F228" s="13">
        <f ca="1">(TRUNC(PRODUCT($E$12:$E227),16))</f>
        <v>1.01981333740754</v>
      </c>
      <c r="G228" s="13">
        <f t="shared" ca="1" si="90"/>
        <v>1.00816158296068</v>
      </c>
      <c r="H228" s="13">
        <f t="shared" ca="1" si="91"/>
        <v>1.0115574300000001</v>
      </c>
      <c r="I228" s="12">
        <f t="shared" si="92"/>
        <v>7.0000000000000007E-2</v>
      </c>
      <c r="J228" s="30">
        <f t="shared" si="81"/>
        <v>44348</v>
      </c>
      <c r="K228" s="2">
        <f t="shared" si="82"/>
        <v>67</v>
      </c>
      <c r="L228" s="15">
        <f t="shared" si="83"/>
        <v>68</v>
      </c>
      <c r="M228" s="11">
        <f t="shared" si="75"/>
        <v>1.0184247749999999</v>
      </c>
      <c r="N228" s="11">
        <f t="shared" ca="1" si="76"/>
        <v>1.030195148</v>
      </c>
      <c r="O228" s="15">
        <f t="shared" si="84"/>
        <v>0</v>
      </c>
      <c r="P228" s="13">
        <f t="shared" ca="1" si="77"/>
        <v>30.195148</v>
      </c>
      <c r="Q228" s="19">
        <f t="shared" si="78"/>
        <v>0</v>
      </c>
      <c r="R228" s="13">
        <f t="shared" si="85"/>
        <v>0</v>
      </c>
      <c r="S228" s="4" t="str">
        <f t="shared" si="86"/>
        <v>A+J=</v>
      </c>
      <c r="T228" s="30">
        <f t="shared" si="87"/>
        <v>44530</v>
      </c>
      <c r="U228" s="3"/>
      <c r="V228" s="76">
        <f>[2]Plan1!$A298</f>
        <v>45942</v>
      </c>
      <c r="W228" s="76" t="str">
        <f>[2]Plan1!$C298</f>
        <v>Nossa Sr.a Aparecida - Padroeira do Brasil</v>
      </c>
      <c r="X228" s="69"/>
      <c r="Y228" s="1"/>
      <c r="Z228" s="26"/>
      <c r="AA228" s="67"/>
      <c r="AB228" s="67"/>
      <c r="AC228" s="67"/>
      <c r="AD228" s="69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</row>
    <row r="229" spans="1:119" x14ac:dyDescent="0.15">
      <c r="A229" s="36">
        <f t="shared" si="79"/>
        <v>44445</v>
      </c>
      <c r="B229" s="14">
        <f t="shared" ca="1" si="88"/>
        <v>1030.195148</v>
      </c>
      <c r="C229" s="6">
        <f t="shared" si="80"/>
        <v>1000</v>
      </c>
      <c r="D229" s="12">
        <f ca="1">IF(A229&lt;$B$1,VLOOKUP(A229,[1]DI!$A$4:$B$15000,2,FALSE),0)</f>
        <v>5.1499999999999997E-2</v>
      </c>
      <c r="E229" s="13">
        <f t="shared" ca="1" si="89"/>
        <v>1.0001993</v>
      </c>
      <c r="F229" s="13">
        <f ca="1">(TRUNC(PRODUCT($E$12:$E228),16))</f>
        <v>1.01981333740754</v>
      </c>
      <c r="G229" s="13">
        <f t="shared" ca="1" si="90"/>
        <v>1.00816158296068</v>
      </c>
      <c r="H229" s="13">
        <f t="shared" ca="1" si="91"/>
        <v>1.0115574300000001</v>
      </c>
      <c r="I229" s="12">
        <f t="shared" si="92"/>
        <v>7.0000000000000007E-2</v>
      </c>
      <c r="J229" s="30">
        <f t="shared" si="81"/>
        <v>44348</v>
      </c>
      <c r="K229" s="2">
        <f t="shared" si="82"/>
        <v>68</v>
      </c>
      <c r="L229" s="15">
        <f t="shared" si="83"/>
        <v>68</v>
      </c>
      <c r="M229" s="11">
        <f t="shared" si="75"/>
        <v>1.0184247749999999</v>
      </c>
      <c r="N229" s="11">
        <f t="shared" ca="1" si="76"/>
        <v>1.030195148</v>
      </c>
      <c r="O229" s="15">
        <f t="shared" si="84"/>
        <v>0</v>
      </c>
      <c r="P229" s="13">
        <f t="shared" ca="1" si="77"/>
        <v>30.195148</v>
      </c>
      <c r="Q229" s="19">
        <f t="shared" si="78"/>
        <v>0</v>
      </c>
      <c r="R229" s="13">
        <f t="shared" si="85"/>
        <v>0</v>
      </c>
      <c r="S229" s="4" t="str">
        <f t="shared" si="86"/>
        <v>A+J=</v>
      </c>
      <c r="T229" s="30">
        <f t="shared" si="87"/>
        <v>44530</v>
      </c>
      <c r="U229" s="3"/>
      <c r="V229" s="76">
        <f>[2]Plan1!$A299</f>
        <v>45963</v>
      </c>
      <c r="W229" s="76" t="str">
        <f>[2]Plan1!$C299</f>
        <v>Finados</v>
      </c>
      <c r="X229" s="69"/>
      <c r="Y229" s="1"/>
      <c r="Z229" s="26"/>
      <c r="AA229" s="67"/>
      <c r="AB229" s="67"/>
      <c r="AC229" s="67"/>
      <c r="AD229" s="69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</row>
    <row r="230" spans="1:119" x14ac:dyDescent="0.15">
      <c r="A230" s="36">
        <f t="shared" si="79"/>
        <v>44446</v>
      </c>
      <c r="B230" s="14">
        <f t="shared" ca="1" si="88"/>
        <v>1030.6771490000001</v>
      </c>
      <c r="C230" s="6">
        <f t="shared" si="80"/>
        <v>1000</v>
      </c>
      <c r="D230" s="12">
        <f ca="1">IF(A230&lt;$B$1,VLOOKUP(A230,[1]DI!$A$4:$B$15000,2,FALSE),0)</f>
        <v>0</v>
      </c>
      <c r="E230" s="13">
        <f t="shared" ca="1" si="89"/>
        <v>1</v>
      </c>
      <c r="F230" s="13">
        <f ca="1">(TRUNC(PRODUCT($E$12:$E229),16))</f>
        <v>1.02001658620569</v>
      </c>
      <c r="G230" s="13">
        <f t="shared" ca="1" si="90"/>
        <v>1.00816158296068</v>
      </c>
      <c r="H230" s="13">
        <f t="shared" ca="1" si="91"/>
        <v>1.0117590299999999</v>
      </c>
      <c r="I230" s="12">
        <f t="shared" si="92"/>
        <v>7.0000000000000007E-2</v>
      </c>
      <c r="J230" s="30">
        <f t="shared" si="81"/>
        <v>44348</v>
      </c>
      <c r="K230" s="2">
        <f t="shared" si="82"/>
        <v>68</v>
      </c>
      <c r="L230" s="15">
        <f t="shared" si="83"/>
        <v>69</v>
      </c>
      <c r="M230" s="11">
        <f t="shared" si="75"/>
        <v>1.018698246</v>
      </c>
      <c r="N230" s="11">
        <f t="shared" ca="1" si="76"/>
        <v>1.030677149</v>
      </c>
      <c r="O230" s="15">
        <f t="shared" si="84"/>
        <v>0</v>
      </c>
      <c r="P230" s="13">
        <f t="shared" ca="1" si="77"/>
        <v>30.677149</v>
      </c>
      <c r="Q230" s="19">
        <f t="shared" si="78"/>
        <v>0</v>
      </c>
      <c r="R230" s="13">
        <f t="shared" si="85"/>
        <v>0</v>
      </c>
      <c r="S230" s="4" t="str">
        <f t="shared" si="86"/>
        <v>A+J=</v>
      </c>
      <c r="T230" s="30">
        <f t="shared" si="87"/>
        <v>44530</v>
      </c>
      <c r="U230" s="3"/>
      <c r="V230" s="76">
        <f>[2]Plan1!$A300</f>
        <v>45976</v>
      </c>
      <c r="W230" s="76" t="str">
        <f>[2]Plan1!$C300</f>
        <v>Proclamação da República</v>
      </c>
      <c r="X230" s="69"/>
      <c r="Y230" s="1"/>
      <c r="Z230" s="26"/>
      <c r="AA230" s="67"/>
      <c r="AB230" s="67"/>
      <c r="AC230" s="67"/>
      <c r="AD230" s="69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</row>
    <row r="231" spans="1:119" x14ac:dyDescent="0.15">
      <c r="A231" s="36">
        <f t="shared" si="79"/>
        <v>44447</v>
      </c>
      <c r="B231" s="14">
        <f t="shared" ca="1" si="88"/>
        <v>1030.6771490000001</v>
      </c>
      <c r="C231" s="6">
        <f t="shared" si="80"/>
        <v>1000</v>
      </c>
      <c r="D231" s="12">
        <f ca="1">IF(A231&lt;$B$1,VLOOKUP(A231,[1]DI!$A$4:$B$15000,2,FALSE),0)</f>
        <v>5.1499999999999997E-2</v>
      </c>
      <c r="E231" s="13">
        <f t="shared" ca="1" si="89"/>
        <v>1.0001993</v>
      </c>
      <c r="F231" s="13">
        <f ca="1">(TRUNC(PRODUCT($E$12:$E230),16))</f>
        <v>1.02001658620569</v>
      </c>
      <c r="G231" s="13">
        <f t="shared" ca="1" si="90"/>
        <v>1.00816158296068</v>
      </c>
      <c r="H231" s="13">
        <f t="shared" ca="1" si="91"/>
        <v>1.0117590299999999</v>
      </c>
      <c r="I231" s="12">
        <f t="shared" si="92"/>
        <v>7.0000000000000007E-2</v>
      </c>
      <c r="J231" s="30">
        <f t="shared" si="81"/>
        <v>44348</v>
      </c>
      <c r="K231" s="2">
        <f t="shared" si="82"/>
        <v>69</v>
      </c>
      <c r="L231" s="15">
        <f t="shared" si="83"/>
        <v>69</v>
      </c>
      <c r="M231" s="11">
        <f t="shared" si="75"/>
        <v>1.018698246</v>
      </c>
      <c r="N231" s="11">
        <f t="shared" ca="1" si="76"/>
        <v>1.030677149</v>
      </c>
      <c r="O231" s="15">
        <f t="shared" si="84"/>
        <v>0</v>
      </c>
      <c r="P231" s="13">
        <f t="shared" ca="1" si="77"/>
        <v>30.677149</v>
      </c>
      <c r="Q231" s="19">
        <f t="shared" si="78"/>
        <v>0</v>
      </c>
      <c r="R231" s="13">
        <f t="shared" si="85"/>
        <v>0</v>
      </c>
      <c r="S231" s="4" t="str">
        <f t="shared" si="86"/>
        <v>A+J=</v>
      </c>
      <c r="T231" s="30">
        <f t="shared" si="87"/>
        <v>44530</v>
      </c>
      <c r="U231" s="3"/>
      <c r="V231" s="76">
        <f>[2]Plan1!$A301</f>
        <v>46016</v>
      </c>
      <c r="W231" s="76" t="str">
        <f>[2]Plan1!$C301</f>
        <v>Natal</v>
      </c>
      <c r="X231" s="69"/>
      <c r="Y231" s="1"/>
      <c r="Z231" s="26"/>
      <c r="AA231" s="67"/>
      <c r="AB231" s="67"/>
      <c r="AC231" s="67"/>
      <c r="AD231" s="69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</row>
    <row r="232" spans="1:119" x14ac:dyDescent="0.15">
      <c r="A232" s="36">
        <f t="shared" si="79"/>
        <v>44448</v>
      </c>
      <c r="B232" s="14">
        <f t="shared" ca="1" si="88"/>
        <v>1031.1593740000001</v>
      </c>
      <c r="C232" s="6">
        <f t="shared" si="80"/>
        <v>1000</v>
      </c>
      <c r="D232" s="12">
        <f ca="1">IF(A232&lt;$B$1,VLOOKUP(A232,[1]DI!$A$4:$B$15000,2,FALSE),0)</f>
        <v>5.1499999999999997E-2</v>
      </c>
      <c r="E232" s="13">
        <f t="shared" ca="1" si="89"/>
        <v>1.0001993</v>
      </c>
      <c r="F232" s="13">
        <f ca="1">(TRUNC(PRODUCT($E$12:$E231),16))</f>
        <v>1.0202198755113201</v>
      </c>
      <c r="G232" s="13">
        <f t="shared" ca="1" si="90"/>
        <v>1.00816158296068</v>
      </c>
      <c r="H232" s="13">
        <f t="shared" ca="1" si="91"/>
        <v>1.0119606699999999</v>
      </c>
      <c r="I232" s="12">
        <f t="shared" si="92"/>
        <v>7.0000000000000007E-2</v>
      </c>
      <c r="J232" s="30">
        <f t="shared" si="81"/>
        <v>44348</v>
      </c>
      <c r="K232" s="2">
        <f t="shared" si="82"/>
        <v>70</v>
      </c>
      <c r="L232" s="15">
        <f t="shared" si="83"/>
        <v>70</v>
      </c>
      <c r="M232" s="11">
        <f t="shared" si="75"/>
        <v>1.0189717890000001</v>
      </c>
      <c r="N232" s="11">
        <f t="shared" ca="1" si="76"/>
        <v>1.031159374</v>
      </c>
      <c r="O232" s="15">
        <f t="shared" si="84"/>
        <v>0</v>
      </c>
      <c r="P232" s="13">
        <f t="shared" ca="1" si="77"/>
        <v>31.159374</v>
      </c>
      <c r="Q232" s="19">
        <f t="shared" si="78"/>
        <v>0</v>
      </c>
      <c r="R232" s="13">
        <f t="shared" si="85"/>
        <v>0</v>
      </c>
      <c r="S232" s="4" t="str">
        <f t="shared" si="86"/>
        <v>A+J=</v>
      </c>
      <c r="T232" s="30">
        <f t="shared" si="87"/>
        <v>44530</v>
      </c>
      <c r="U232" s="3"/>
      <c r="V232" s="76">
        <f>[2]Plan1!$A302</f>
        <v>46023</v>
      </c>
      <c r="W232" s="76" t="str">
        <f>[2]Plan1!$C302</f>
        <v>Confraternização Universal</v>
      </c>
      <c r="X232" s="69"/>
      <c r="Y232" s="1"/>
      <c r="Z232" s="26"/>
      <c r="AA232" s="67"/>
      <c r="AB232" s="67"/>
      <c r="AC232" s="67"/>
      <c r="AD232" s="69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</row>
    <row r="233" spans="1:119" x14ac:dyDescent="0.15">
      <c r="A233" s="36">
        <f t="shared" si="79"/>
        <v>44449</v>
      </c>
      <c r="B233" s="14">
        <f t="shared" ca="1" si="88"/>
        <v>1031.6418359899999</v>
      </c>
      <c r="C233" s="6">
        <f t="shared" si="80"/>
        <v>1000</v>
      </c>
      <c r="D233" s="12">
        <f ca="1">IF(A233&lt;$B$1,VLOOKUP(A233,[1]DI!$A$4:$B$15000,2,FALSE),0)</f>
        <v>5.1499999999999997E-2</v>
      </c>
      <c r="E233" s="13">
        <f t="shared" ca="1" si="89"/>
        <v>1.0001993</v>
      </c>
      <c r="F233" s="13">
        <f ca="1">(TRUNC(PRODUCT($E$12:$E232),16))</f>
        <v>1.02042320533251</v>
      </c>
      <c r="G233" s="13">
        <f t="shared" ca="1" si="90"/>
        <v>1.00816158296068</v>
      </c>
      <c r="H233" s="13">
        <f t="shared" ca="1" si="91"/>
        <v>1.01216236</v>
      </c>
      <c r="I233" s="12">
        <f t="shared" si="92"/>
        <v>7.0000000000000007E-2</v>
      </c>
      <c r="J233" s="30">
        <f t="shared" si="81"/>
        <v>44348</v>
      </c>
      <c r="K233" s="2">
        <f t="shared" si="82"/>
        <v>71</v>
      </c>
      <c r="L233" s="15">
        <f t="shared" si="83"/>
        <v>71</v>
      </c>
      <c r="M233" s="11">
        <f t="shared" si="75"/>
        <v>1.019245406</v>
      </c>
      <c r="N233" s="11">
        <f t="shared" ca="1" si="76"/>
        <v>1.0316418359999999</v>
      </c>
      <c r="O233" s="15">
        <f t="shared" si="84"/>
        <v>0</v>
      </c>
      <c r="P233" s="13">
        <f t="shared" ca="1" si="77"/>
        <v>31.641835990000001</v>
      </c>
      <c r="Q233" s="19">
        <f t="shared" si="78"/>
        <v>0</v>
      </c>
      <c r="R233" s="13">
        <f t="shared" si="85"/>
        <v>0</v>
      </c>
      <c r="S233" s="4" t="str">
        <f t="shared" si="86"/>
        <v>A+J=</v>
      </c>
      <c r="T233" s="30">
        <f t="shared" si="87"/>
        <v>44530</v>
      </c>
      <c r="U233" s="3"/>
      <c r="V233" s="76">
        <f>[2]Plan1!$A303</f>
        <v>46069</v>
      </c>
      <c r="W233" s="76" t="str">
        <f>[2]Plan1!$C303</f>
        <v>Carnaval</v>
      </c>
      <c r="X233" s="69"/>
      <c r="Y233" s="1"/>
      <c r="Z233" s="26"/>
      <c r="AA233" s="67"/>
      <c r="AB233" s="67"/>
      <c r="AC233" s="67"/>
      <c r="AD233" s="69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</row>
    <row r="234" spans="1:119" x14ac:dyDescent="0.15">
      <c r="A234" s="36">
        <f t="shared" si="79"/>
        <v>44450</v>
      </c>
      <c r="B234" s="14">
        <f t="shared" ca="1" si="88"/>
        <v>1032.124513</v>
      </c>
      <c r="C234" s="6">
        <f t="shared" si="80"/>
        <v>1000</v>
      </c>
      <c r="D234" s="12">
        <f ca="1">IF(A234&lt;$B$1,VLOOKUP(A234,[1]DI!$A$4:$B$15000,2,FALSE),0)</f>
        <v>0</v>
      </c>
      <c r="E234" s="13">
        <f t="shared" ca="1" si="89"/>
        <v>1</v>
      </c>
      <c r="F234" s="13">
        <f ca="1">(TRUNC(PRODUCT($E$12:$E233),16))</f>
        <v>1.0206265756773301</v>
      </c>
      <c r="G234" s="13">
        <f t="shared" ca="1" si="90"/>
        <v>1.00816158296068</v>
      </c>
      <c r="H234" s="13">
        <f t="shared" ca="1" si="91"/>
        <v>1.01236408</v>
      </c>
      <c r="I234" s="12">
        <f t="shared" si="92"/>
        <v>7.0000000000000007E-2</v>
      </c>
      <c r="J234" s="30">
        <f t="shared" si="81"/>
        <v>44348</v>
      </c>
      <c r="K234" s="2">
        <f t="shared" si="82"/>
        <v>71</v>
      </c>
      <c r="L234" s="15">
        <f t="shared" si="83"/>
        <v>72</v>
      </c>
      <c r="M234" s="11">
        <f t="shared" si="75"/>
        <v>1.0195190970000001</v>
      </c>
      <c r="N234" s="11">
        <f t="shared" ca="1" si="76"/>
        <v>1.0321245130000001</v>
      </c>
      <c r="O234" s="15">
        <f t="shared" si="84"/>
        <v>0</v>
      </c>
      <c r="P234" s="13">
        <f t="shared" ca="1" si="77"/>
        <v>32.124513</v>
      </c>
      <c r="Q234" s="19">
        <f t="shared" si="78"/>
        <v>0</v>
      </c>
      <c r="R234" s="13">
        <f t="shared" si="85"/>
        <v>0</v>
      </c>
      <c r="S234" s="4" t="str">
        <f t="shared" si="86"/>
        <v>A+J=</v>
      </c>
      <c r="T234" s="30">
        <f t="shared" si="87"/>
        <v>44530</v>
      </c>
      <c r="U234" s="3"/>
      <c r="V234" s="76">
        <f>[2]Plan1!$A304</f>
        <v>46070</v>
      </c>
      <c r="W234" s="76" t="str">
        <f>[2]Plan1!$C304</f>
        <v>Carnaval</v>
      </c>
      <c r="X234" s="69"/>
      <c r="Y234" s="1"/>
      <c r="Z234" s="26"/>
      <c r="AA234" s="67"/>
      <c r="AB234" s="67"/>
      <c r="AC234" s="67"/>
      <c r="AD234" s="69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</row>
    <row r="235" spans="1:119" x14ac:dyDescent="0.15">
      <c r="A235" s="36">
        <f t="shared" si="79"/>
        <v>44451</v>
      </c>
      <c r="B235" s="14">
        <f t="shared" ca="1" si="88"/>
        <v>1032.124513</v>
      </c>
      <c r="C235" s="6">
        <f t="shared" si="80"/>
        <v>1000</v>
      </c>
      <c r="D235" s="12">
        <f ca="1">IF(A235&lt;$B$1,VLOOKUP(A235,[1]DI!$A$4:$B$15000,2,FALSE),0)</f>
        <v>0</v>
      </c>
      <c r="E235" s="13">
        <f t="shared" ca="1" si="89"/>
        <v>1</v>
      </c>
      <c r="F235" s="13">
        <f ca="1">(TRUNC(PRODUCT($E$12:$E234),16))</f>
        <v>1.0206265756773301</v>
      </c>
      <c r="G235" s="13">
        <f t="shared" ca="1" si="90"/>
        <v>1.00816158296068</v>
      </c>
      <c r="H235" s="13">
        <f t="shared" ca="1" si="91"/>
        <v>1.01236408</v>
      </c>
      <c r="I235" s="12">
        <f t="shared" si="92"/>
        <v>7.0000000000000007E-2</v>
      </c>
      <c r="J235" s="30">
        <f t="shared" si="81"/>
        <v>44348</v>
      </c>
      <c r="K235" s="2">
        <f t="shared" si="82"/>
        <v>71</v>
      </c>
      <c r="L235" s="15">
        <f t="shared" si="83"/>
        <v>72</v>
      </c>
      <c r="M235" s="11">
        <f t="shared" si="75"/>
        <v>1.0195190970000001</v>
      </c>
      <c r="N235" s="11">
        <f t="shared" ca="1" si="76"/>
        <v>1.0321245130000001</v>
      </c>
      <c r="O235" s="15">
        <f t="shared" si="84"/>
        <v>0</v>
      </c>
      <c r="P235" s="13">
        <f t="shared" ca="1" si="77"/>
        <v>32.124513</v>
      </c>
      <c r="Q235" s="19">
        <f t="shared" si="78"/>
        <v>0</v>
      </c>
      <c r="R235" s="13">
        <f t="shared" si="85"/>
        <v>0</v>
      </c>
      <c r="S235" s="4" t="str">
        <f t="shared" si="86"/>
        <v>A+J=</v>
      </c>
      <c r="T235" s="30">
        <f t="shared" si="87"/>
        <v>44530</v>
      </c>
      <c r="U235" s="3"/>
      <c r="V235" s="76">
        <f>[2]Plan1!$A305</f>
        <v>46115</v>
      </c>
      <c r="W235" s="76" t="str">
        <f>[2]Plan1!$C305</f>
        <v>Paixão de Cristo</v>
      </c>
      <c r="X235" s="69"/>
      <c r="Y235" s="1"/>
      <c r="Z235" s="26"/>
      <c r="AA235" s="67"/>
      <c r="AB235" s="67"/>
      <c r="AC235" s="67"/>
      <c r="AD235" s="69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</row>
    <row r="236" spans="1:119" x14ac:dyDescent="0.15">
      <c r="A236" s="36">
        <f t="shared" si="79"/>
        <v>44452</v>
      </c>
      <c r="B236" s="14">
        <f t="shared" ca="1" si="88"/>
        <v>1032.124513</v>
      </c>
      <c r="C236" s="6">
        <f t="shared" si="80"/>
        <v>1000</v>
      </c>
      <c r="D236" s="12">
        <f ca="1">IF(A236&lt;$B$1,VLOOKUP(A236,[1]DI!$A$4:$B$15000,2,FALSE),0)</f>
        <v>5.1499999999999997E-2</v>
      </c>
      <c r="E236" s="13">
        <f t="shared" ca="1" si="89"/>
        <v>1.0001993</v>
      </c>
      <c r="F236" s="13">
        <f ca="1">(TRUNC(PRODUCT($E$12:$E235),16))</f>
        <v>1.0206265756773301</v>
      </c>
      <c r="G236" s="13">
        <f t="shared" ca="1" si="90"/>
        <v>1.00816158296068</v>
      </c>
      <c r="H236" s="13">
        <f t="shared" ca="1" si="91"/>
        <v>1.01236408</v>
      </c>
      <c r="I236" s="12">
        <f t="shared" si="92"/>
        <v>7.0000000000000007E-2</v>
      </c>
      <c r="J236" s="30">
        <f t="shared" si="81"/>
        <v>44348</v>
      </c>
      <c r="K236" s="2">
        <f t="shared" si="82"/>
        <v>72</v>
      </c>
      <c r="L236" s="15">
        <f t="shared" si="83"/>
        <v>72</v>
      </c>
      <c r="M236" s="11">
        <f t="shared" si="75"/>
        <v>1.0195190970000001</v>
      </c>
      <c r="N236" s="11">
        <f t="shared" ca="1" si="76"/>
        <v>1.0321245130000001</v>
      </c>
      <c r="O236" s="15">
        <f t="shared" si="84"/>
        <v>0</v>
      </c>
      <c r="P236" s="13">
        <f t="shared" ca="1" si="77"/>
        <v>32.124513</v>
      </c>
      <c r="Q236" s="19">
        <f t="shared" si="78"/>
        <v>0</v>
      </c>
      <c r="R236" s="13">
        <f t="shared" si="85"/>
        <v>0</v>
      </c>
      <c r="S236" s="4" t="str">
        <f t="shared" si="86"/>
        <v>A+J=</v>
      </c>
      <c r="T236" s="30">
        <f t="shared" si="87"/>
        <v>44530</v>
      </c>
      <c r="U236" s="3"/>
      <c r="V236" s="76">
        <f>[2]Plan1!$A306</f>
        <v>46133</v>
      </c>
      <c r="W236" s="76" t="str">
        <f>[2]Plan1!$C306</f>
        <v>Tiradentes</v>
      </c>
      <c r="X236" s="69"/>
      <c r="Y236" s="1"/>
      <c r="Z236" s="26"/>
      <c r="AA236" s="67"/>
      <c r="AB236" s="67"/>
      <c r="AC236" s="67"/>
      <c r="AD236" s="69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</row>
    <row r="237" spans="1:119" x14ac:dyDescent="0.15">
      <c r="A237" s="36">
        <f t="shared" si="79"/>
        <v>44453</v>
      </c>
      <c r="B237" s="14">
        <f t="shared" ca="1" si="88"/>
        <v>1032.60742499</v>
      </c>
      <c r="C237" s="6">
        <f t="shared" si="80"/>
        <v>1000</v>
      </c>
      <c r="D237" s="12">
        <f ca="1">IF(A237&lt;$B$1,VLOOKUP(A237,[1]DI!$A$4:$B$15000,2,FALSE),0)</f>
        <v>5.1499999999999997E-2</v>
      </c>
      <c r="E237" s="13">
        <f t="shared" ca="1" si="89"/>
        <v>1.0001993</v>
      </c>
      <c r="F237" s="13">
        <f ca="1">(TRUNC(PRODUCT($E$12:$E236),16))</f>
        <v>1.0208299865538599</v>
      </c>
      <c r="G237" s="13">
        <f t="shared" ca="1" si="90"/>
        <v>1.00816158296068</v>
      </c>
      <c r="H237" s="13">
        <f t="shared" ca="1" si="91"/>
        <v>1.0125658500000001</v>
      </c>
      <c r="I237" s="12">
        <f t="shared" si="92"/>
        <v>7.0000000000000007E-2</v>
      </c>
      <c r="J237" s="30">
        <f t="shared" si="81"/>
        <v>44348</v>
      </c>
      <c r="K237" s="2">
        <f t="shared" si="82"/>
        <v>73</v>
      </c>
      <c r="L237" s="15">
        <f t="shared" si="83"/>
        <v>73</v>
      </c>
      <c r="M237" s="11">
        <f t="shared" si="75"/>
        <v>1.019792861</v>
      </c>
      <c r="N237" s="11">
        <f t="shared" ca="1" si="76"/>
        <v>1.0326074249999999</v>
      </c>
      <c r="O237" s="15">
        <f t="shared" si="84"/>
        <v>0</v>
      </c>
      <c r="P237" s="13">
        <f t="shared" ca="1" si="77"/>
        <v>32.607424989999998</v>
      </c>
      <c r="Q237" s="19">
        <f t="shared" si="78"/>
        <v>0</v>
      </c>
      <c r="R237" s="13">
        <f t="shared" si="85"/>
        <v>0</v>
      </c>
      <c r="S237" s="4" t="str">
        <f t="shared" si="86"/>
        <v>A+J=</v>
      </c>
      <c r="T237" s="30">
        <f t="shared" si="87"/>
        <v>44530</v>
      </c>
      <c r="U237" s="3"/>
      <c r="V237" s="76">
        <f>[2]Plan1!$A307</f>
        <v>46143</v>
      </c>
      <c r="W237" s="76" t="str">
        <f>[2]Plan1!$C307</f>
        <v>Dia do Trabalho</v>
      </c>
      <c r="X237" s="69"/>
      <c r="Y237" s="1"/>
      <c r="Z237" s="26"/>
      <c r="AA237" s="67"/>
      <c r="AB237" s="67"/>
      <c r="AC237" s="67"/>
      <c r="AD237" s="69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</row>
    <row r="238" spans="1:119" x14ac:dyDescent="0.15">
      <c r="A238" s="36">
        <f t="shared" si="79"/>
        <v>44454</v>
      </c>
      <c r="B238" s="14">
        <f t="shared" ca="1" si="88"/>
        <v>1033.090553</v>
      </c>
      <c r="C238" s="6">
        <f t="shared" si="80"/>
        <v>1000</v>
      </c>
      <c r="D238" s="12">
        <f ca="1">IF(A238&lt;$B$1,VLOOKUP(A238,[1]DI!$A$4:$B$15000,2,FALSE),0)</f>
        <v>5.1499999999999997E-2</v>
      </c>
      <c r="E238" s="13">
        <f t="shared" ca="1" si="89"/>
        <v>1.0001993</v>
      </c>
      <c r="F238" s="13">
        <f ca="1">(TRUNC(PRODUCT($E$12:$E237),16))</f>
        <v>1.02103343797018</v>
      </c>
      <c r="G238" s="13">
        <f t="shared" ca="1" si="90"/>
        <v>1.00816158296068</v>
      </c>
      <c r="H238" s="13">
        <f t="shared" ca="1" si="91"/>
        <v>1.01276765</v>
      </c>
      <c r="I238" s="12">
        <f t="shared" si="92"/>
        <v>7.0000000000000007E-2</v>
      </c>
      <c r="J238" s="30">
        <f t="shared" si="81"/>
        <v>44348</v>
      </c>
      <c r="K238" s="2">
        <f t="shared" si="82"/>
        <v>74</v>
      </c>
      <c r="L238" s="15">
        <f t="shared" si="83"/>
        <v>74</v>
      </c>
      <c r="M238" s="11">
        <f t="shared" si="75"/>
        <v>1.0200666979999999</v>
      </c>
      <c r="N238" s="11">
        <f t="shared" ca="1" si="76"/>
        <v>1.0330905530000001</v>
      </c>
      <c r="O238" s="15">
        <f t="shared" si="84"/>
        <v>0</v>
      </c>
      <c r="P238" s="13">
        <f t="shared" ca="1" si="77"/>
        <v>33.090553</v>
      </c>
      <c r="Q238" s="19">
        <f t="shared" si="78"/>
        <v>0</v>
      </c>
      <c r="R238" s="13">
        <f t="shared" si="85"/>
        <v>0</v>
      </c>
      <c r="S238" s="4" t="str">
        <f t="shared" si="86"/>
        <v>A+J=</v>
      </c>
      <c r="T238" s="30">
        <f t="shared" si="87"/>
        <v>44530</v>
      </c>
      <c r="U238" s="3"/>
      <c r="V238" s="76">
        <f>[2]Plan1!$A308</f>
        <v>46177</v>
      </c>
      <c r="W238" s="76" t="str">
        <f>[2]Plan1!$C308</f>
        <v>Corpus Christi</v>
      </c>
      <c r="X238" s="69"/>
      <c r="Y238" s="1"/>
      <c r="Z238" s="26"/>
      <c r="AA238" s="67"/>
      <c r="AB238" s="67"/>
      <c r="AC238" s="67"/>
      <c r="AD238" s="69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</row>
    <row r="239" spans="1:119" x14ac:dyDescent="0.15">
      <c r="A239" s="36">
        <f t="shared" si="79"/>
        <v>44455</v>
      </c>
      <c r="B239" s="14">
        <f t="shared" ca="1" si="88"/>
        <v>1033.573918</v>
      </c>
      <c r="C239" s="6">
        <f t="shared" si="80"/>
        <v>1000</v>
      </c>
      <c r="D239" s="12">
        <f ca="1">IF(A239&lt;$B$1,VLOOKUP(A239,[1]DI!$A$4:$B$15000,2,FALSE),0)</f>
        <v>5.1499999999999997E-2</v>
      </c>
      <c r="E239" s="13">
        <f t="shared" ca="1" si="89"/>
        <v>1.0001993</v>
      </c>
      <c r="F239" s="13">
        <f ca="1">(TRUNC(PRODUCT($E$12:$E238),16))</f>
        <v>1.02123692993437</v>
      </c>
      <c r="G239" s="13">
        <f t="shared" ca="1" si="90"/>
        <v>1.00816158296068</v>
      </c>
      <c r="H239" s="13">
        <f t="shared" ca="1" si="91"/>
        <v>1.0129695000000001</v>
      </c>
      <c r="I239" s="12">
        <f t="shared" si="92"/>
        <v>7.0000000000000007E-2</v>
      </c>
      <c r="J239" s="30">
        <f t="shared" si="81"/>
        <v>44348</v>
      </c>
      <c r="K239" s="2">
        <f t="shared" si="82"/>
        <v>75</v>
      </c>
      <c r="L239" s="15">
        <f t="shared" si="83"/>
        <v>75</v>
      </c>
      <c r="M239" s="11">
        <f t="shared" si="75"/>
        <v>1.0203406100000001</v>
      </c>
      <c r="N239" s="11">
        <f t="shared" ca="1" si="76"/>
        <v>1.0335739180000001</v>
      </c>
      <c r="O239" s="15">
        <f t="shared" si="84"/>
        <v>0</v>
      </c>
      <c r="P239" s="13">
        <f t="shared" ca="1" si="77"/>
        <v>33.573917999999999</v>
      </c>
      <c r="Q239" s="19">
        <f t="shared" si="78"/>
        <v>0</v>
      </c>
      <c r="R239" s="13">
        <f t="shared" si="85"/>
        <v>0</v>
      </c>
      <c r="S239" s="4" t="str">
        <f t="shared" si="86"/>
        <v>A+J=</v>
      </c>
      <c r="T239" s="30">
        <f t="shared" si="87"/>
        <v>44530</v>
      </c>
      <c r="U239" s="3"/>
      <c r="V239" s="76">
        <f>[2]Plan1!$A309</f>
        <v>46272</v>
      </c>
      <c r="W239" s="76" t="str">
        <f>[2]Plan1!$C309</f>
        <v>Independência do Brasil</v>
      </c>
      <c r="X239" s="69"/>
      <c r="Y239" s="1"/>
      <c r="Z239" s="26"/>
      <c r="AA239" s="67"/>
      <c r="AB239" s="67"/>
      <c r="AC239" s="67"/>
      <c r="AD239" s="69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</row>
    <row r="240" spans="1:119" x14ac:dyDescent="0.15">
      <c r="A240" s="36">
        <f t="shared" si="79"/>
        <v>44456</v>
      </c>
      <c r="B240" s="14">
        <f t="shared" ca="1" si="88"/>
        <v>1034.057497</v>
      </c>
      <c r="C240" s="6">
        <f t="shared" si="80"/>
        <v>1000</v>
      </c>
      <c r="D240" s="12">
        <f ca="1">IF(A240&lt;$B$1,VLOOKUP(A240,[1]DI!$A$4:$B$15000,2,FALSE),0)</f>
        <v>5.1499999999999997E-2</v>
      </c>
      <c r="E240" s="13">
        <f t="shared" ca="1" si="89"/>
        <v>1.0001993</v>
      </c>
      <c r="F240" s="13">
        <f ca="1">(TRUNC(PRODUCT($E$12:$E239),16))</f>
        <v>1.0214404624545099</v>
      </c>
      <c r="G240" s="13">
        <f t="shared" ca="1" si="90"/>
        <v>1.00816158296068</v>
      </c>
      <c r="H240" s="13">
        <f t="shared" ca="1" si="91"/>
        <v>1.01317138</v>
      </c>
      <c r="I240" s="12">
        <f t="shared" si="92"/>
        <v>7.0000000000000007E-2</v>
      </c>
      <c r="J240" s="30">
        <f t="shared" si="81"/>
        <v>44348</v>
      </c>
      <c r="K240" s="2">
        <f t="shared" si="82"/>
        <v>76</v>
      </c>
      <c r="L240" s="15">
        <f t="shared" si="83"/>
        <v>76</v>
      </c>
      <c r="M240" s="11">
        <f t="shared" si="75"/>
        <v>1.020614594</v>
      </c>
      <c r="N240" s="11">
        <f t="shared" ca="1" si="76"/>
        <v>1.034057497</v>
      </c>
      <c r="O240" s="15">
        <f t="shared" si="84"/>
        <v>0</v>
      </c>
      <c r="P240" s="13">
        <f t="shared" ca="1" si="77"/>
        <v>34.057496999999998</v>
      </c>
      <c r="Q240" s="19">
        <f t="shared" si="78"/>
        <v>0</v>
      </c>
      <c r="R240" s="13">
        <f t="shared" si="85"/>
        <v>0</v>
      </c>
      <c r="S240" s="4" t="str">
        <f t="shared" si="86"/>
        <v>A+J=</v>
      </c>
      <c r="T240" s="30">
        <f t="shared" si="87"/>
        <v>44530</v>
      </c>
      <c r="U240" s="3"/>
      <c r="V240" s="76">
        <f>[2]Plan1!$A310</f>
        <v>46307</v>
      </c>
      <c r="W240" s="76" t="str">
        <f>[2]Plan1!$C310</f>
        <v>Nossa Sr.a Aparecida - Padroeira do Brasil</v>
      </c>
      <c r="X240" s="69"/>
      <c r="Y240" s="1"/>
      <c r="Z240" s="26"/>
      <c r="AA240" s="67"/>
      <c r="AB240" s="67"/>
      <c r="AC240" s="67"/>
      <c r="AD240" s="69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</row>
    <row r="241" spans="1:119" x14ac:dyDescent="0.15">
      <c r="A241" s="36">
        <f t="shared" si="79"/>
        <v>44457</v>
      </c>
      <c r="B241" s="14">
        <f t="shared" ca="1" si="88"/>
        <v>1034.5413120000001</v>
      </c>
      <c r="C241" s="6">
        <f t="shared" si="80"/>
        <v>1000</v>
      </c>
      <c r="D241" s="12">
        <f ca="1">IF(A241&lt;$B$1,VLOOKUP(A241,[1]DI!$A$4:$B$15000,2,FALSE),0)</f>
        <v>0</v>
      </c>
      <c r="E241" s="13">
        <f t="shared" ca="1" si="89"/>
        <v>1</v>
      </c>
      <c r="F241" s="13">
        <f ca="1">(TRUNC(PRODUCT($E$12:$E240),16))</f>
        <v>1.02164403553867</v>
      </c>
      <c r="G241" s="13">
        <f t="shared" ca="1" si="90"/>
        <v>1.00816158296068</v>
      </c>
      <c r="H241" s="13">
        <f t="shared" ca="1" si="91"/>
        <v>1.01337331</v>
      </c>
      <c r="I241" s="12">
        <f t="shared" si="92"/>
        <v>7.0000000000000007E-2</v>
      </c>
      <c r="J241" s="30">
        <f t="shared" si="81"/>
        <v>44348</v>
      </c>
      <c r="K241" s="2">
        <f t="shared" si="82"/>
        <v>76</v>
      </c>
      <c r="L241" s="15">
        <f t="shared" si="83"/>
        <v>77</v>
      </c>
      <c r="M241" s="11">
        <f t="shared" si="75"/>
        <v>1.020888652</v>
      </c>
      <c r="N241" s="11">
        <f t="shared" ca="1" si="76"/>
        <v>1.034541312</v>
      </c>
      <c r="O241" s="15">
        <f t="shared" si="84"/>
        <v>0</v>
      </c>
      <c r="P241" s="13">
        <f t="shared" ca="1" si="77"/>
        <v>34.541311999999998</v>
      </c>
      <c r="Q241" s="19">
        <f t="shared" si="78"/>
        <v>0</v>
      </c>
      <c r="R241" s="13">
        <f t="shared" si="85"/>
        <v>0</v>
      </c>
      <c r="S241" s="4" t="str">
        <f t="shared" si="86"/>
        <v>A+J=</v>
      </c>
      <c r="T241" s="30">
        <f t="shared" si="87"/>
        <v>44530</v>
      </c>
      <c r="U241" s="3"/>
      <c r="V241" s="76">
        <f>[2]Plan1!$A311</f>
        <v>46328</v>
      </c>
      <c r="W241" s="76" t="str">
        <f>[2]Plan1!$C311</f>
        <v>Finados</v>
      </c>
      <c r="X241" s="69"/>
      <c r="Y241" s="1"/>
      <c r="Z241" s="26"/>
      <c r="AA241" s="67"/>
      <c r="AB241" s="67"/>
      <c r="AC241" s="67"/>
      <c r="AD241" s="69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</row>
    <row r="242" spans="1:119" x14ac:dyDescent="0.15">
      <c r="A242" s="36">
        <f t="shared" si="79"/>
        <v>44458</v>
      </c>
      <c r="B242" s="14">
        <f t="shared" ca="1" si="88"/>
        <v>1034.5413120000001</v>
      </c>
      <c r="C242" s="6">
        <f t="shared" si="80"/>
        <v>1000</v>
      </c>
      <c r="D242" s="12">
        <f ca="1">IF(A242&lt;$B$1,VLOOKUP(A242,[1]DI!$A$4:$B$15000,2,FALSE),0)</f>
        <v>0</v>
      </c>
      <c r="E242" s="13">
        <f t="shared" ca="1" si="89"/>
        <v>1</v>
      </c>
      <c r="F242" s="13">
        <f ca="1">(TRUNC(PRODUCT($E$12:$E241),16))</f>
        <v>1.02164403553867</v>
      </c>
      <c r="G242" s="13">
        <f t="shared" ca="1" si="90"/>
        <v>1.00816158296068</v>
      </c>
      <c r="H242" s="13">
        <f t="shared" ca="1" si="91"/>
        <v>1.01337331</v>
      </c>
      <c r="I242" s="12">
        <f t="shared" si="92"/>
        <v>7.0000000000000007E-2</v>
      </c>
      <c r="J242" s="30">
        <f t="shared" si="81"/>
        <v>44348</v>
      </c>
      <c r="K242" s="2">
        <f t="shared" si="82"/>
        <v>76</v>
      </c>
      <c r="L242" s="15">
        <f t="shared" si="83"/>
        <v>77</v>
      </c>
      <c r="M242" s="11">
        <f t="shared" si="75"/>
        <v>1.020888652</v>
      </c>
      <c r="N242" s="11">
        <f t="shared" ca="1" si="76"/>
        <v>1.034541312</v>
      </c>
      <c r="O242" s="15">
        <f t="shared" si="84"/>
        <v>0</v>
      </c>
      <c r="P242" s="13">
        <f t="shared" ca="1" si="77"/>
        <v>34.541311999999998</v>
      </c>
      <c r="Q242" s="19">
        <f t="shared" si="78"/>
        <v>0</v>
      </c>
      <c r="R242" s="13">
        <f t="shared" si="85"/>
        <v>0</v>
      </c>
      <c r="S242" s="4" t="str">
        <f t="shared" si="86"/>
        <v>A+J=</v>
      </c>
      <c r="T242" s="30">
        <f t="shared" si="87"/>
        <v>44530</v>
      </c>
      <c r="U242" s="3"/>
      <c r="V242" s="76">
        <f>[2]Plan1!$A312</f>
        <v>46341</v>
      </c>
      <c r="W242" s="76" t="str">
        <f>[2]Plan1!$C312</f>
        <v>Proclamação da República</v>
      </c>
      <c r="X242" s="69"/>
      <c r="Y242" s="1"/>
      <c r="Z242" s="26"/>
      <c r="AA242" s="67"/>
      <c r="AB242" s="67"/>
      <c r="AC242" s="67"/>
      <c r="AD242" s="69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</row>
    <row r="243" spans="1:119" x14ac:dyDescent="0.15">
      <c r="A243" s="36">
        <f t="shared" si="79"/>
        <v>44459</v>
      </c>
      <c r="B243" s="14">
        <f t="shared" ca="1" si="88"/>
        <v>1034.5413120000001</v>
      </c>
      <c r="C243" s="6">
        <f t="shared" si="80"/>
        <v>1000</v>
      </c>
      <c r="D243" s="12">
        <f ca="1">IF(A243&lt;$B$1,VLOOKUP(A243,[1]DI!$A$4:$B$15000,2,FALSE),0)</f>
        <v>5.1499999999999997E-2</v>
      </c>
      <c r="E243" s="13">
        <f t="shared" ca="1" si="89"/>
        <v>1.0001993</v>
      </c>
      <c r="F243" s="13">
        <f ca="1">(TRUNC(PRODUCT($E$12:$E242),16))</f>
        <v>1.02164403553867</v>
      </c>
      <c r="G243" s="13">
        <f t="shared" ca="1" si="90"/>
        <v>1.00816158296068</v>
      </c>
      <c r="H243" s="13">
        <f t="shared" ca="1" si="91"/>
        <v>1.01337331</v>
      </c>
      <c r="I243" s="12">
        <f t="shared" si="92"/>
        <v>7.0000000000000007E-2</v>
      </c>
      <c r="J243" s="30">
        <f t="shared" si="81"/>
        <v>44348</v>
      </c>
      <c r="K243" s="2">
        <f t="shared" si="82"/>
        <v>77</v>
      </c>
      <c r="L243" s="15">
        <f t="shared" si="83"/>
        <v>77</v>
      </c>
      <c r="M243" s="11">
        <f t="shared" si="75"/>
        <v>1.020888652</v>
      </c>
      <c r="N243" s="11">
        <f t="shared" ca="1" si="76"/>
        <v>1.034541312</v>
      </c>
      <c r="O243" s="15">
        <f t="shared" si="84"/>
        <v>0</v>
      </c>
      <c r="P243" s="13">
        <f t="shared" ca="1" si="77"/>
        <v>34.541311999999998</v>
      </c>
      <c r="Q243" s="19">
        <f t="shared" si="78"/>
        <v>0</v>
      </c>
      <c r="R243" s="13">
        <f t="shared" si="85"/>
        <v>0</v>
      </c>
      <c r="S243" s="4" t="str">
        <f t="shared" si="86"/>
        <v>A+J=</v>
      </c>
      <c r="T243" s="30">
        <f t="shared" si="87"/>
        <v>44530</v>
      </c>
      <c r="U243" s="3"/>
      <c r="V243" s="76">
        <f>[2]Plan1!$A313</f>
        <v>46381</v>
      </c>
      <c r="W243" s="76" t="str">
        <f>[2]Plan1!$C313</f>
        <v>Natal</v>
      </c>
      <c r="X243" s="69"/>
      <c r="Y243" s="1"/>
      <c r="Z243" s="26"/>
      <c r="AA243" s="67"/>
      <c r="AB243" s="67"/>
      <c r="AC243" s="67"/>
      <c r="AD243" s="69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</row>
    <row r="244" spans="1:119" x14ac:dyDescent="0.15">
      <c r="A244" s="36">
        <f t="shared" si="79"/>
        <v>44460</v>
      </c>
      <c r="B244" s="14">
        <f t="shared" ca="1" si="88"/>
        <v>1035.025345</v>
      </c>
      <c r="C244" s="6">
        <f t="shared" si="80"/>
        <v>1000</v>
      </c>
      <c r="D244" s="12">
        <f ca="1">IF(A244&lt;$B$1,VLOOKUP(A244,[1]DI!$A$4:$B$15000,2,FALSE),0)</f>
        <v>5.1499999999999997E-2</v>
      </c>
      <c r="E244" s="13">
        <f t="shared" ca="1" si="89"/>
        <v>1.0001993</v>
      </c>
      <c r="F244" s="13">
        <f ca="1">(TRUNC(PRODUCT($E$12:$E243),16))</f>
        <v>1.02184764919496</v>
      </c>
      <c r="G244" s="13">
        <f t="shared" ca="1" si="90"/>
        <v>1.00816158296068</v>
      </c>
      <c r="H244" s="13">
        <f t="shared" ca="1" si="91"/>
        <v>1.01357527</v>
      </c>
      <c r="I244" s="12">
        <f t="shared" si="92"/>
        <v>7.0000000000000007E-2</v>
      </c>
      <c r="J244" s="30">
        <f t="shared" si="81"/>
        <v>44348</v>
      </c>
      <c r="K244" s="2">
        <f t="shared" si="82"/>
        <v>78</v>
      </c>
      <c r="L244" s="15">
        <f t="shared" si="83"/>
        <v>78</v>
      </c>
      <c r="M244" s="11">
        <f t="shared" si="75"/>
        <v>1.0211627839999999</v>
      </c>
      <c r="N244" s="11">
        <f t="shared" ca="1" si="76"/>
        <v>1.035025345</v>
      </c>
      <c r="O244" s="15">
        <f t="shared" si="84"/>
        <v>0</v>
      </c>
      <c r="P244" s="13">
        <f t="shared" ca="1" si="77"/>
        <v>35.025345000000002</v>
      </c>
      <c r="Q244" s="19">
        <f t="shared" si="78"/>
        <v>0</v>
      </c>
      <c r="R244" s="13">
        <f t="shared" si="85"/>
        <v>0</v>
      </c>
      <c r="S244" s="4" t="str">
        <f t="shared" si="86"/>
        <v>A+J=</v>
      </c>
      <c r="T244" s="30">
        <f t="shared" si="87"/>
        <v>44530</v>
      </c>
      <c r="U244" s="3"/>
      <c r="V244" s="76">
        <f>[2]Plan1!$A314</f>
        <v>46388</v>
      </c>
      <c r="W244" s="76" t="str">
        <f>[2]Plan1!$C314</f>
        <v>Confraternização Universal</v>
      </c>
      <c r="X244" s="69"/>
      <c r="Y244" s="1"/>
      <c r="Z244" s="26"/>
      <c r="AA244" s="67"/>
      <c r="AB244" s="67"/>
      <c r="AC244" s="67"/>
      <c r="AD244" s="69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</row>
    <row r="245" spans="1:119" x14ac:dyDescent="0.15">
      <c r="A245" s="36">
        <f t="shared" si="79"/>
        <v>44461</v>
      </c>
      <c r="B245" s="14">
        <f t="shared" ca="1" si="88"/>
        <v>1035.5096129999999</v>
      </c>
      <c r="C245" s="6">
        <f t="shared" si="80"/>
        <v>1000</v>
      </c>
      <c r="D245" s="12">
        <f ca="1">IF(A245&lt;$B$1,VLOOKUP(A245,[1]DI!$A$4:$B$15000,2,FALSE),0)</f>
        <v>5.1499999999999997E-2</v>
      </c>
      <c r="E245" s="13">
        <f t="shared" ca="1" si="89"/>
        <v>1.0001993</v>
      </c>
      <c r="F245" s="13">
        <f ca="1">(TRUNC(PRODUCT($E$12:$E244),16))</f>
        <v>1.02205130343144</v>
      </c>
      <c r="G245" s="13">
        <f t="shared" ca="1" si="90"/>
        <v>1.00816158296068</v>
      </c>
      <c r="H245" s="13">
        <f t="shared" ca="1" si="91"/>
        <v>1.01377728</v>
      </c>
      <c r="I245" s="12">
        <f t="shared" si="92"/>
        <v>7.0000000000000007E-2</v>
      </c>
      <c r="J245" s="30">
        <f t="shared" si="81"/>
        <v>44348</v>
      </c>
      <c r="K245" s="2">
        <f t="shared" si="82"/>
        <v>79</v>
      </c>
      <c r="L245" s="15">
        <f t="shared" si="83"/>
        <v>79</v>
      </c>
      <c r="M245" s="11">
        <f t="shared" si="75"/>
        <v>1.02143699</v>
      </c>
      <c r="N245" s="11">
        <f t="shared" ca="1" si="76"/>
        <v>1.0355096130000001</v>
      </c>
      <c r="O245" s="15">
        <f t="shared" si="84"/>
        <v>0</v>
      </c>
      <c r="P245" s="13">
        <f t="shared" ca="1" si="77"/>
        <v>35.509613000000002</v>
      </c>
      <c r="Q245" s="19">
        <f t="shared" si="78"/>
        <v>0</v>
      </c>
      <c r="R245" s="13">
        <f t="shared" si="85"/>
        <v>0</v>
      </c>
      <c r="S245" s="4" t="str">
        <f t="shared" si="86"/>
        <v>A+J=</v>
      </c>
      <c r="T245" s="30">
        <f t="shared" si="87"/>
        <v>44530</v>
      </c>
      <c r="U245" s="3"/>
      <c r="V245" s="76">
        <f>[2]Plan1!$A315</f>
        <v>46426</v>
      </c>
      <c r="W245" s="76" t="str">
        <f>[2]Plan1!$C315</f>
        <v>Carnaval</v>
      </c>
      <c r="X245" s="69"/>
      <c r="Y245" s="1"/>
      <c r="Z245" s="26"/>
      <c r="AA245" s="67"/>
      <c r="AB245" s="67"/>
      <c r="AC245" s="67"/>
      <c r="AD245" s="69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</row>
    <row r="246" spans="1:119" x14ac:dyDescent="0.15">
      <c r="A246" s="36">
        <f t="shared" si="79"/>
        <v>44462</v>
      </c>
      <c r="B246" s="14">
        <f t="shared" ca="1" si="88"/>
        <v>1035.9940979999999</v>
      </c>
      <c r="C246" s="6">
        <f t="shared" si="80"/>
        <v>1000</v>
      </c>
      <c r="D246" s="12">
        <f ca="1">IF(A246&lt;$B$1,VLOOKUP(A246,[1]DI!$A$4:$B$15000,2,FALSE),0)</f>
        <v>6.1499999999999999E-2</v>
      </c>
      <c r="E246" s="13">
        <f t="shared" ca="1" si="89"/>
        <v>1.0002368699999999</v>
      </c>
      <c r="F246" s="13">
        <f ca="1">(TRUNC(PRODUCT($E$12:$E245),16))</f>
        <v>1.0222549982562099</v>
      </c>
      <c r="G246" s="13">
        <f t="shared" ca="1" si="90"/>
        <v>1.00816158296068</v>
      </c>
      <c r="H246" s="13">
        <f t="shared" ca="1" si="91"/>
        <v>1.01397932</v>
      </c>
      <c r="I246" s="12">
        <f t="shared" si="92"/>
        <v>7.0000000000000007E-2</v>
      </c>
      <c r="J246" s="30">
        <f t="shared" si="81"/>
        <v>44348</v>
      </c>
      <c r="K246" s="2">
        <f t="shared" si="82"/>
        <v>80</v>
      </c>
      <c r="L246" s="15">
        <f t="shared" si="83"/>
        <v>80</v>
      </c>
      <c r="M246" s="11">
        <f t="shared" si="75"/>
        <v>1.0217112690000001</v>
      </c>
      <c r="N246" s="11">
        <f t="shared" ca="1" si="76"/>
        <v>1.035994098</v>
      </c>
      <c r="O246" s="15">
        <f t="shared" si="84"/>
        <v>0</v>
      </c>
      <c r="P246" s="13">
        <f t="shared" ca="1" si="77"/>
        <v>35.994098000000001</v>
      </c>
      <c r="Q246" s="19">
        <f t="shared" si="78"/>
        <v>0</v>
      </c>
      <c r="R246" s="13">
        <f t="shared" si="85"/>
        <v>0</v>
      </c>
      <c r="S246" s="4" t="str">
        <f t="shared" si="86"/>
        <v>A+J=</v>
      </c>
      <c r="T246" s="30">
        <f t="shared" si="87"/>
        <v>44530</v>
      </c>
      <c r="U246" s="3"/>
      <c r="V246" s="76">
        <f>[2]Plan1!$A316</f>
        <v>46427</v>
      </c>
      <c r="W246" s="76" t="str">
        <f>[2]Plan1!$C316</f>
        <v>Carnaval</v>
      </c>
      <c r="X246" s="69"/>
      <c r="Y246" s="1"/>
      <c r="Z246" s="26"/>
      <c r="AA246" s="67"/>
      <c r="AB246" s="67"/>
      <c r="AC246" s="67"/>
      <c r="AD246" s="69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</row>
    <row r="247" spans="1:119" x14ac:dyDescent="0.15">
      <c r="A247" s="36">
        <f t="shared" si="79"/>
        <v>44463</v>
      </c>
      <c r="B247" s="14">
        <f t="shared" ca="1" si="88"/>
        <v>1036.5177470000001</v>
      </c>
      <c r="C247" s="6">
        <f t="shared" si="80"/>
        <v>1000</v>
      </c>
      <c r="D247" s="12">
        <f ca="1">IF(A247&lt;$B$1,VLOOKUP(A247,[1]DI!$A$4:$B$15000,2,FALSE),0)</f>
        <v>6.1499999999999999E-2</v>
      </c>
      <c r="E247" s="13">
        <f t="shared" ca="1" si="89"/>
        <v>1.0002368699999999</v>
      </c>
      <c r="F247" s="13">
        <f ca="1">(TRUNC(PRODUCT($E$12:$E246),16))</f>
        <v>1.0224971397976499</v>
      </c>
      <c r="G247" s="13">
        <f t="shared" ca="1" si="90"/>
        <v>1.00816158296068</v>
      </c>
      <c r="H247" s="13">
        <f t="shared" ca="1" si="91"/>
        <v>1.0142195000000001</v>
      </c>
      <c r="I247" s="12">
        <f t="shared" si="92"/>
        <v>7.0000000000000007E-2</v>
      </c>
      <c r="J247" s="30">
        <f t="shared" si="81"/>
        <v>44348</v>
      </c>
      <c r="K247" s="2">
        <f t="shared" si="82"/>
        <v>81</v>
      </c>
      <c r="L247" s="15">
        <f t="shared" si="83"/>
        <v>81</v>
      </c>
      <c r="M247" s="11">
        <f t="shared" si="75"/>
        <v>1.0219856220000001</v>
      </c>
      <c r="N247" s="11">
        <f t="shared" ca="1" si="76"/>
        <v>1.036517747</v>
      </c>
      <c r="O247" s="15">
        <f t="shared" si="84"/>
        <v>0</v>
      </c>
      <c r="P247" s="13">
        <f t="shared" ca="1" si="77"/>
        <v>36.517747</v>
      </c>
      <c r="Q247" s="19">
        <f t="shared" si="78"/>
        <v>0</v>
      </c>
      <c r="R247" s="13">
        <f t="shared" si="85"/>
        <v>0</v>
      </c>
      <c r="S247" s="4" t="str">
        <f t="shared" si="86"/>
        <v>A+J=</v>
      </c>
      <c r="T247" s="30">
        <f t="shared" si="87"/>
        <v>44530</v>
      </c>
      <c r="U247" s="3"/>
      <c r="V247" s="76">
        <f>[2]Plan1!$A317</f>
        <v>46472</v>
      </c>
      <c r="W247" s="76" t="str">
        <f>[2]Plan1!$C317</f>
        <v>Paixão de Cristo</v>
      </c>
      <c r="X247" s="69"/>
      <c r="Y247" s="1"/>
      <c r="Z247" s="26"/>
      <c r="AA247" s="67"/>
      <c r="AB247" s="67"/>
      <c r="AC247" s="67"/>
      <c r="AD247" s="69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</row>
    <row r="248" spans="1:119" x14ac:dyDescent="0.15">
      <c r="A248" s="36">
        <f t="shared" si="79"/>
        <v>44464</v>
      </c>
      <c r="B248" s="14">
        <f t="shared" ca="1" si="88"/>
        <v>1037.0416629900001</v>
      </c>
      <c r="C248" s="6">
        <f t="shared" si="80"/>
        <v>1000</v>
      </c>
      <c r="D248" s="12">
        <f ca="1">IF(A248&lt;$B$1,VLOOKUP(A248,[1]DI!$A$4:$B$15000,2,FALSE),0)</f>
        <v>0</v>
      </c>
      <c r="E248" s="13">
        <f t="shared" ca="1" si="89"/>
        <v>1</v>
      </c>
      <c r="F248" s="13">
        <f ca="1">(TRUNC(PRODUCT($E$12:$E247),16))</f>
        <v>1.02273933869515</v>
      </c>
      <c r="G248" s="13">
        <f t="shared" ca="1" si="90"/>
        <v>1.00816158296068</v>
      </c>
      <c r="H248" s="13">
        <f t="shared" ca="1" si="91"/>
        <v>1.0144597399999999</v>
      </c>
      <c r="I248" s="12">
        <f t="shared" si="92"/>
        <v>7.0000000000000007E-2</v>
      </c>
      <c r="J248" s="30">
        <f t="shared" si="81"/>
        <v>44348</v>
      </c>
      <c r="K248" s="2">
        <f t="shared" si="82"/>
        <v>81</v>
      </c>
      <c r="L248" s="15">
        <f t="shared" si="83"/>
        <v>82</v>
      </c>
      <c r="M248" s="11">
        <f t="shared" si="75"/>
        <v>1.0222600479999999</v>
      </c>
      <c r="N248" s="11">
        <f t="shared" ca="1" si="76"/>
        <v>1.0370416629999999</v>
      </c>
      <c r="O248" s="15">
        <f t="shared" si="84"/>
        <v>0</v>
      </c>
      <c r="P248" s="13">
        <f t="shared" ca="1" si="77"/>
        <v>37.041662989999999</v>
      </c>
      <c r="Q248" s="19">
        <f t="shared" si="78"/>
        <v>0</v>
      </c>
      <c r="R248" s="13">
        <f t="shared" si="85"/>
        <v>0</v>
      </c>
      <c r="S248" s="4" t="str">
        <f t="shared" si="86"/>
        <v>A+J=</v>
      </c>
      <c r="T248" s="30">
        <f t="shared" si="87"/>
        <v>44530</v>
      </c>
      <c r="U248" s="3"/>
      <c r="V248" s="76">
        <f>[2]Plan1!$A318</f>
        <v>46498</v>
      </c>
      <c r="W248" s="76" t="str">
        <f>[2]Plan1!$C318</f>
        <v>Tiradentes</v>
      </c>
      <c r="X248" s="69"/>
      <c r="Y248" s="1"/>
      <c r="Z248" s="26"/>
      <c r="AA248" s="67"/>
      <c r="AB248" s="67"/>
      <c r="AC248" s="67"/>
      <c r="AD248" s="69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</row>
    <row r="249" spans="1:119" x14ac:dyDescent="0.15">
      <c r="A249" s="36">
        <f t="shared" si="79"/>
        <v>44465</v>
      </c>
      <c r="B249" s="14">
        <f t="shared" ca="1" si="88"/>
        <v>1037.0416629900001</v>
      </c>
      <c r="C249" s="6">
        <f t="shared" si="80"/>
        <v>1000</v>
      </c>
      <c r="D249" s="12">
        <f ca="1">IF(A249&lt;$B$1,VLOOKUP(A249,[1]DI!$A$4:$B$15000,2,FALSE),0)</f>
        <v>0</v>
      </c>
      <c r="E249" s="13">
        <f t="shared" ca="1" si="89"/>
        <v>1</v>
      </c>
      <c r="F249" s="13">
        <f ca="1">(TRUNC(PRODUCT($E$12:$E248),16))</f>
        <v>1.02273933869515</v>
      </c>
      <c r="G249" s="13">
        <f t="shared" ca="1" si="90"/>
        <v>1.00816158296068</v>
      </c>
      <c r="H249" s="13">
        <f t="shared" ca="1" si="91"/>
        <v>1.0144597399999999</v>
      </c>
      <c r="I249" s="12">
        <f t="shared" si="92"/>
        <v>7.0000000000000007E-2</v>
      </c>
      <c r="J249" s="30">
        <f t="shared" si="81"/>
        <v>44348</v>
      </c>
      <c r="K249" s="2">
        <f t="shared" si="82"/>
        <v>81</v>
      </c>
      <c r="L249" s="15">
        <f t="shared" si="83"/>
        <v>82</v>
      </c>
      <c r="M249" s="11">
        <f t="shared" si="75"/>
        <v>1.0222600479999999</v>
      </c>
      <c r="N249" s="11">
        <f t="shared" ca="1" si="76"/>
        <v>1.0370416629999999</v>
      </c>
      <c r="O249" s="15">
        <f t="shared" si="84"/>
        <v>0</v>
      </c>
      <c r="P249" s="13">
        <f t="shared" ca="1" si="77"/>
        <v>37.041662989999999</v>
      </c>
      <c r="Q249" s="19">
        <f t="shared" si="78"/>
        <v>0</v>
      </c>
      <c r="R249" s="13">
        <f t="shared" si="85"/>
        <v>0</v>
      </c>
      <c r="S249" s="4" t="str">
        <f t="shared" si="86"/>
        <v>A+J=</v>
      </c>
      <c r="T249" s="30">
        <f t="shared" si="87"/>
        <v>44530</v>
      </c>
      <c r="U249" s="3"/>
      <c r="V249" s="76">
        <f>[2]Plan1!$A319</f>
        <v>46508</v>
      </c>
      <c r="W249" s="76" t="str">
        <f>[2]Plan1!$C319</f>
        <v>Dia do Trabalho</v>
      </c>
      <c r="X249" s="69"/>
      <c r="Y249" s="1"/>
      <c r="Z249" s="26"/>
      <c r="AA249" s="67"/>
      <c r="AB249" s="67"/>
      <c r="AC249" s="67"/>
      <c r="AD249" s="69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</row>
    <row r="250" spans="1:119" x14ac:dyDescent="0.15">
      <c r="A250" s="36">
        <f t="shared" si="79"/>
        <v>44466</v>
      </c>
      <c r="B250" s="14">
        <f t="shared" ca="1" si="88"/>
        <v>1037.0416629900001</v>
      </c>
      <c r="C250" s="6">
        <f t="shared" si="80"/>
        <v>1000</v>
      </c>
      <c r="D250" s="12">
        <f ca="1">IF(A250&lt;$B$1,VLOOKUP(A250,[1]DI!$A$4:$B$15000,2,FALSE),0)</f>
        <v>6.1499999999999999E-2</v>
      </c>
      <c r="E250" s="13">
        <f t="shared" ca="1" si="89"/>
        <v>1.0002368699999999</v>
      </c>
      <c r="F250" s="13">
        <f ca="1">(TRUNC(PRODUCT($E$12:$E249),16))</f>
        <v>1.02273933869515</v>
      </c>
      <c r="G250" s="13">
        <f t="shared" ca="1" si="90"/>
        <v>1.00816158296068</v>
      </c>
      <c r="H250" s="13">
        <f t="shared" ca="1" si="91"/>
        <v>1.0144597399999999</v>
      </c>
      <c r="I250" s="12">
        <f t="shared" si="92"/>
        <v>7.0000000000000007E-2</v>
      </c>
      <c r="J250" s="30">
        <f t="shared" si="81"/>
        <v>44348</v>
      </c>
      <c r="K250" s="2">
        <f t="shared" si="82"/>
        <v>82</v>
      </c>
      <c r="L250" s="15">
        <f t="shared" si="83"/>
        <v>82</v>
      </c>
      <c r="M250" s="11">
        <f t="shared" si="75"/>
        <v>1.0222600479999999</v>
      </c>
      <c r="N250" s="11">
        <f t="shared" ca="1" si="76"/>
        <v>1.0370416629999999</v>
      </c>
      <c r="O250" s="15">
        <f t="shared" si="84"/>
        <v>0</v>
      </c>
      <c r="P250" s="13">
        <f t="shared" ca="1" si="77"/>
        <v>37.041662989999999</v>
      </c>
      <c r="Q250" s="19">
        <f t="shared" si="78"/>
        <v>0</v>
      </c>
      <c r="R250" s="13">
        <f t="shared" si="85"/>
        <v>0</v>
      </c>
      <c r="S250" s="4" t="str">
        <f t="shared" si="86"/>
        <v>A+J=</v>
      </c>
      <c r="T250" s="30">
        <f t="shared" si="87"/>
        <v>44530</v>
      </c>
      <c r="U250" s="3"/>
      <c r="V250" s="76">
        <f>[2]Plan1!$A320</f>
        <v>46534</v>
      </c>
      <c r="W250" s="76" t="str">
        <f>[2]Plan1!$C320</f>
        <v>Corpus Christi</v>
      </c>
      <c r="X250" s="69"/>
      <c r="Y250" s="1"/>
      <c r="Z250" s="26"/>
      <c r="AA250" s="67"/>
      <c r="AB250" s="67"/>
      <c r="AC250" s="67"/>
      <c r="AD250" s="69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</row>
    <row r="251" spans="1:119" x14ac:dyDescent="0.15">
      <c r="A251" s="36">
        <f t="shared" si="79"/>
        <v>44467</v>
      </c>
      <c r="B251" s="14">
        <f t="shared" ca="1" si="88"/>
        <v>1037.5658470000001</v>
      </c>
      <c r="C251" s="6">
        <f t="shared" si="80"/>
        <v>1000</v>
      </c>
      <c r="D251" s="12">
        <f ca="1">IF(A251&lt;$B$1,VLOOKUP(A251,[1]DI!$A$4:$B$15000,2,FALSE),0)</f>
        <v>6.1499999999999999E-2</v>
      </c>
      <c r="E251" s="13">
        <f t="shared" ca="1" si="89"/>
        <v>1.0002368699999999</v>
      </c>
      <c r="F251" s="13">
        <f ca="1">(TRUNC(PRODUCT($E$12:$E250),16))</f>
        <v>1.02298159496231</v>
      </c>
      <c r="G251" s="13">
        <f t="shared" ca="1" si="90"/>
        <v>1.00816158296068</v>
      </c>
      <c r="H251" s="13">
        <f t="shared" ca="1" si="91"/>
        <v>1.0147000399999999</v>
      </c>
      <c r="I251" s="12">
        <f t="shared" si="92"/>
        <v>7.0000000000000007E-2</v>
      </c>
      <c r="J251" s="30">
        <f t="shared" si="81"/>
        <v>44348</v>
      </c>
      <c r="K251" s="2">
        <f t="shared" si="82"/>
        <v>83</v>
      </c>
      <c r="L251" s="15">
        <f t="shared" si="83"/>
        <v>83</v>
      </c>
      <c r="M251" s="11">
        <f t="shared" si="75"/>
        <v>1.0225345480000001</v>
      </c>
      <c r="N251" s="11">
        <f t="shared" ca="1" si="76"/>
        <v>1.037565847</v>
      </c>
      <c r="O251" s="15">
        <f t="shared" si="84"/>
        <v>0</v>
      </c>
      <c r="P251" s="13">
        <f t="shared" ca="1" si="77"/>
        <v>37.565846999999998</v>
      </c>
      <c r="Q251" s="19">
        <f t="shared" si="78"/>
        <v>0</v>
      </c>
      <c r="R251" s="13">
        <f t="shared" si="85"/>
        <v>0</v>
      </c>
      <c r="S251" s="4" t="str">
        <f t="shared" si="86"/>
        <v>A+J=</v>
      </c>
      <c r="T251" s="30">
        <f t="shared" si="87"/>
        <v>44530</v>
      </c>
      <c r="U251" s="3"/>
      <c r="V251" s="76">
        <f>[2]Plan1!$A321</f>
        <v>46637</v>
      </c>
      <c r="W251" s="76" t="str">
        <f>[2]Plan1!$C321</f>
        <v>Independência do Brasil</v>
      </c>
      <c r="X251" s="69"/>
      <c r="Y251" s="1"/>
      <c r="Z251" s="26"/>
      <c r="AA251" s="67"/>
      <c r="AB251" s="67"/>
      <c r="AC251" s="67"/>
      <c r="AD251" s="69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</row>
    <row r="252" spans="1:119" x14ac:dyDescent="0.15">
      <c r="A252" s="36">
        <f t="shared" si="79"/>
        <v>44468</v>
      </c>
      <c r="B252" s="14">
        <f t="shared" ca="1" si="88"/>
        <v>1038.090289</v>
      </c>
      <c r="C252" s="6">
        <f t="shared" si="80"/>
        <v>1000</v>
      </c>
      <c r="D252" s="12">
        <f ca="1">IF(A252&lt;$B$1,VLOOKUP(A252,[1]DI!$A$4:$B$15000,2,FALSE),0)</f>
        <v>6.1499999999999999E-2</v>
      </c>
      <c r="E252" s="13">
        <f t="shared" ca="1" si="89"/>
        <v>1.0002368699999999</v>
      </c>
      <c r="F252" s="13">
        <f ca="1">(TRUNC(PRODUCT($E$12:$E251),16))</f>
        <v>1.02322390861271</v>
      </c>
      <c r="G252" s="13">
        <f t="shared" ca="1" si="90"/>
        <v>1.00816158296068</v>
      </c>
      <c r="H252" s="13">
        <f t="shared" ca="1" si="91"/>
        <v>1.01494039</v>
      </c>
      <c r="I252" s="12">
        <f t="shared" si="92"/>
        <v>7.0000000000000007E-2</v>
      </c>
      <c r="J252" s="30">
        <f t="shared" si="81"/>
        <v>44348</v>
      </c>
      <c r="K252" s="2">
        <f t="shared" si="82"/>
        <v>84</v>
      </c>
      <c r="L252" s="15">
        <f t="shared" si="83"/>
        <v>84</v>
      </c>
      <c r="M252" s="11">
        <f t="shared" si="75"/>
        <v>1.022809122</v>
      </c>
      <c r="N252" s="11">
        <f t="shared" ca="1" si="76"/>
        <v>1.0380902890000001</v>
      </c>
      <c r="O252" s="15">
        <f t="shared" si="84"/>
        <v>0</v>
      </c>
      <c r="P252" s="13">
        <f t="shared" ca="1" si="77"/>
        <v>38.090288999999999</v>
      </c>
      <c r="Q252" s="19">
        <f t="shared" si="78"/>
        <v>0</v>
      </c>
      <c r="R252" s="13">
        <f t="shared" si="85"/>
        <v>0</v>
      </c>
      <c r="S252" s="4" t="str">
        <f t="shared" si="86"/>
        <v>A+J=</v>
      </c>
      <c r="T252" s="30">
        <f t="shared" si="87"/>
        <v>44530</v>
      </c>
      <c r="U252" s="3"/>
      <c r="V252" s="76">
        <f>[2]Plan1!$A322</f>
        <v>46672</v>
      </c>
      <c r="W252" s="76" t="str">
        <f>[2]Plan1!$C322</f>
        <v>Nossa Sr.a Aparecida - Padroeira do Brasil</v>
      </c>
      <c r="X252" s="69"/>
      <c r="Y252" s="1"/>
      <c r="Z252" s="26"/>
      <c r="AA252" s="67"/>
      <c r="AB252" s="67"/>
      <c r="AC252" s="67"/>
      <c r="AD252" s="69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</row>
    <row r="253" spans="1:119" x14ac:dyDescent="0.15">
      <c r="A253" s="36">
        <f t="shared" si="79"/>
        <v>44469</v>
      </c>
      <c r="B253" s="14">
        <f t="shared" ca="1" si="88"/>
        <v>1038.6149989999999</v>
      </c>
      <c r="C253" s="6">
        <f t="shared" si="80"/>
        <v>1000</v>
      </c>
      <c r="D253" s="12">
        <f ca="1">IF(A253&lt;$B$1,VLOOKUP(A253,[1]DI!$A$4:$B$15000,2,FALSE),0)</f>
        <v>6.1499999999999999E-2</v>
      </c>
      <c r="E253" s="13">
        <f t="shared" ca="1" si="89"/>
        <v>1.0002368699999999</v>
      </c>
      <c r="F253" s="13">
        <f ca="1">(TRUNC(PRODUCT($E$12:$E252),16))</f>
        <v>1.0234662796599401</v>
      </c>
      <c r="G253" s="13">
        <f t="shared" ca="1" si="90"/>
        <v>1.00816158296068</v>
      </c>
      <c r="H253" s="13">
        <f t="shared" ca="1" si="91"/>
        <v>1.0151808</v>
      </c>
      <c r="I253" s="12">
        <f t="shared" si="92"/>
        <v>7.0000000000000007E-2</v>
      </c>
      <c r="J253" s="30">
        <f t="shared" si="81"/>
        <v>44348</v>
      </c>
      <c r="K253" s="2">
        <f t="shared" si="82"/>
        <v>85</v>
      </c>
      <c r="L253" s="15">
        <f t="shared" si="83"/>
        <v>85</v>
      </c>
      <c r="M253" s="11">
        <f t="shared" si="75"/>
        <v>1.0230837690000001</v>
      </c>
      <c r="N253" s="11">
        <f t="shared" ca="1" si="76"/>
        <v>1.038614999</v>
      </c>
      <c r="O253" s="15">
        <f t="shared" si="84"/>
        <v>0</v>
      </c>
      <c r="P253" s="13">
        <f t="shared" ca="1" si="77"/>
        <v>38.614998999999997</v>
      </c>
      <c r="Q253" s="19">
        <f t="shared" si="78"/>
        <v>0</v>
      </c>
      <c r="R253" s="13">
        <f t="shared" si="85"/>
        <v>0</v>
      </c>
      <c r="S253" s="4" t="str">
        <f t="shared" si="86"/>
        <v>A+J=</v>
      </c>
      <c r="T253" s="30">
        <f t="shared" si="87"/>
        <v>44530</v>
      </c>
      <c r="U253" s="3"/>
      <c r="V253" s="76">
        <f>[2]Plan1!$A323</f>
        <v>46693</v>
      </c>
      <c r="W253" s="76" t="str">
        <f>[2]Plan1!$C323</f>
        <v>Finados</v>
      </c>
      <c r="X253" s="69"/>
      <c r="Y253" s="1"/>
      <c r="Z253" s="26"/>
      <c r="AA253" s="67"/>
      <c r="AB253" s="67"/>
      <c r="AC253" s="67"/>
      <c r="AD253" s="69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</row>
    <row r="254" spans="1:119" x14ac:dyDescent="0.15">
      <c r="A254" s="36">
        <f t="shared" si="79"/>
        <v>44470</v>
      </c>
      <c r="B254" s="14">
        <f t="shared" ca="1" si="88"/>
        <v>1039.139968</v>
      </c>
      <c r="C254" s="6">
        <f t="shared" si="80"/>
        <v>1000</v>
      </c>
      <c r="D254" s="12">
        <f ca="1">IF(A254&lt;$B$1,VLOOKUP(A254,[1]DI!$A$4:$B$15000,2,FALSE),0)</f>
        <v>6.1499999999999999E-2</v>
      </c>
      <c r="E254" s="13">
        <f t="shared" ca="1" si="89"/>
        <v>1.0002368699999999</v>
      </c>
      <c r="F254" s="13">
        <f ca="1">(TRUNC(PRODUCT($E$12:$E253),16))</f>
        <v>1.0237087081176099</v>
      </c>
      <c r="G254" s="13">
        <f t="shared" ca="1" si="90"/>
        <v>1.00816158296068</v>
      </c>
      <c r="H254" s="13">
        <f t="shared" ca="1" si="91"/>
        <v>1.0154212600000001</v>
      </c>
      <c r="I254" s="12">
        <f t="shared" si="92"/>
        <v>7.0000000000000007E-2</v>
      </c>
      <c r="J254" s="30">
        <f t="shared" si="81"/>
        <v>44348</v>
      </c>
      <c r="K254" s="2">
        <f t="shared" si="82"/>
        <v>86</v>
      </c>
      <c r="L254" s="15">
        <f t="shared" si="83"/>
        <v>86</v>
      </c>
      <c r="M254" s="11">
        <f t="shared" si="75"/>
        <v>1.023358491</v>
      </c>
      <c r="N254" s="11">
        <f t="shared" ca="1" si="76"/>
        <v>1.039139968</v>
      </c>
      <c r="O254" s="15">
        <f t="shared" si="84"/>
        <v>0</v>
      </c>
      <c r="P254" s="13">
        <f t="shared" ca="1" si="77"/>
        <v>39.139968000000003</v>
      </c>
      <c r="Q254" s="19">
        <f t="shared" si="78"/>
        <v>0</v>
      </c>
      <c r="R254" s="13">
        <f t="shared" si="85"/>
        <v>0</v>
      </c>
      <c r="S254" s="4" t="str">
        <f t="shared" si="86"/>
        <v>A+J=</v>
      </c>
      <c r="T254" s="30">
        <f t="shared" si="87"/>
        <v>44530</v>
      </c>
      <c r="U254" s="3"/>
      <c r="V254" s="76">
        <f>[2]Plan1!$A324</f>
        <v>46706</v>
      </c>
      <c r="W254" s="76" t="str">
        <f>[2]Plan1!$C324</f>
        <v>Proclamação da República</v>
      </c>
      <c r="X254" s="69"/>
      <c r="Y254" s="1"/>
      <c r="Z254" s="26"/>
      <c r="AA254" s="67"/>
      <c r="AB254" s="67"/>
      <c r="AC254" s="67"/>
      <c r="AD254" s="69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</row>
    <row r="255" spans="1:119" x14ac:dyDescent="0.15">
      <c r="A255" s="36">
        <f t="shared" si="79"/>
        <v>44471</v>
      </c>
      <c r="B255" s="14">
        <f t="shared" ca="1" si="88"/>
        <v>1039.66521599</v>
      </c>
      <c r="C255" s="6">
        <f t="shared" si="80"/>
        <v>1000</v>
      </c>
      <c r="D255" s="12">
        <f ca="1">IF(A255&lt;$B$1,VLOOKUP(A255,[1]DI!$A$4:$B$15000,2,FALSE),0)</f>
        <v>0</v>
      </c>
      <c r="E255" s="13">
        <f t="shared" ca="1" si="89"/>
        <v>1</v>
      </c>
      <c r="F255" s="13">
        <f ca="1">(TRUNC(PRODUCT($E$12:$E254),16))</f>
        <v>1.0239511939993</v>
      </c>
      <c r="G255" s="13">
        <f t="shared" ca="1" si="90"/>
        <v>1.00816158296068</v>
      </c>
      <c r="H255" s="13">
        <f t="shared" ca="1" si="91"/>
        <v>1.01566179</v>
      </c>
      <c r="I255" s="12">
        <f t="shared" si="92"/>
        <v>7.0000000000000007E-2</v>
      </c>
      <c r="J255" s="30">
        <f t="shared" si="81"/>
        <v>44348</v>
      </c>
      <c r="K255" s="2">
        <f t="shared" si="82"/>
        <v>86</v>
      </c>
      <c r="L255" s="15">
        <f t="shared" si="83"/>
        <v>87</v>
      </c>
      <c r="M255" s="11">
        <f t="shared" si="75"/>
        <v>1.0236332859999999</v>
      </c>
      <c r="N255" s="11">
        <f t="shared" ca="1" si="76"/>
        <v>1.0396652159999999</v>
      </c>
      <c r="O255" s="15">
        <f t="shared" si="84"/>
        <v>0</v>
      </c>
      <c r="P255" s="13">
        <f t="shared" ca="1" si="77"/>
        <v>39.66521599</v>
      </c>
      <c r="Q255" s="19">
        <f t="shared" si="78"/>
        <v>0</v>
      </c>
      <c r="R255" s="13">
        <f t="shared" si="85"/>
        <v>0</v>
      </c>
      <c r="S255" s="4" t="str">
        <f t="shared" si="86"/>
        <v>A+J=</v>
      </c>
      <c r="T255" s="30">
        <f t="shared" si="87"/>
        <v>44530</v>
      </c>
      <c r="U255" s="3"/>
      <c r="V255" s="76">
        <f>[2]Plan1!$A325</f>
        <v>46746</v>
      </c>
      <c r="W255" s="76" t="str">
        <f>[2]Plan1!$C325</f>
        <v>Natal</v>
      </c>
      <c r="X255" s="69"/>
      <c r="Y255" s="1"/>
      <c r="Z255" s="26"/>
      <c r="AA255" s="67"/>
      <c r="AB255" s="67"/>
      <c r="AC255" s="67"/>
      <c r="AD255" s="69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</row>
    <row r="256" spans="1:119" x14ac:dyDescent="0.15">
      <c r="A256" s="36">
        <f t="shared" si="79"/>
        <v>44472</v>
      </c>
      <c r="B256" s="14">
        <f t="shared" ca="1" si="88"/>
        <v>1039.66521599</v>
      </c>
      <c r="C256" s="6">
        <f t="shared" si="80"/>
        <v>1000</v>
      </c>
      <c r="D256" s="12">
        <f ca="1">IF(A256&lt;$B$1,VLOOKUP(A256,[1]DI!$A$4:$B$15000,2,FALSE),0)</f>
        <v>0</v>
      </c>
      <c r="E256" s="13">
        <f t="shared" ca="1" si="89"/>
        <v>1</v>
      </c>
      <c r="F256" s="13">
        <f ca="1">(TRUNC(PRODUCT($E$12:$E255),16))</f>
        <v>1.0239511939993</v>
      </c>
      <c r="G256" s="13">
        <f t="shared" ca="1" si="90"/>
        <v>1.00816158296068</v>
      </c>
      <c r="H256" s="13">
        <f t="shared" ca="1" si="91"/>
        <v>1.01566179</v>
      </c>
      <c r="I256" s="12">
        <f t="shared" si="92"/>
        <v>7.0000000000000007E-2</v>
      </c>
      <c r="J256" s="30">
        <f t="shared" si="81"/>
        <v>44348</v>
      </c>
      <c r="K256" s="2">
        <f t="shared" si="82"/>
        <v>86</v>
      </c>
      <c r="L256" s="15">
        <f t="shared" si="83"/>
        <v>87</v>
      </c>
      <c r="M256" s="11">
        <f t="shared" si="75"/>
        <v>1.0236332859999999</v>
      </c>
      <c r="N256" s="11">
        <f t="shared" ca="1" si="76"/>
        <v>1.0396652159999999</v>
      </c>
      <c r="O256" s="15">
        <f t="shared" si="84"/>
        <v>0</v>
      </c>
      <c r="P256" s="13">
        <f t="shared" ca="1" si="77"/>
        <v>39.66521599</v>
      </c>
      <c r="Q256" s="19">
        <f t="shared" si="78"/>
        <v>0</v>
      </c>
      <c r="R256" s="13">
        <f t="shared" si="85"/>
        <v>0</v>
      </c>
      <c r="S256" s="4" t="str">
        <f t="shared" si="86"/>
        <v>A+J=</v>
      </c>
      <c r="T256" s="30">
        <f t="shared" si="87"/>
        <v>44530</v>
      </c>
      <c r="U256" s="3"/>
      <c r="V256" s="76">
        <f>[2]Plan1!$A326</f>
        <v>46753</v>
      </c>
      <c r="W256" s="76" t="str">
        <f>[2]Plan1!$C326</f>
        <v>Confraternização Universal</v>
      </c>
      <c r="X256" s="69"/>
      <c r="Y256" s="1"/>
      <c r="Z256" s="26"/>
      <c r="AA256" s="67"/>
      <c r="AB256" s="67"/>
      <c r="AC256" s="67"/>
      <c r="AD256" s="69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</row>
    <row r="257" spans="1:119" x14ac:dyDescent="0.15">
      <c r="A257" s="36">
        <f t="shared" si="79"/>
        <v>44473</v>
      </c>
      <c r="B257" s="14">
        <f t="shared" ca="1" si="88"/>
        <v>1039.66521599</v>
      </c>
      <c r="C257" s="6">
        <f t="shared" si="80"/>
        <v>1000</v>
      </c>
      <c r="D257" s="12">
        <f ca="1">IF(A257&lt;$B$1,VLOOKUP(A257,[1]DI!$A$4:$B$15000,2,FALSE),0)</f>
        <v>6.1499999999999999E-2</v>
      </c>
      <c r="E257" s="13">
        <f t="shared" ca="1" si="89"/>
        <v>1.0002368699999999</v>
      </c>
      <c r="F257" s="13">
        <f ca="1">(TRUNC(PRODUCT($E$12:$E256),16))</f>
        <v>1.0239511939993</v>
      </c>
      <c r="G257" s="13">
        <f t="shared" ca="1" si="90"/>
        <v>1.00816158296068</v>
      </c>
      <c r="H257" s="13">
        <f t="shared" ca="1" si="91"/>
        <v>1.01566179</v>
      </c>
      <c r="I257" s="12">
        <f t="shared" si="92"/>
        <v>7.0000000000000007E-2</v>
      </c>
      <c r="J257" s="30">
        <f t="shared" si="81"/>
        <v>44348</v>
      </c>
      <c r="K257" s="2">
        <f t="shared" si="82"/>
        <v>87</v>
      </c>
      <c r="L257" s="15">
        <f t="shared" si="83"/>
        <v>87</v>
      </c>
      <c r="M257" s="11">
        <f t="shared" si="75"/>
        <v>1.0236332859999999</v>
      </c>
      <c r="N257" s="11">
        <f t="shared" ca="1" si="76"/>
        <v>1.0396652159999999</v>
      </c>
      <c r="O257" s="15">
        <f t="shared" si="84"/>
        <v>0</v>
      </c>
      <c r="P257" s="13">
        <f t="shared" ca="1" si="77"/>
        <v>39.66521599</v>
      </c>
      <c r="Q257" s="19">
        <f t="shared" si="78"/>
        <v>0</v>
      </c>
      <c r="R257" s="13">
        <f t="shared" si="85"/>
        <v>0</v>
      </c>
      <c r="S257" s="4" t="str">
        <f t="shared" si="86"/>
        <v>A+J=</v>
      </c>
      <c r="T257" s="30">
        <f t="shared" si="87"/>
        <v>44530</v>
      </c>
      <c r="U257" s="3"/>
      <c r="V257" s="76">
        <f>[2]Plan1!$A327</f>
        <v>46811</v>
      </c>
      <c r="W257" s="76" t="str">
        <f>[2]Plan1!$C327</f>
        <v>Carnaval</v>
      </c>
      <c r="X257" s="69"/>
      <c r="Y257" s="1"/>
      <c r="Z257" s="26"/>
      <c r="AA257" s="67"/>
      <c r="AB257" s="67"/>
      <c r="AC257" s="67"/>
      <c r="AD257" s="69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</row>
    <row r="258" spans="1:119" x14ac:dyDescent="0.15">
      <c r="A258" s="36">
        <f t="shared" si="79"/>
        <v>44474</v>
      </c>
      <c r="B258" s="14">
        <f t="shared" ca="1" si="88"/>
        <v>1040.1907200000001</v>
      </c>
      <c r="C258" s="6">
        <f t="shared" si="80"/>
        <v>1000</v>
      </c>
      <c r="D258" s="12">
        <f ca="1">IF(A258&lt;$B$1,VLOOKUP(A258,[1]DI!$A$4:$B$15000,2,FALSE),0)</f>
        <v>6.1499999999999999E-2</v>
      </c>
      <c r="E258" s="13">
        <f t="shared" ca="1" si="89"/>
        <v>1.0002368699999999</v>
      </c>
      <c r="F258" s="13">
        <f ca="1">(TRUNC(PRODUCT($E$12:$E257),16))</f>
        <v>1.0241937373186201</v>
      </c>
      <c r="G258" s="13">
        <f t="shared" ca="1" si="90"/>
        <v>1.00816158296068</v>
      </c>
      <c r="H258" s="13">
        <f t="shared" ca="1" si="91"/>
        <v>1.0159023700000001</v>
      </c>
      <c r="I258" s="12">
        <f t="shared" si="92"/>
        <v>7.0000000000000007E-2</v>
      </c>
      <c r="J258" s="30">
        <f t="shared" si="81"/>
        <v>44348</v>
      </c>
      <c r="K258" s="2">
        <f t="shared" si="82"/>
        <v>88</v>
      </c>
      <c r="L258" s="15">
        <f t="shared" si="83"/>
        <v>88</v>
      </c>
      <c r="M258" s="11">
        <f t="shared" si="75"/>
        <v>1.0239081539999999</v>
      </c>
      <c r="N258" s="11">
        <f t="shared" ca="1" si="76"/>
        <v>1.04019072</v>
      </c>
      <c r="O258" s="15">
        <f t="shared" si="84"/>
        <v>0</v>
      </c>
      <c r="P258" s="13">
        <f t="shared" ca="1" si="77"/>
        <v>40.190719999999999</v>
      </c>
      <c r="Q258" s="19">
        <f t="shared" si="78"/>
        <v>0</v>
      </c>
      <c r="R258" s="13">
        <f t="shared" si="85"/>
        <v>0</v>
      </c>
      <c r="S258" s="4" t="str">
        <f t="shared" si="86"/>
        <v>A+J=</v>
      </c>
      <c r="T258" s="30">
        <f t="shared" si="87"/>
        <v>44530</v>
      </c>
      <c r="U258" s="3"/>
      <c r="V258" s="76">
        <f>[2]Plan1!$A328</f>
        <v>46812</v>
      </c>
      <c r="W258" s="76" t="str">
        <f>[2]Plan1!$C328</f>
        <v>Carnaval</v>
      </c>
      <c r="X258" s="69"/>
      <c r="Y258" s="1"/>
      <c r="Z258" s="26"/>
      <c r="AA258" s="67"/>
      <c r="AB258" s="67"/>
      <c r="AC258" s="67"/>
      <c r="AD258" s="69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</row>
    <row r="259" spans="1:119" x14ac:dyDescent="0.15">
      <c r="A259" s="36">
        <f t="shared" si="79"/>
        <v>44475</v>
      </c>
      <c r="B259" s="14">
        <f t="shared" ca="1" si="88"/>
        <v>1040.71648499</v>
      </c>
      <c r="C259" s="6">
        <f t="shared" si="80"/>
        <v>1000</v>
      </c>
      <c r="D259" s="12">
        <f ca="1">IF(A259&lt;$B$1,VLOOKUP(A259,[1]DI!$A$4:$B$15000,2,FALSE),0)</f>
        <v>6.1499999999999999E-2</v>
      </c>
      <c r="E259" s="13">
        <f t="shared" ca="1" si="89"/>
        <v>1.0002368699999999</v>
      </c>
      <c r="F259" s="13">
        <f ca="1">(TRUNC(PRODUCT($E$12:$E258),16))</f>
        <v>1.0244363380891801</v>
      </c>
      <c r="G259" s="13">
        <f t="shared" ca="1" si="90"/>
        <v>1.00816158296068</v>
      </c>
      <c r="H259" s="13">
        <f t="shared" ca="1" si="91"/>
        <v>1.016143</v>
      </c>
      <c r="I259" s="12">
        <f t="shared" si="92"/>
        <v>7.0000000000000007E-2</v>
      </c>
      <c r="J259" s="30">
        <f t="shared" si="81"/>
        <v>44348</v>
      </c>
      <c r="K259" s="2">
        <f t="shared" si="82"/>
        <v>89</v>
      </c>
      <c r="L259" s="15">
        <f t="shared" si="83"/>
        <v>89</v>
      </c>
      <c r="M259" s="11">
        <f t="shared" si="75"/>
        <v>1.0241830970000001</v>
      </c>
      <c r="N259" s="11">
        <f t="shared" ca="1" si="76"/>
        <v>1.0407164849999999</v>
      </c>
      <c r="O259" s="15">
        <f t="shared" si="84"/>
        <v>0</v>
      </c>
      <c r="P259" s="13">
        <f t="shared" ca="1" si="77"/>
        <v>40.716484989999998</v>
      </c>
      <c r="Q259" s="19">
        <f t="shared" si="78"/>
        <v>0</v>
      </c>
      <c r="R259" s="13">
        <f t="shared" si="85"/>
        <v>0</v>
      </c>
      <c r="S259" s="4" t="str">
        <f t="shared" si="86"/>
        <v>A+J=</v>
      </c>
      <c r="T259" s="30">
        <f t="shared" si="87"/>
        <v>44530</v>
      </c>
      <c r="U259" s="3"/>
      <c r="V259" s="76">
        <f>[2]Plan1!$A329</f>
        <v>46857</v>
      </c>
      <c r="W259" s="76" t="str">
        <f>[2]Plan1!$C329</f>
        <v>Paixão de Cristo</v>
      </c>
      <c r="X259" s="69"/>
      <c r="Y259" s="1"/>
      <c r="Z259" s="26"/>
      <c r="AA259" s="67"/>
      <c r="AB259" s="67"/>
      <c r="AC259" s="67"/>
      <c r="AD259" s="69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</row>
    <row r="260" spans="1:119" x14ac:dyDescent="0.15">
      <c r="A260" s="36">
        <f t="shared" si="79"/>
        <v>44476</v>
      </c>
      <c r="B260" s="14">
        <f t="shared" ca="1" si="88"/>
        <v>1041.2425270000001</v>
      </c>
      <c r="C260" s="6">
        <f t="shared" si="80"/>
        <v>1000</v>
      </c>
      <c r="D260" s="12">
        <f ca="1">IF(A260&lt;$B$1,VLOOKUP(A260,[1]DI!$A$4:$B$15000,2,FALSE),0)</f>
        <v>6.1499999999999999E-2</v>
      </c>
      <c r="E260" s="13">
        <f t="shared" ca="1" si="89"/>
        <v>1.0002368699999999</v>
      </c>
      <c r="F260" s="13">
        <f ca="1">(TRUNC(PRODUCT($E$12:$E259),16))</f>
        <v>1.0246789963245799</v>
      </c>
      <c r="G260" s="13">
        <f t="shared" ca="1" si="90"/>
        <v>1.00816158296068</v>
      </c>
      <c r="H260" s="13">
        <f t="shared" ca="1" si="91"/>
        <v>1.0163837</v>
      </c>
      <c r="I260" s="12">
        <f t="shared" si="92"/>
        <v>7.0000000000000007E-2</v>
      </c>
      <c r="J260" s="30">
        <f t="shared" si="81"/>
        <v>44348</v>
      </c>
      <c r="K260" s="2">
        <f t="shared" si="82"/>
        <v>90</v>
      </c>
      <c r="L260" s="15">
        <f t="shared" si="83"/>
        <v>90</v>
      </c>
      <c r="M260" s="11">
        <f t="shared" si="75"/>
        <v>1.0244581129999999</v>
      </c>
      <c r="N260" s="11">
        <f t="shared" ca="1" si="76"/>
        <v>1.0412425270000001</v>
      </c>
      <c r="O260" s="15">
        <f t="shared" si="84"/>
        <v>0</v>
      </c>
      <c r="P260" s="13">
        <f t="shared" ca="1" si="77"/>
        <v>41.242527000000003</v>
      </c>
      <c r="Q260" s="19">
        <f t="shared" si="78"/>
        <v>0</v>
      </c>
      <c r="R260" s="13">
        <f t="shared" si="85"/>
        <v>0</v>
      </c>
      <c r="S260" s="4" t="str">
        <f t="shared" si="86"/>
        <v>A+J=</v>
      </c>
      <c r="T260" s="30">
        <f t="shared" si="87"/>
        <v>44530</v>
      </c>
      <c r="U260" s="3"/>
      <c r="V260" s="76">
        <f>[2]Plan1!$A330</f>
        <v>46864</v>
      </c>
      <c r="W260" s="76" t="str">
        <f>[2]Plan1!$C330</f>
        <v>Tiradentes</v>
      </c>
      <c r="X260" s="69"/>
      <c r="Y260" s="1"/>
      <c r="Z260" s="26"/>
      <c r="AA260" s="67"/>
      <c r="AB260" s="67"/>
      <c r="AC260" s="67"/>
      <c r="AD260" s="69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</row>
    <row r="261" spans="1:119" x14ac:dyDescent="0.15">
      <c r="A261" s="36">
        <f t="shared" si="79"/>
        <v>44477</v>
      </c>
      <c r="B261" s="14">
        <f t="shared" ca="1" si="88"/>
        <v>1041.76883</v>
      </c>
      <c r="C261" s="6">
        <f t="shared" si="80"/>
        <v>1000</v>
      </c>
      <c r="D261" s="12">
        <f ca="1">IF(A261&lt;$B$1,VLOOKUP(A261,[1]DI!$A$4:$B$15000,2,FALSE),0)</f>
        <v>6.1499999999999999E-2</v>
      </c>
      <c r="E261" s="13">
        <f t="shared" ca="1" si="89"/>
        <v>1.0002368699999999</v>
      </c>
      <c r="F261" s="13">
        <f ca="1">(TRUNC(PRODUCT($E$12:$E260),16))</f>
        <v>1.02492171203844</v>
      </c>
      <c r="G261" s="13">
        <f t="shared" ca="1" si="90"/>
        <v>1.00816158296068</v>
      </c>
      <c r="H261" s="13">
        <f t="shared" ca="1" si="91"/>
        <v>1.0166244499999999</v>
      </c>
      <c r="I261" s="12">
        <f t="shared" si="92"/>
        <v>7.0000000000000007E-2</v>
      </c>
      <c r="J261" s="30">
        <f t="shared" si="81"/>
        <v>44348</v>
      </c>
      <c r="K261" s="2">
        <f t="shared" si="82"/>
        <v>91</v>
      </c>
      <c r="L261" s="15">
        <f t="shared" si="83"/>
        <v>91</v>
      </c>
      <c r="M261" s="11">
        <f t="shared" si="75"/>
        <v>1.0247332039999999</v>
      </c>
      <c r="N261" s="11">
        <f t="shared" ca="1" si="76"/>
        <v>1.0417688300000001</v>
      </c>
      <c r="O261" s="15">
        <f t="shared" si="84"/>
        <v>0</v>
      </c>
      <c r="P261" s="13">
        <f t="shared" ca="1" si="77"/>
        <v>41.768830000000001</v>
      </c>
      <c r="Q261" s="19">
        <f t="shared" si="78"/>
        <v>0</v>
      </c>
      <c r="R261" s="13">
        <f t="shared" si="85"/>
        <v>0</v>
      </c>
      <c r="S261" s="4" t="str">
        <f t="shared" si="86"/>
        <v>A+J=</v>
      </c>
      <c r="T261" s="30">
        <f t="shared" si="87"/>
        <v>44530</v>
      </c>
      <c r="U261" s="3"/>
      <c r="V261" s="76">
        <f>[2]Plan1!$A331</f>
        <v>46874</v>
      </c>
      <c r="W261" s="76" t="str">
        <f>[2]Plan1!$C331</f>
        <v>Dia do Trabalho</v>
      </c>
      <c r="X261" s="69"/>
      <c r="Y261" s="1"/>
      <c r="Z261" s="26"/>
      <c r="AA261" s="67"/>
      <c r="AB261" s="67"/>
      <c r="AC261" s="67"/>
      <c r="AD261" s="69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</row>
    <row r="262" spans="1:119" x14ac:dyDescent="0.15">
      <c r="A262" s="36">
        <f t="shared" si="79"/>
        <v>44478</v>
      </c>
      <c r="B262" s="14">
        <f t="shared" ca="1" si="88"/>
        <v>1042.2954010000001</v>
      </c>
      <c r="C262" s="6">
        <f t="shared" si="80"/>
        <v>1000</v>
      </c>
      <c r="D262" s="12">
        <f ca="1">IF(A262&lt;$B$1,VLOOKUP(A262,[1]DI!$A$4:$B$15000,2,FALSE),0)</f>
        <v>0</v>
      </c>
      <c r="E262" s="13">
        <f t="shared" ca="1" si="89"/>
        <v>1</v>
      </c>
      <c r="F262" s="13">
        <f ca="1">(TRUNC(PRODUCT($E$12:$E261),16))</f>
        <v>1.02516448524437</v>
      </c>
      <c r="G262" s="13">
        <f t="shared" ca="1" si="90"/>
        <v>1.00816158296068</v>
      </c>
      <c r="H262" s="13">
        <f t="shared" ca="1" si="91"/>
        <v>1.0168652600000001</v>
      </c>
      <c r="I262" s="12">
        <f t="shared" si="92"/>
        <v>7.0000000000000007E-2</v>
      </c>
      <c r="J262" s="30">
        <f t="shared" si="81"/>
        <v>44348</v>
      </c>
      <c r="K262" s="2">
        <f t="shared" si="82"/>
        <v>91</v>
      </c>
      <c r="L262" s="15">
        <f t="shared" si="83"/>
        <v>92</v>
      </c>
      <c r="M262" s="11">
        <f t="shared" si="75"/>
        <v>1.0250083679999999</v>
      </c>
      <c r="N262" s="11">
        <f t="shared" ca="1" si="76"/>
        <v>1.0422954010000001</v>
      </c>
      <c r="O262" s="15">
        <f t="shared" si="84"/>
        <v>0</v>
      </c>
      <c r="P262" s="13">
        <f t="shared" ca="1" si="77"/>
        <v>42.295400999999998</v>
      </c>
      <c r="Q262" s="19">
        <f t="shared" si="78"/>
        <v>0</v>
      </c>
      <c r="R262" s="13">
        <f t="shared" si="85"/>
        <v>0</v>
      </c>
      <c r="S262" s="4" t="str">
        <f t="shared" si="86"/>
        <v>A+J=</v>
      </c>
      <c r="T262" s="30">
        <f t="shared" si="87"/>
        <v>44530</v>
      </c>
      <c r="U262" s="3"/>
      <c r="V262" s="76">
        <f>[2]Plan1!$A332</f>
        <v>46919</v>
      </c>
      <c r="W262" s="76" t="str">
        <f>[2]Plan1!$C332</f>
        <v>Corpus Christi</v>
      </c>
      <c r="X262" s="69"/>
      <c r="Y262" s="1"/>
      <c r="Z262" s="26"/>
      <c r="AA262" s="67"/>
      <c r="AB262" s="67"/>
      <c r="AC262" s="67"/>
      <c r="AD262" s="69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</row>
    <row r="263" spans="1:119" x14ac:dyDescent="0.15">
      <c r="A263" s="36">
        <f t="shared" si="79"/>
        <v>44479</v>
      </c>
      <c r="B263" s="14">
        <f t="shared" ca="1" si="88"/>
        <v>1042.2954010000001</v>
      </c>
      <c r="C263" s="6">
        <f t="shared" si="80"/>
        <v>1000</v>
      </c>
      <c r="D263" s="12">
        <f ca="1">IF(A263&lt;$B$1,VLOOKUP(A263,[1]DI!$A$4:$B$15000,2,FALSE),0)</f>
        <v>0</v>
      </c>
      <c r="E263" s="13">
        <f t="shared" ca="1" si="89"/>
        <v>1</v>
      </c>
      <c r="F263" s="13">
        <f ca="1">(TRUNC(PRODUCT($E$12:$E262),16))</f>
        <v>1.02516448524437</v>
      </c>
      <c r="G263" s="13">
        <f t="shared" ca="1" si="90"/>
        <v>1.00816158296068</v>
      </c>
      <c r="H263" s="13">
        <f t="shared" ca="1" si="91"/>
        <v>1.0168652600000001</v>
      </c>
      <c r="I263" s="12">
        <f t="shared" si="92"/>
        <v>7.0000000000000007E-2</v>
      </c>
      <c r="J263" s="30">
        <f t="shared" si="81"/>
        <v>44348</v>
      </c>
      <c r="K263" s="2">
        <f t="shared" si="82"/>
        <v>91</v>
      </c>
      <c r="L263" s="15">
        <f t="shared" si="83"/>
        <v>92</v>
      </c>
      <c r="M263" s="11">
        <f t="shared" si="75"/>
        <v>1.0250083679999999</v>
      </c>
      <c r="N263" s="11">
        <f t="shared" ca="1" si="76"/>
        <v>1.0422954010000001</v>
      </c>
      <c r="O263" s="15">
        <f t="shared" si="84"/>
        <v>0</v>
      </c>
      <c r="P263" s="13">
        <f t="shared" ca="1" si="77"/>
        <v>42.295400999999998</v>
      </c>
      <c r="Q263" s="19">
        <f t="shared" si="78"/>
        <v>0</v>
      </c>
      <c r="R263" s="13">
        <f t="shared" si="85"/>
        <v>0</v>
      </c>
      <c r="S263" s="4" t="str">
        <f t="shared" si="86"/>
        <v>A+J=</v>
      </c>
      <c r="T263" s="30">
        <f t="shared" si="87"/>
        <v>44530</v>
      </c>
      <c r="U263" s="3"/>
      <c r="V263" s="76">
        <f>[2]Plan1!$A333</f>
        <v>47003</v>
      </c>
      <c r="W263" s="76" t="str">
        <f>[2]Plan1!$C333</f>
        <v>Independência do Brasil</v>
      </c>
      <c r="X263" s="69"/>
      <c r="Y263" s="1"/>
      <c r="Z263" s="26"/>
      <c r="AA263" s="67"/>
      <c r="AB263" s="67"/>
      <c r="AC263" s="67"/>
      <c r="AD263" s="69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</row>
    <row r="264" spans="1:119" x14ac:dyDescent="0.15">
      <c r="A264" s="36">
        <f t="shared" si="79"/>
        <v>44480</v>
      </c>
      <c r="B264" s="14">
        <f t="shared" ca="1" si="88"/>
        <v>1042.2954010000001</v>
      </c>
      <c r="C264" s="6">
        <f t="shared" si="80"/>
        <v>1000</v>
      </c>
      <c r="D264" s="12">
        <f ca="1">IF(A264&lt;$B$1,VLOOKUP(A264,[1]DI!$A$4:$B$15000,2,FALSE),0)</f>
        <v>6.1499999999999999E-2</v>
      </c>
      <c r="E264" s="13">
        <f t="shared" ca="1" si="89"/>
        <v>1.0002368699999999</v>
      </c>
      <c r="F264" s="13">
        <f ca="1">(TRUNC(PRODUCT($E$12:$E263),16))</f>
        <v>1.02516448524437</v>
      </c>
      <c r="G264" s="13">
        <f t="shared" ca="1" si="90"/>
        <v>1.00816158296068</v>
      </c>
      <c r="H264" s="13">
        <f t="shared" ca="1" si="91"/>
        <v>1.0168652600000001</v>
      </c>
      <c r="I264" s="12">
        <f t="shared" si="92"/>
        <v>7.0000000000000007E-2</v>
      </c>
      <c r="J264" s="30">
        <f t="shared" si="81"/>
        <v>44348</v>
      </c>
      <c r="K264" s="2">
        <f t="shared" si="82"/>
        <v>92</v>
      </c>
      <c r="L264" s="15">
        <f t="shared" si="83"/>
        <v>92</v>
      </c>
      <c r="M264" s="11">
        <f t="shared" si="75"/>
        <v>1.0250083679999999</v>
      </c>
      <c r="N264" s="11">
        <f t="shared" ca="1" si="76"/>
        <v>1.0422954010000001</v>
      </c>
      <c r="O264" s="15">
        <f t="shared" si="84"/>
        <v>0</v>
      </c>
      <c r="P264" s="13">
        <f t="shared" ca="1" si="77"/>
        <v>42.295400999999998</v>
      </c>
      <c r="Q264" s="19">
        <f t="shared" si="78"/>
        <v>0</v>
      </c>
      <c r="R264" s="13">
        <f t="shared" si="85"/>
        <v>0</v>
      </c>
      <c r="S264" s="4" t="str">
        <f t="shared" si="86"/>
        <v>A+J=</v>
      </c>
      <c r="T264" s="30">
        <f t="shared" si="87"/>
        <v>44530</v>
      </c>
      <c r="U264" s="3"/>
      <c r="V264" s="76">
        <f>[2]Plan1!$A334</f>
        <v>47038</v>
      </c>
      <c r="W264" s="76" t="str">
        <f>[2]Plan1!$C334</f>
        <v>Nossa Sr.a Aparecida - Padroeira do Brasil</v>
      </c>
      <c r="X264" s="69"/>
      <c r="Y264" s="1"/>
      <c r="Z264" s="26"/>
      <c r="AA264" s="67"/>
      <c r="AB264" s="67"/>
      <c r="AC264" s="67"/>
      <c r="AD264" s="69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</row>
    <row r="265" spans="1:119" x14ac:dyDescent="0.15">
      <c r="A265" s="36">
        <f t="shared" si="79"/>
        <v>44481</v>
      </c>
      <c r="B265" s="14">
        <f t="shared" ca="1" si="88"/>
        <v>1042.82223</v>
      </c>
      <c r="C265" s="6">
        <f t="shared" si="80"/>
        <v>1000</v>
      </c>
      <c r="D265" s="12">
        <f ca="1">IF(A265&lt;$B$1,VLOOKUP(A265,[1]DI!$A$4:$B$15000,2,FALSE),0)</f>
        <v>0</v>
      </c>
      <c r="E265" s="13">
        <f t="shared" ca="1" si="89"/>
        <v>1</v>
      </c>
      <c r="F265" s="13">
        <f ca="1">(TRUNC(PRODUCT($E$12:$E264),16))</f>
        <v>1.02540731595599</v>
      </c>
      <c r="G265" s="13">
        <f t="shared" ca="1" si="90"/>
        <v>1.00816158296068</v>
      </c>
      <c r="H265" s="13">
        <f t="shared" ca="1" si="91"/>
        <v>1.01710612</v>
      </c>
      <c r="I265" s="12">
        <f t="shared" si="92"/>
        <v>7.0000000000000007E-2</v>
      </c>
      <c r="J265" s="30">
        <f t="shared" si="81"/>
        <v>44348</v>
      </c>
      <c r="K265" s="2">
        <f t="shared" si="82"/>
        <v>92</v>
      </c>
      <c r="L265" s="15">
        <f t="shared" si="83"/>
        <v>93</v>
      </c>
      <c r="M265" s="11">
        <f t="shared" si="75"/>
        <v>1.0252836059999999</v>
      </c>
      <c r="N265" s="11">
        <f t="shared" ca="1" si="76"/>
        <v>1.0428222300000001</v>
      </c>
      <c r="O265" s="15">
        <f t="shared" si="84"/>
        <v>0</v>
      </c>
      <c r="P265" s="13">
        <f t="shared" ca="1" si="77"/>
        <v>42.822229999999998</v>
      </c>
      <c r="Q265" s="19">
        <f t="shared" si="78"/>
        <v>0</v>
      </c>
      <c r="R265" s="13">
        <f t="shared" si="85"/>
        <v>0</v>
      </c>
      <c r="S265" s="4" t="str">
        <f t="shared" si="86"/>
        <v>A+J=</v>
      </c>
      <c r="T265" s="30">
        <f t="shared" si="87"/>
        <v>44530</v>
      </c>
      <c r="U265" s="3"/>
      <c r="V265" s="76">
        <f>[2]Plan1!$A335</f>
        <v>47059</v>
      </c>
      <c r="W265" s="76" t="str">
        <f>[2]Plan1!$C335</f>
        <v>Finados</v>
      </c>
      <c r="X265" s="69"/>
      <c r="Y265" s="1"/>
      <c r="Z265" s="26"/>
      <c r="AA265" s="67"/>
      <c r="AB265" s="67"/>
      <c r="AC265" s="67"/>
      <c r="AD265" s="69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</row>
    <row r="266" spans="1:119" x14ac:dyDescent="0.15">
      <c r="A266" s="36">
        <f t="shared" si="79"/>
        <v>44482</v>
      </c>
      <c r="B266" s="14">
        <f t="shared" ca="1" si="88"/>
        <v>1042.82223</v>
      </c>
      <c r="C266" s="6">
        <f t="shared" si="80"/>
        <v>1000</v>
      </c>
      <c r="D266" s="12">
        <f ca="1">IF(A266&lt;$B$1,VLOOKUP(A266,[1]DI!$A$4:$B$15000,2,FALSE),0)</f>
        <v>6.1499999999999999E-2</v>
      </c>
      <c r="E266" s="13">
        <f t="shared" ca="1" si="89"/>
        <v>1.0002368699999999</v>
      </c>
      <c r="F266" s="13">
        <f ca="1">(TRUNC(PRODUCT($E$12:$E265),16))</f>
        <v>1.02540731595599</v>
      </c>
      <c r="G266" s="13">
        <f t="shared" ca="1" si="90"/>
        <v>1.00816158296068</v>
      </c>
      <c r="H266" s="13">
        <f t="shared" ca="1" si="91"/>
        <v>1.01710612</v>
      </c>
      <c r="I266" s="12">
        <f t="shared" si="92"/>
        <v>7.0000000000000007E-2</v>
      </c>
      <c r="J266" s="30">
        <f t="shared" si="81"/>
        <v>44348</v>
      </c>
      <c r="K266" s="2">
        <f t="shared" si="82"/>
        <v>93</v>
      </c>
      <c r="L266" s="15">
        <f t="shared" si="83"/>
        <v>93</v>
      </c>
      <c r="M266" s="11">
        <f t="shared" si="75"/>
        <v>1.0252836059999999</v>
      </c>
      <c r="N266" s="11">
        <f t="shared" ca="1" si="76"/>
        <v>1.0428222300000001</v>
      </c>
      <c r="O266" s="15">
        <f t="shared" si="84"/>
        <v>0</v>
      </c>
      <c r="P266" s="13">
        <f t="shared" ca="1" si="77"/>
        <v>42.822229999999998</v>
      </c>
      <c r="Q266" s="19">
        <f t="shared" si="78"/>
        <v>0</v>
      </c>
      <c r="R266" s="13">
        <f t="shared" si="85"/>
        <v>0</v>
      </c>
      <c r="S266" s="4" t="str">
        <f t="shared" si="86"/>
        <v>A+J=</v>
      </c>
      <c r="T266" s="30">
        <f t="shared" si="87"/>
        <v>44530</v>
      </c>
      <c r="U266" s="3"/>
      <c r="V266" s="76">
        <f>[2]Plan1!$A336</f>
        <v>47072</v>
      </c>
      <c r="W266" s="76" t="str">
        <f>[2]Plan1!$C336</f>
        <v>Proclamação da República</v>
      </c>
      <c r="X266" s="69"/>
      <c r="Y266" s="1"/>
      <c r="Z266" s="26"/>
      <c r="AA266" s="67"/>
      <c r="AB266" s="67"/>
      <c r="AC266" s="67"/>
      <c r="AD266" s="69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</row>
    <row r="267" spans="1:119" x14ac:dyDescent="0.15">
      <c r="A267" s="36">
        <f t="shared" si="79"/>
        <v>44483</v>
      </c>
      <c r="B267" s="14">
        <f t="shared" ca="1" si="88"/>
        <v>1043.34933</v>
      </c>
      <c r="C267" s="6">
        <f t="shared" si="80"/>
        <v>1000</v>
      </c>
      <c r="D267" s="12">
        <f ca="1">IF(A267&lt;$B$1,VLOOKUP(A267,[1]DI!$A$4:$B$15000,2,FALSE),0)</f>
        <v>6.1499999999999999E-2</v>
      </c>
      <c r="E267" s="13">
        <f t="shared" ca="1" si="89"/>
        <v>1.0002368699999999</v>
      </c>
      <c r="F267" s="13">
        <f ca="1">(TRUNC(PRODUCT($E$12:$E266),16))</f>
        <v>1.02565020418692</v>
      </c>
      <c r="G267" s="13">
        <f t="shared" ca="1" si="90"/>
        <v>1.00816158296068</v>
      </c>
      <c r="H267" s="13">
        <f t="shared" ca="1" si="91"/>
        <v>1.01734704</v>
      </c>
      <c r="I267" s="12">
        <f t="shared" si="92"/>
        <v>7.0000000000000007E-2</v>
      </c>
      <c r="J267" s="30">
        <f t="shared" si="81"/>
        <v>44348</v>
      </c>
      <c r="K267" s="2">
        <f t="shared" si="82"/>
        <v>94</v>
      </c>
      <c r="L267" s="15">
        <f t="shared" si="83"/>
        <v>94</v>
      </c>
      <c r="M267" s="11">
        <f t="shared" si="75"/>
        <v>1.025558918</v>
      </c>
      <c r="N267" s="11">
        <f t="shared" ca="1" si="76"/>
        <v>1.0433493300000001</v>
      </c>
      <c r="O267" s="15">
        <f t="shared" si="84"/>
        <v>0</v>
      </c>
      <c r="P267" s="13">
        <f t="shared" ca="1" si="77"/>
        <v>43.349330000000002</v>
      </c>
      <c r="Q267" s="19">
        <f t="shared" si="78"/>
        <v>0</v>
      </c>
      <c r="R267" s="13">
        <f t="shared" si="85"/>
        <v>0</v>
      </c>
      <c r="S267" s="4" t="str">
        <f t="shared" si="86"/>
        <v>A+J=</v>
      </c>
      <c r="T267" s="30">
        <f t="shared" si="87"/>
        <v>44530</v>
      </c>
      <c r="U267" s="3"/>
      <c r="V267" s="76">
        <f>[2]Plan1!$A337</f>
        <v>47112</v>
      </c>
      <c r="W267" s="76" t="str">
        <f>[2]Plan1!$C337</f>
        <v>Natal</v>
      </c>
      <c r="X267" s="69"/>
      <c r="Y267" s="1"/>
      <c r="Z267" s="26"/>
      <c r="AA267" s="67"/>
      <c r="AB267" s="67"/>
      <c r="AC267" s="67"/>
      <c r="AD267" s="69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</row>
    <row r="268" spans="1:119" x14ac:dyDescent="0.15">
      <c r="A268" s="36">
        <f t="shared" si="79"/>
        <v>44484</v>
      </c>
      <c r="B268" s="14">
        <f t="shared" ca="1" si="88"/>
        <v>1043.876698</v>
      </c>
      <c r="C268" s="6">
        <f t="shared" si="80"/>
        <v>1000</v>
      </c>
      <c r="D268" s="12">
        <f ca="1">IF(A268&lt;$B$1,VLOOKUP(A268,[1]DI!$A$4:$B$15000,2,FALSE),0)</f>
        <v>6.1499999999999999E-2</v>
      </c>
      <c r="E268" s="13">
        <f t="shared" ca="1" si="89"/>
        <v>1.0002368699999999</v>
      </c>
      <c r="F268" s="13">
        <f ca="1">(TRUNC(PRODUCT($E$12:$E267),16))</f>
        <v>1.02589314995079</v>
      </c>
      <c r="G268" s="13">
        <f t="shared" ca="1" si="90"/>
        <v>1.00816158296068</v>
      </c>
      <c r="H268" s="13">
        <f t="shared" ca="1" si="91"/>
        <v>1.01758802</v>
      </c>
      <c r="I268" s="12">
        <f t="shared" si="92"/>
        <v>7.0000000000000007E-2</v>
      </c>
      <c r="J268" s="30">
        <f t="shared" si="81"/>
        <v>44348</v>
      </c>
      <c r="K268" s="2">
        <f t="shared" si="82"/>
        <v>95</v>
      </c>
      <c r="L268" s="15">
        <f t="shared" si="83"/>
        <v>95</v>
      </c>
      <c r="M268" s="11">
        <f t="shared" ref="M268:M331" si="93">ROUND((I268+1)^(L268/252),9)</f>
        <v>1.025834304</v>
      </c>
      <c r="N268" s="11">
        <f t="shared" ref="N268:N331" ca="1" si="94">ROUND(H268*M268,9)</f>
        <v>1.043876698</v>
      </c>
      <c r="O268" s="15">
        <f t="shared" si="84"/>
        <v>0</v>
      </c>
      <c r="P268" s="13">
        <f t="shared" ref="P268:P331" ca="1" si="95">TRUNC(((N268-1)*C268),8)</f>
        <v>43.876697999999998</v>
      </c>
      <c r="Q268" s="19">
        <f t="shared" ref="Q268:Q331" si="96">IF($O268&gt;0,VLOOKUP($O268,$V$12:$AB$150,7),0)</f>
        <v>0</v>
      </c>
      <c r="R268" s="13">
        <f t="shared" si="85"/>
        <v>0</v>
      </c>
      <c r="S268" s="4" t="str">
        <f t="shared" si="86"/>
        <v>A+J=</v>
      </c>
      <c r="T268" s="30">
        <f t="shared" si="87"/>
        <v>44530</v>
      </c>
      <c r="U268" s="3"/>
      <c r="V268" s="76">
        <f>[2]Plan1!$A338</f>
        <v>47119</v>
      </c>
      <c r="W268" s="76" t="str">
        <f>[2]Plan1!$C338</f>
        <v>Confraternização Universal</v>
      </c>
      <c r="X268" s="69"/>
      <c r="Y268" s="1"/>
      <c r="Z268" s="26"/>
      <c r="AA268" s="67"/>
      <c r="AB268" s="67"/>
      <c r="AC268" s="67"/>
      <c r="AD268" s="69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</row>
    <row r="269" spans="1:119" x14ac:dyDescent="0.15">
      <c r="A269" s="36">
        <f t="shared" ref="A269:A332" si="97">(A268+1)</f>
        <v>44485</v>
      </c>
      <c r="B269" s="14">
        <f t="shared" ca="1" si="88"/>
        <v>1044.4043369999999</v>
      </c>
      <c r="C269" s="6">
        <f t="shared" ref="C269:C332" si="98">(C268-R268)</f>
        <v>1000</v>
      </c>
      <c r="D269" s="12">
        <f ca="1">IF(A269&lt;$B$1,VLOOKUP(A269,[1]DI!$A$4:$B$15000,2,FALSE),0)</f>
        <v>0</v>
      </c>
      <c r="E269" s="13">
        <f t="shared" ca="1" si="89"/>
        <v>1</v>
      </c>
      <c r="F269" s="13">
        <f ca="1">(TRUNC(PRODUCT($E$12:$E268),16))</f>
        <v>1.0261361532612201</v>
      </c>
      <c r="G269" s="13">
        <f t="shared" ca="1" si="90"/>
        <v>1.00816158296068</v>
      </c>
      <c r="H269" s="13">
        <f t="shared" ca="1" si="91"/>
        <v>1.01782906</v>
      </c>
      <c r="I269" s="12">
        <f t="shared" si="92"/>
        <v>7.0000000000000007E-2</v>
      </c>
      <c r="J269" s="30">
        <f t="shared" ref="J269:J332" si="99">IF(O268&gt;0,VLOOKUP(O268,V$12:AF$150,2),J268)</f>
        <v>44348</v>
      </c>
      <c r="K269" s="2">
        <f t="shared" ref="K269:K332" si="100">IF(A269&gt;J269,IF(NETWORKDAYS(J269,A269,$V$160:$V$544)-1=0,1,NETWORKDAYS(J269,A269,$V$160:$V$544)-1),0)</f>
        <v>95</v>
      </c>
      <c r="L269" s="15">
        <f t="shared" ref="L269:L332" si="101">IF(AND(K269=1,K268=1),1,IF(K269&gt;0,IF(K269=K268,K269+1,K269),0))</f>
        <v>96</v>
      </c>
      <c r="M269" s="11">
        <f t="shared" si="93"/>
        <v>1.0261097640000001</v>
      </c>
      <c r="N269" s="11">
        <f t="shared" ca="1" si="94"/>
        <v>1.044404337</v>
      </c>
      <c r="O269" s="15">
        <f t="shared" ref="O269:O332" si="102">IF(VLOOKUP(A269,W$12:AD$150,8)=VLOOKUP(A268,W$12:AD$150,8),0,VLOOKUP(A269,W$12:AD$150,8))</f>
        <v>0</v>
      </c>
      <c r="P269" s="13">
        <f t="shared" ca="1" si="95"/>
        <v>44.404336999999998</v>
      </c>
      <c r="Q269" s="19">
        <f t="shared" si="96"/>
        <v>0</v>
      </c>
      <c r="R269" s="13">
        <f t="shared" ref="R269:R332" si="103">IF(Q269&gt;0,TRUNC(Q269*C269,8),0)</f>
        <v>0</v>
      </c>
      <c r="S269" s="4" t="str">
        <f t="shared" ref="S269:S332" si="104">IF(O268&gt;0,VLOOKUP(O268,V$12:AF$150,10),S268)</f>
        <v>A+J=</v>
      </c>
      <c r="T269" s="30">
        <f t="shared" ref="T269:T332" si="105">IF(O268&gt;0,VLOOKUP(O268,V$12:AF$150,11),T268)</f>
        <v>44530</v>
      </c>
      <c r="U269" s="3"/>
      <c r="V269" s="76">
        <f>[2]Plan1!$A339</f>
        <v>47161</v>
      </c>
      <c r="W269" s="76" t="str">
        <f>[2]Plan1!$C339</f>
        <v>Carnaval</v>
      </c>
      <c r="X269" s="69"/>
      <c r="Y269" s="1"/>
      <c r="Z269" s="26"/>
      <c r="AA269" s="67"/>
      <c r="AB269" s="67"/>
      <c r="AC269" s="67"/>
      <c r="AD269" s="69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</row>
    <row r="270" spans="1:119" x14ac:dyDescent="0.15">
      <c r="A270" s="36">
        <f t="shared" si="97"/>
        <v>44486</v>
      </c>
      <c r="B270" s="14">
        <f t="shared" ref="B270:B333" ca="1" si="106">IF(A270&lt;=TODAY(),C270+P270,IF(AND(A270&gt;TODAY(),A270&lt;=$B$1),IF(VLOOKUP(TODAY(),$A$10:$D$5000,4,FALSE)=0,"n.d",C270+P270),"n.d"))</f>
        <v>1044.4043369999999</v>
      </c>
      <c r="C270" s="6">
        <f t="shared" si="98"/>
        <v>1000</v>
      </c>
      <c r="D270" s="12">
        <f ca="1">IF(A270&lt;$B$1,VLOOKUP(A270,[1]DI!$A$4:$B$15000,2,FALSE),0)</f>
        <v>0</v>
      </c>
      <c r="E270" s="13">
        <f t="shared" ref="E270:E333" ca="1" si="107">ROUND(((1+D270)^(1/252)),8)</f>
        <v>1</v>
      </c>
      <c r="F270" s="13">
        <f ca="1">(TRUNC(PRODUCT($E$12:$E269),16))</f>
        <v>1.0261361532612201</v>
      </c>
      <c r="G270" s="13">
        <f t="shared" ref="G270:G333" ca="1" si="108">IF(O269&gt;0,F269,G269)</f>
        <v>1.00816158296068</v>
      </c>
      <c r="H270" s="13">
        <f t="shared" ref="H270:H333" ca="1" si="109">ROUND(F270/G270,8)</f>
        <v>1.01782906</v>
      </c>
      <c r="I270" s="12">
        <f t="shared" ref="I270:I314" si="110">IF(O269&gt;0,VLOOKUP(A269,AC$160:AD$222,2),I269)</f>
        <v>7.0000000000000007E-2</v>
      </c>
      <c r="J270" s="30">
        <f t="shared" si="99"/>
        <v>44348</v>
      </c>
      <c r="K270" s="2">
        <f t="shared" si="100"/>
        <v>95</v>
      </c>
      <c r="L270" s="15">
        <f t="shared" si="101"/>
        <v>96</v>
      </c>
      <c r="M270" s="11">
        <f t="shared" si="93"/>
        <v>1.0261097640000001</v>
      </c>
      <c r="N270" s="11">
        <f t="shared" ca="1" si="94"/>
        <v>1.044404337</v>
      </c>
      <c r="O270" s="15">
        <f t="shared" si="102"/>
        <v>0</v>
      </c>
      <c r="P270" s="13">
        <f t="shared" ca="1" si="95"/>
        <v>44.404336999999998</v>
      </c>
      <c r="Q270" s="19">
        <f t="shared" si="96"/>
        <v>0</v>
      </c>
      <c r="R270" s="13">
        <f t="shared" si="103"/>
        <v>0</v>
      </c>
      <c r="S270" s="4" t="str">
        <f t="shared" si="104"/>
        <v>A+J=</v>
      </c>
      <c r="T270" s="30">
        <f t="shared" si="105"/>
        <v>44530</v>
      </c>
      <c r="U270" s="3"/>
      <c r="V270" s="76">
        <f>[2]Plan1!$A340</f>
        <v>47162</v>
      </c>
      <c r="W270" s="76" t="str">
        <f>[2]Plan1!$C340</f>
        <v>Carnaval</v>
      </c>
      <c r="X270" s="69"/>
      <c r="Y270" s="1"/>
      <c r="Z270" s="26"/>
      <c r="AA270" s="67"/>
      <c r="AB270" s="67"/>
      <c r="AC270" s="67"/>
      <c r="AD270" s="69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</row>
    <row r="271" spans="1:119" x14ac:dyDescent="0.15">
      <c r="A271" s="36">
        <f t="shared" si="97"/>
        <v>44487</v>
      </c>
      <c r="B271" s="14">
        <f t="shared" ca="1" si="106"/>
        <v>1044.4043369999999</v>
      </c>
      <c r="C271" s="6">
        <f t="shared" si="98"/>
        <v>1000</v>
      </c>
      <c r="D271" s="12">
        <f ca="1">IF(A271&lt;$B$1,VLOOKUP(A271,[1]DI!$A$4:$B$15000,2,FALSE),0)</f>
        <v>6.1499999999999999E-2</v>
      </c>
      <c r="E271" s="13">
        <f t="shared" ca="1" si="107"/>
        <v>1.0002368699999999</v>
      </c>
      <c r="F271" s="13">
        <f ca="1">(TRUNC(PRODUCT($E$12:$E270),16))</f>
        <v>1.0261361532612201</v>
      </c>
      <c r="G271" s="13">
        <f t="shared" ca="1" si="108"/>
        <v>1.00816158296068</v>
      </c>
      <c r="H271" s="13">
        <f t="shared" ca="1" si="109"/>
        <v>1.01782906</v>
      </c>
      <c r="I271" s="12">
        <f t="shared" si="110"/>
        <v>7.0000000000000007E-2</v>
      </c>
      <c r="J271" s="30">
        <f t="shared" si="99"/>
        <v>44348</v>
      </c>
      <c r="K271" s="2">
        <f t="shared" si="100"/>
        <v>96</v>
      </c>
      <c r="L271" s="15">
        <f t="shared" si="101"/>
        <v>96</v>
      </c>
      <c r="M271" s="11">
        <f t="shared" si="93"/>
        <v>1.0261097640000001</v>
      </c>
      <c r="N271" s="11">
        <f t="shared" ca="1" si="94"/>
        <v>1.044404337</v>
      </c>
      <c r="O271" s="15">
        <f t="shared" si="102"/>
        <v>0</v>
      </c>
      <c r="P271" s="13">
        <f t="shared" ca="1" si="95"/>
        <v>44.404336999999998</v>
      </c>
      <c r="Q271" s="19">
        <f t="shared" si="96"/>
        <v>0</v>
      </c>
      <c r="R271" s="13">
        <f t="shared" si="103"/>
        <v>0</v>
      </c>
      <c r="S271" s="4" t="str">
        <f t="shared" si="104"/>
        <v>A+J=</v>
      </c>
      <c r="T271" s="30">
        <f t="shared" si="105"/>
        <v>44530</v>
      </c>
      <c r="U271" s="3"/>
      <c r="V271" s="76">
        <f>[2]Plan1!$A341</f>
        <v>47207</v>
      </c>
      <c r="W271" s="76" t="str">
        <f>[2]Plan1!$C341</f>
        <v>Paixão de Cristo</v>
      </c>
      <c r="X271" s="69"/>
      <c r="Y271" s="1"/>
      <c r="Z271" s="26"/>
      <c r="AA271" s="67"/>
      <c r="AB271" s="67"/>
      <c r="AC271" s="67"/>
      <c r="AD271" s="69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</row>
    <row r="272" spans="1:119" x14ac:dyDescent="0.15">
      <c r="A272" s="36">
        <f t="shared" si="97"/>
        <v>44488</v>
      </c>
      <c r="B272" s="14">
        <f t="shared" ca="1" si="106"/>
        <v>1044.9322340000001</v>
      </c>
      <c r="C272" s="6">
        <f t="shared" si="98"/>
        <v>1000</v>
      </c>
      <c r="D272" s="12">
        <f ca="1">IF(A272&lt;$B$1,VLOOKUP(A272,[1]DI!$A$4:$B$15000,2,FALSE),0)</f>
        <v>6.1499999999999999E-2</v>
      </c>
      <c r="E272" s="13">
        <f t="shared" ca="1" si="107"/>
        <v>1.0002368699999999</v>
      </c>
      <c r="F272" s="13">
        <f ca="1">(TRUNC(PRODUCT($E$12:$E271),16))</f>
        <v>1.02637921413184</v>
      </c>
      <c r="G272" s="13">
        <f t="shared" ca="1" si="108"/>
        <v>1.00816158296068</v>
      </c>
      <c r="H272" s="13">
        <f t="shared" ca="1" si="109"/>
        <v>1.01807015</v>
      </c>
      <c r="I272" s="12">
        <f t="shared" si="110"/>
        <v>7.0000000000000007E-2</v>
      </c>
      <c r="J272" s="30">
        <f t="shared" si="99"/>
        <v>44348</v>
      </c>
      <c r="K272" s="2">
        <f t="shared" si="100"/>
        <v>97</v>
      </c>
      <c r="L272" s="15">
        <f t="shared" si="101"/>
        <v>97</v>
      </c>
      <c r="M272" s="11">
        <f t="shared" si="93"/>
        <v>1.0263852979999999</v>
      </c>
      <c r="N272" s="11">
        <f t="shared" ca="1" si="94"/>
        <v>1.044932234</v>
      </c>
      <c r="O272" s="15">
        <f t="shared" si="102"/>
        <v>0</v>
      </c>
      <c r="P272" s="13">
        <f t="shared" ca="1" si="95"/>
        <v>44.932234000000001</v>
      </c>
      <c r="Q272" s="19">
        <f t="shared" si="96"/>
        <v>0</v>
      </c>
      <c r="R272" s="13">
        <f t="shared" si="103"/>
        <v>0</v>
      </c>
      <c r="S272" s="4" t="str">
        <f t="shared" si="104"/>
        <v>A+J=</v>
      </c>
      <c r="T272" s="30">
        <f t="shared" si="105"/>
        <v>44530</v>
      </c>
      <c r="U272" s="3"/>
      <c r="V272" s="76">
        <f>[2]Plan1!$A342</f>
        <v>47229</v>
      </c>
      <c r="W272" s="76" t="str">
        <f>[2]Plan1!$C342</f>
        <v>Tiradentes</v>
      </c>
      <c r="X272" s="69"/>
      <c r="Y272" s="1"/>
      <c r="Z272" s="26"/>
      <c r="AA272" s="67"/>
      <c r="AB272" s="67"/>
      <c r="AC272" s="67"/>
      <c r="AD272" s="69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</row>
    <row r="273" spans="1:119" x14ac:dyDescent="0.15">
      <c r="A273" s="36">
        <f t="shared" si="97"/>
        <v>44489</v>
      </c>
      <c r="B273" s="14">
        <f t="shared" ca="1" si="106"/>
        <v>1045.4604009899999</v>
      </c>
      <c r="C273" s="6">
        <f t="shared" si="98"/>
        <v>1000</v>
      </c>
      <c r="D273" s="12">
        <f ca="1">IF(A273&lt;$B$1,VLOOKUP(A273,[1]DI!$A$4:$B$15000,2,FALSE),0)</f>
        <v>6.1499999999999999E-2</v>
      </c>
      <c r="E273" s="13">
        <f t="shared" ca="1" si="107"/>
        <v>1.0002368699999999</v>
      </c>
      <c r="F273" s="13">
        <f ca="1">(TRUNC(PRODUCT($E$12:$E272),16))</f>
        <v>1.02662233257629</v>
      </c>
      <c r="G273" s="13">
        <f t="shared" ca="1" si="108"/>
        <v>1.00816158296068</v>
      </c>
      <c r="H273" s="13">
        <f t="shared" ca="1" si="109"/>
        <v>1.0183112999999999</v>
      </c>
      <c r="I273" s="12">
        <f t="shared" si="110"/>
        <v>7.0000000000000007E-2</v>
      </c>
      <c r="J273" s="30">
        <f t="shared" si="99"/>
        <v>44348</v>
      </c>
      <c r="K273" s="2">
        <f t="shared" si="100"/>
        <v>98</v>
      </c>
      <c r="L273" s="15">
        <f t="shared" si="101"/>
        <v>98</v>
      </c>
      <c r="M273" s="11">
        <f t="shared" si="93"/>
        <v>1.026660905</v>
      </c>
      <c r="N273" s="11">
        <f t="shared" ca="1" si="94"/>
        <v>1.0454604009999999</v>
      </c>
      <c r="O273" s="15">
        <f t="shared" si="102"/>
        <v>0</v>
      </c>
      <c r="P273" s="13">
        <f t="shared" ca="1" si="95"/>
        <v>45.460400989999997</v>
      </c>
      <c r="Q273" s="19">
        <f t="shared" si="96"/>
        <v>0</v>
      </c>
      <c r="R273" s="13">
        <f t="shared" si="103"/>
        <v>0</v>
      </c>
      <c r="S273" s="4" t="str">
        <f t="shared" si="104"/>
        <v>A+J=</v>
      </c>
      <c r="T273" s="30">
        <f t="shared" si="105"/>
        <v>44530</v>
      </c>
      <c r="U273" s="3"/>
      <c r="V273" s="76">
        <f>[2]Plan1!$A343</f>
        <v>47239</v>
      </c>
      <c r="W273" s="76" t="str">
        <f>[2]Plan1!$C343</f>
        <v>Dia do Trabalho</v>
      </c>
      <c r="X273" s="69"/>
      <c r="Y273" s="1"/>
      <c r="Z273" s="26"/>
      <c r="AA273" s="67"/>
      <c r="AB273" s="67"/>
      <c r="AC273" s="67"/>
      <c r="AD273" s="69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</row>
    <row r="274" spans="1:119" x14ac:dyDescent="0.15">
      <c r="A274" s="36">
        <f t="shared" si="97"/>
        <v>44490</v>
      </c>
      <c r="B274" s="14">
        <f t="shared" ca="1" si="106"/>
        <v>1045.988838</v>
      </c>
      <c r="C274" s="6">
        <f t="shared" si="98"/>
        <v>1000</v>
      </c>
      <c r="D274" s="12">
        <f ca="1">IF(A274&lt;$B$1,VLOOKUP(A274,[1]DI!$A$4:$B$15000,2,FALSE),0)</f>
        <v>6.1499999999999999E-2</v>
      </c>
      <c r="E274" s="13">
        <f t="shared" ca="1" si="107"/>
        <v>1.0002368699999999</v>
      </c>
      <c r="F274" s="13">
        <f ca="1">(TRUNC(PRODUCT($E$12:$E273),16))</f>
        <v>1.0268655086082099</v>
      </c>
      <c r="G274" s="13">
        <f t="shared" ca="1" si="108"/>
        <v>1.00816158296068</v>
      </c>
      <c r="H274" s="13">
        <f t="shared" ca="1" si="109"/>
        <v>1.0185525099999999</v>
      </c>
      <c r="I274" s="12">
        <f t="shared" si="110"/>
        <v>7.0000000000000007E-2</v>
      </c>
      <c r="J274" s="30">
        <f t="shared" si="99"/>
        <v>44348</v>
      </c>
      <c r="K274" s="2">
        <f t="shared" si="100"/>
        <v>99</v>
      </c>
      <c r="L274" s="15">
        <f t="shared" si="101"/>
        <v>99</v>
      </c>
      <c r="M274" s="11">
        <f t="shared" si="93"/>
        <v>1.026936587</v>
      </c>
      <c r="N274" s="11">
        <f t="shared" ca="1" si="94"/>
        <v>1.045988838</v>
      </c>
      <c r="O274" s="15">
        <f t="shared" si="102"/>
        <v>0</v>
      </c>
      <c r="P274" s="13">
        <f t="shared" ca="1" si="95"/>
        <v>45.988838000000001</v>
      </c>
      <c r="Q274" s="19">
        <f t="shared" si="96"/>
        <v>0</v>
      </c>
      <c r="R274" s="13">
        <f t="shared" si="103"/>
        <v>0</v>
      </c>
      <c r="S274" s="4" t="str">
        <f t="shared" si="104"/>
        <v>A+J=</v>
      </c>
      <c r="T274" s="30">
        <f t="shared" si="105"/>
        <v>44530</v>
      </c>
      <c r="U274" s="3"/>
      <c r="V274" s="76">
        <f>[2]Plan1!$A344</f>
        <v>47269</v>
      </c>
      <c r="W274" s="76" t="str">
        <f>[2]Plan1!$C344</f>
        <v>Corpus Christi</v>
      </c>
      <c r="X274" s="69"/>
      <c r="Y274" s="1"/>
      <c r="Z274" s="26"/>
      <c r="AA274" s="67"/>
      <c r="AB274" s="67"/>
      <c r="AC274" s="67"/>
      <c r="AD274" s="69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</row>
    <row r="275" spans="1:119" x14ac:dyDescent="0.15">
      <c r="A275" s="36">
        <f t="shared" si="97"/>
        <v>44491</v>
      </c>
      <c r="B275" s="14">
        <f t="shared" ca="1" si="106"/>
        <v>1046.5175360000001</v>
      </c>
      <c r="C275" s="6">
        <f t="shared" si="98"/>
        <v>1000</v>
      </c>
      <c r="D275" s="12">
        <f ca="1">IF(A275&lt;$B$1,VLOOKUP(A275,[1]DI!$A$4:$B$15000,2,FALSE),0)</f>
        <v>6.1499999999999999E-2</v>
      </c>
      <c r="E275" s="13">
        <f t="shared" ca="1" si="107"/>
        <v>1.0002368699999999</v>
      </c>
      <c r="F275" s="13">
        <f ca="1">(TRUNC(PRODUCT($E$12:$E274),16))</f>
        <v>1.0271087422412299</v>
      </c>
      <c r="G275" s="13">
        <f t="shared" ca="1" si="108"/>
        <v>1.00816158296068</v>
      </c>
      <c r="H275" s="13">
        <f t="shared" ca="1" si="109"/>
        <v>1.01879377</v>
      </c>
      <c r="I275" s="12">
        <f t="shared" si="110"/>
        <v>7.0000000000000007E-2</v>
      </c>
      <c r="J275" s="30">
        <f t="shared" si="99"/>
        <v>44348</v>
      </c>
      <c r="K275" s="2">
        <f t="shared" si="100"/>
        <v>100</v>
      </c>
      <c r="L275" s="15">
        <f t="shared" si="101"/>
        <v>100</v>
      </c>
      <c r="M275" s="11">
        <f t="shared" si="93"/>
        <v>1.027212343</v>
      </c>
      <c r="N275" s="11">
        <f t="shared" ca="1" si="94"/>
        <v>1.0465175360000001</v>
      </c>
      <c r="O275" s="15">
        <f t="shared" si="102"/>
        <v>0</v>
      </c>
      <c r="P275" s="13">
        <f t="shared" ca="1" si="95"/>
        <v>46.517536</v>
      </c>
      <c r="Q275" s="19">
        <f t="shared" si="96"/>
        <v>0</v>
      </c>
      <c r="R275" s="13">
        <f t="shared" si="103"/>
        <v>0</v>
      </c>
      <c r="S275" s="4" t="str">
        <f t="shared" si="104"/>
        <v>A+J=</v>
      </c>
      <c r="T275" s="30">
        <f t="shared" si="105"/>
        <v>44530</v>
      </c>
      <c r="U275" s="3"/>
      <c r="V275" s="76">
        <f>[2]Plan1!$A345</f>
        <v>47368</v>
      </c>
      <c r="W275" s="76" t="str">
        <f>[2]Plan1!$C345</f>
        <v>Independência do Brasil</v>
      </c>
      <c r="X275" s="69"/>
      <c r="Y275" s="1"/>
      <c r="Z275" s="26"/>
      <c r="AA275" s="67"/>
      <c r="AB275" s="67"/>
      <c r="AC275" s="67"/>
      <c r="AD275" s="69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</row>
    <row r="276" spans="1:119" x14ac:dyDescent="0.15">
      <c r="A276" s="36">
        <f t="shared" si="97"/>
        <v>44492</v>
      </c>
      <c r="B276" s="14">
        <f t="shared" ca="1" si="106"/>
        <v>1047.046503</v>
      </c>
      <c r="C276" s="6">
        <f t="shared" si="98"/>
        <v>1000</v>
      </c>
      <c r="D276" s="12">
        <f ca="1">IF(A276&lt;$B$1,VLOOKUP(A276,[1]DI!$A$4:$B$15000,2,FALSE),0)</f>
        <v>0</v>
      </c>
      <c r="E276" s="13">
        <f t="shared" ca="1" si="107"/>
        <v>1</v>
      </c>
      <c r="F276" s="13">
        <f ca="1">(TRUNC(PRODUCT($E$12:$E275),16))</f>
        <v>1.0273520334890101</v>
      </c>
      <c r="G276" s="13">
        <f t="shared" ca="1" si="108"/>
        <v>1.00816158296068</v>
      </c>
      <c r="H276" s="13">
        <f t="shared" ca="1" si="109"/>
        <v>1.01903509</v>
      </c>
      <c r="I276" s="12">
        <f t="shared" si="110"/>
        <v>7.0000000000000007E-2</v>
      </c>
      <c r="J276" s="30">
        <f t="shared" si="99"/>
        <v>44348</v>
      </c>
      <c r="K276" s="2">
        <f t="shared" si="100"/>
        <v>100</v>
      </c>
      <c r="L276" s="15">
        <f t="shared" si="101"/>
        <v>101</v>
      </c>
      <c r="M276" s="11">
        <f t="shared" si="93"/>
        <v>1.0274881730000001</v>
      </c>
      <c r="N276" s="11">
        <f t="shared" ca="1" si="94"/>
        <v>1.047046503</v>
      </c>
      <c r="O276" s="15">
        <f t="shared" si="102"/>
        <v>0</v>
      </c>
      <c r="P276" s="13">
        <f t="shared" ca="1" si="95"/>
        <v>47.046503000000001</v>
      </c>
      <c r="Q276" s="19">
        <f t="shared" si="96"/>
        <v>0</v>
      </c>
      <c r="R276" s="13">
        <f t="shared" si="103"/>
        <v>0</v>
      </c>
      <c r="S276" s="4" t="str">
        <f t="shared" si="104"/>
        <v>A+J=</v>
      </c>
      <c r="T276" s="30">
        <f t="shared" si="105"/>
        <v>44530</v>
      </c>
      <c r="U276" s="3"/>
      <c r="V276" s="76">
        <f>[2]Plan1!$A346</f>
        <v>47403</v>
      </c>
      <c r="W276" s="76" t="str">
        <f>[2]Plan1!$C346</f>
        <v>Nossa Sr.a Aparecida - Padroeira do Brasil</v>
      </c>
      <c r="X276" s="69"/>
      <c r="Y276" s="1"/>
      <c r="Z276" s="26"/>
      <c r="AA276" s="67"/>
      <c r="AB276" s="67"/>
      <c r="AC276" s="67"/>
      <c r="AD276" s="69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</row>
    <row r="277" spans="1:119" x14ac:dyDescent="0.15">
      <c r="A277" s="36">
        <f t="shared" si="97"/>
        <v>44493</v>
      </c>
      <c r="B277" s="14">
        <f t="shared" ca="1" si="106"/>
        <v>1047.046503</v>
      </c>
      <c r="C277" s="6">
        <f t="shared" si="98"/>
        <v>1000</v>
      </c>
      <c r="D277" s="12">
        <f ca="1">IF(A277&lt;$B$1,VLOOKUP(A277,[1]DI!$A$4:$B$15000,2,FALSE),0)</f>
        <v>0</v>
      </c>
      <c r="E277" s="13">
        <f t="shared" ca="1" si="107"/>
        <v>1</v>
      </c>
      <c r="F277" s="13">
        <f ca="1">(TRUNC(PRODUCT($E$12:$E276),16))</f>
        <v>1.0273520334890101</v>
      </c>
      <c r="G277" s="13">
        <f t="shared" ca="1" si="108"/>
        <v>1.00816158296068</v>
      </c>
      <c r="H277" s="13">
        <f t="shared" ca="1" si="109"/>
        <v>1.01903509</v>
      </c>
      <c r="I277" s="12">
        <f t="shared" si="110"/>
        <v>7.0000000000000007E-2</v>
      </c>
      <c r="J277" s="30">
        <f t="shared" si="99"/>
        <v>44348</v>
      </c>
      <c r="K277" s="2">
        <f t="shared" si="100"/>
        <v>100</v>
      </c>
      <c r="L277" s="15">
        <f t="shared" si="101"/>
        <v>101</v>
      </c>
      <c r="M277" s="11">
        <f t="shared" si="93"/>
        <v>1.0274881730000001</v>
      </c>
      <c r="N277" s="11">
        <f t="shared" ca="1" si="94"/>
        <v>1.047046503</v>
      </c>
      <c r="O277" s="15">
        <f t="shared" si="102"/>
        <v>0</v>
      </c>
      <c r="P277" s="13">
        <f t="shared" ca="1" si="95"/>
        <v>47.046503000000001</v>
      </c>
      <c r="Q277" s="19">
        <f t="shared" si="96"/>
        <v>0</v>
      </c>
      <c r="R277" s="13">
        <f t="shared" si="103"/>
        <v>0</v>
      </c>
      <c r="S277" s="4" t="str">
        <f t="shared" si="104"/>
        <v>A+J=</v>
      </c>
      <c r="T277" s="30">
        <f t="shared" si="105"/>
        <v>44530</v>
      </c>
      <c r="U277" s="3"/>
      <c r="V277" s="76">
        <f>[2]Plan1!$A347</f>
        <v>47424</v>
      </c>
      <c r="W277" s="76" t="str">
        <f>[2]Plan1!$C347</f>
        <v>Finados</v>
      </c>
      <c r="X277" s="69"/>
      <c r="Y277" s="1"/>
      <c r="Z277" s="3"/>
      <c r="AA277" s="67"/>
      <c r="AB277" s="67"/>
      <c r="AC277" s="67"/>
      <c r="AD277" s="69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</row>
    <row r="278" spans="1:119" x14ac:dyDescent="0.15">
      <c r="A278" s="36">
        <f t="shared" si="97"/>
        <v>44494</v>
      </c>
      <c r="B278" s="14">
        <f t="shared" ca="1" si="106"/>
        <v>1047.046503</v>
      </c>
      <c r="C278" s="6">
        <f t="shared" si="98"/>
        <v>1000</v>
      </c>
      <c r="D278" s="12">
        <f ca="1">IF(A278&lt;$B$1,VLOOKUP(A278,[1]DI!$A$4:$B$15000,2,FALSE),0)</f>
        <v>6.1499999999999999E-2</v>
      </c>
      <c r="E278" s="13">
        <f t="shared" ca="1" si="107"/>
        <v>1.0002368699999999</v>
      </c>
      <c r="F278" s="13">
        <f ca="1">(TRUNC(PRODUCT($E$12:$E277),16))</f>
        <v>1.0273520334890101</v>
      </c>
      <c r="G278" s="13">
        <f t="shared" ca="1" si="108"/>
        <v>1.00816158296068</v>
      </c>
      <c r="H278" s="13">
        <f t="shared" ca="1" si="109"/>
        <v>1.01903509</v>
      </c>
      <c r="I278" s="12">
        <f t="shared" si="110"/>
        <v>7.0000000000000007E-2</v>
      </c>
      <c r="J278" s="30">
        <f t="shared" si="99"/>
        <v>44348</v>
      </c>
      <c r="K278" s="2">
        <f t="shared" si="100"/>
        <v>101</v>
      </c>
      <c r="L278" s="15">
        <f t="shared" si="101"/>
        <v>101</v>
      </c>
      <c r="M278" s="11">
        <f t="shared" si="93"/>
        <v>1.0274881730000001</v>
      </c>
      <c r="N278" s="11">
        <f t="shared" ca="1" si="94"/>
        <v>1.047046503</v>
      </c>
      <c r="O278" s="15">
        <f t="shared" si="102"/>
        <v>0</v>
      </c>
      <c r="P278" s="13">
        <f t="shared" ca="1" si="95"/>
        <v>47.046503000000001</v>
      </c>
      <c r="Q278" s="19">
        <f t="shared" si="96"/>
        <v>0</v>
      </c>
      <c r="R278" s="13">
        <f t="shared" si="103"/>
        <v>0</v>
      </c>
      <c r="S278" s="4" t="str">
        <f t="shared" si="104"/>
        <v>A+J=</v>
      </c>
      <c r="T278" s="30">
        <f t="shared" si="105"/>
        <v>44530</v>
      </c>
      <c r="U278" s="3"/>
      <c r="V278" s="76">
        <f>[2]Plan1!$A348</f>
        <v>47437</v>
      </c>
      <c r="W278" s="76" t="str">
        <f>[2]Plan1!$C348</f>
        <v>Proclamação da República</v>
      </c>
      <c r="X278" s="69"/>
      <c r="Y278" s="1"/>
      <c r="Z278" s="3"/>
      <c r="AA278" s="67"/>
      <c r="AB278" s="67"/>
      <c r="AC278" s="67"/>
      <c r="AD278" s="69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</row>
    <row r="279" spans="1:119" x14ac:dyDescent="0.15">
      <c r="A279" s="36">
        <f t="shared" si="97"/>
        <v>44495</v>
      </c>
      <c r="B279" s="14">
        <f t="shared" ca="1" si="106"/>
        <v>1047.57574</v>
      </c>
      <c r="C279" s="6">
        <f t="shared" si="98"/>
        <v>1000</v>
      </c>
      <c r="D279" s="12">
        <f ca="1">IF(A279&lt;$B$1,VLOOKUP(A279,[1]DI!$A$4:$B$15000,2,FALSE),0)</f>
        <v>6.1499999999999999E-2</v>
      </c>
      <c r="E279" s="13">
        <f t="shared" ca="1" si="107"/>
        <v>1.0002368699999999</v>
      </c>
      <c r="F279" s="13">
        <f ca="1">(TRUNC(PRODUCT($E$12:$E278),16))</f>
        <v>1.02759538236518</v>
      </c>
      <c r="G279" s="13">
        <f t="shared" ca="1" si="108"/>
        <v>1.00816158296068</v>
      </c>
      <c r="H279" s="13">
        <f t="shared" ca="1" si="109"/>
        <v>1.0192764700000001</v>
      </c>
      <c r="I279" s="12">
        <f t="shared" si="110"/>
        <v>7.0000000000000007E-2</v>
      </c>
      <c r="J279" s="30">
        <f t="shared" si="99"/>
        <v>44348</v>
      </c>
      <c r="K279" s="2">
        <f t="shared" si="100"/>
        <v>102</v>
      </c>
      <c r="L279" s="15">
        <f t="shared" si="101"/>
        <v>102</v>
      </c>
      <c r="M279" s="11">
        <f t="shared" si="93"/>
        <v>1.0277640770000001</v>
      </c>
      <c r="N279" s="11">
        <f t="shared" ca="1" si="94"/>
        <v>1.0475757400000001</v>
      </c>
      <c r="O279" s="15">
        <f t="shared" si="102"/>
        <v>0</v>
      </c>
      <c r="P279" s="13">
        <f t="shared" ca="1" si="95"/>
        <v>47.575740000000003</v>
      </c>
      <c r="Q279" s="19">
        <f t="shared" si="96"/>
        <v>0</v>
      </c>
      <c r="R279" s="13">
        <f t="shared" si="103"/>
        <v>0</v>
      </c>
      <c r="S279" s="4" t="str">
        <f t="shared" si="104"/>
        <v>A+J=</v>
      </c>
      <c r="T279" s="30">
        <f t="shared" si="105"/>
        <v>44530</v>
      </c>
      <c r="U279" s="3"/>
      <c r="V279" s="76">
        <f>[2]Plan1!$A349</f>
        <v>47477</v>
      </c>
      <c r="W279" s="76" t="str">
        <f>[2]Plan1!$C349</f>
        <v>Natal</v>
      </c>
      <c r="X279" s="69"/>
      <c r="Y279" s="1"/>
      <c r="Z279" s="3"/>
      <c r="AA279" s="67"/>
      <c r="AB279" s="67"/>
      <c r="AC279" s="67"/>
      <c r="AD279" s="69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</row>
    <row r="280" spans="1:119" x14ac:dyDescent="0.15">
      <c r="A280" s="36">
        <f t="shared" si="97"/>
        <v>44496</v>
      </c>
      <c r="B280" s="14">
        <f t="shared" ca="1" si="106"/>
        <v>1048.10524799</v>
      </c>
      <c r="C280" s="6">
        <f t="shared" si="98"/>
        <v>1000</v>
      </c>
      <c r="D280" s="12">
        <f ca="1">IF(A280&lt;$B$1,VLOOKUP(A280,[1]DI!$A$4:$B$15000,2,FALSE),0)</f>
        <v>6.1499999999999999E-2</v>
      </c>
      <c r="E280" s="13">
        <f t="shared" ca="1" si="107"/>
        <v>1.0002368699999999</v>
      </c>
      <c r="F280" s="13">
        <f ca="1">(TRUNC(PRODUCT($E$12:$E279),16))</f>
        <v>1.0278387888834</v>
      </c>
      <c r="G280" s="13">
        <f t="shared" ca="1" si="108"/>
        <v>1.00816158296068</v>
      </c>
      <c r="H280" s="13">
        <f t="shared" ca="1" si="109"/>
        <v>1.01951791</v>
      </c>
      <c r="I280" s="12">
        <f t="shared" si="110"/>
        <v>7.0000000000000007E-2</v>
      </c>
      <c r="J280" s="30">
        <f t="shared" si="99"/>
        <v>44348</v>
      </c>
      <c r="K280" s="2">
        <f t="shared" si="100"/>
        <v>103</v>
      </c>
      <c r="L280" s="15">
        <f t="shared" si="101"/>
        <v>103</v>
      </c>
      <c r="M280" s="11">
        <f t="shared" si="93"/>
        <v>1.028040055</v>
      </c>
      <c r="N280" s="11">
        <f t="shared" ca="1" si="94"/>
        <v>1.0481052479999999</v>
      </c>
      <c r="O280" s="15">
        <f t="shared" si="102"/>
        <v>0</v>
      </c>
      <c r="P280" s="13">
        <f t="shared" ca="1" si="95"/>
        <v>48.105247990000002</v>
      </c>
      <c r="Q280" s="19">
        <f t="shared" si="96"/>
        <v>0</v>
      </c>
      <c r="R280" s="13">
        <f t="shared" si="103"/>
        <v>0</v>
      </c>
      <c r="S280" s="4" t="str">
        <f t="shared" si="104"/>
        <v>A+J=</v>
      </c>
      <c r="T280" s="30">
        <f t="shared" si="105"/>
        <v>44530</v>
      </c>
      <c r="U280" s="3"/>
      <c r="V280" s="76">
        <f>[2]Plan1!$A350</f>
        <v>47484</v>
      </c>
      <c r="W280" s="76" t="str">
        <f>[2]Plan1!$C350</f>
        <v>Confraternização Universal</v>
      </c>
      <c r="X280" s="69"/>
      <c r="Y280" s="1"/>
      <c r="Z280" s="3"/>
      <c r="AA280" s="67"/>
      <c r="AB280" s="67"/>
      <c r="AC280" s="67"/>
      <c r="AD280" s="69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</row>
    <row r="281" spans="1:119" x14ac:dyDescent="0.15">
      <c r="A281" s="36">
        <f t="shared" si="97"/>
        <v>44497</v>
      </c>
      <c r="B281" s="14">
        <f t="shared" ca="1" si="106"/>
        <v>1048.635016</v>
      </c>
      <c r="C281" s="6">
        <f t="shared" si="98"/>
        <v>1000</v>
      </c>
      <c r="D281" s="12">
        <f ca="1">IF(A281&lt;$B$1,VLOOKUP(A281,[1]DI!$A$4:$B$15000,2,FALSE),0)</f>
        <v>7.6499999999999999E-2</v>
      </c>
      <c r="E281" s="13">
        <f t="shared" ca="1" si="107"/>
        <v>1.0002925600000001</v>
      </c>
      <c r="F281" s="13">
        <f ca="1">(TRUNC(PRODUCT($E$12:$E280),16))</f>
        <v>1.0280822530573199</v>
      </c>
      <c r="G281" s="13">
        <f t="shared" ca="1" si="108"/>
        <v>1.00816158296068</v>
      </c>
      <c r="H281" s="13">
        <f t="shared" ca="1" si="109"/>
        <v>1.0197594000000001</v>
      </c>
      <c r="I281" s="12">
        <f t="shared" si="110"/>
        <v>7.0000000000000007E-2</v>
      </c>
      <c r="J281" s="30">
        <f t="shared" si="99"/>
        <v>44348</v>
      </c>
      <c r="K281" s="2">
        <f t="shared" si="100"/>
        <v>104</v>
      </c>
      <c r="L281" s="15">
        <f t="shared" si="101"/>
        <v>104</v>
      </c>
      <c r="M281" s="11">
        <f t="shared" si="93"/>
        <v>1.028316107</v>
      </c>
      <c r="N281" s="11">
        <f t="shared" ca="1" si="94"/>
        <v>1.048635016</v>
      </c>
      <c r="O281" s="15">
        <f t="shared" si="102"/>
        <v>0</v>
      </c>
      <c r="P281" s="13">
        <f t="shared" ca="1" si="95"/>
        <v>48.635016</v>
      </c>
      <c r="Q281" s="19">
        <f t="shared" si="96"/>
        <v>0</v>
      </c>
      <c r="R281" s="13">
        <f t="shared" si="103"/>
        <v>0</v>
      </c>
      <c r="S281" s="4" t="str">
        <f t="shared" si="104"/>
        <v>A+J=</v>
      </c>
      <c r="T281" s="30">
        <f t="shared" si="105"/>
        <v>44530</v>
      </c>
      <c r="U281" s="3"/>
      <c r="V281" s="76">
        <f>[2]Plan1!$A351</f>
        <v>47546</v>
      </c>
      <c r="W281" s="76" t="str">
        <f>[2]Plan1!$C351</f>
        <v>Carnaval</v>
      </c>
      <c r="X281" s="69"/>
      <c r="Y281" s="1"/>
      <c r="Z281" s="3"/>
      <c r="AA281" s="67"/>
      <c r="AB281" s="67"/>
      <c r="AC281" s="67"/>
      <c r="AD281" s="69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</row>
    <row r="282" spans="1:119" x14ac:dyDescent="0.15">
      <c r="A282" s="36">
        <f t="shared" si="97"/>
        <v>44498</v>
      </c>
      <c r="B282" s="14">
        <f t="shared" ca="1" si="106"/>
        <v>1049.223469</v>
      </c>
      <c r="C282" s="6">
        <f t="shared" si="98"/>
        <v>1000</v>
      </c>
      <c r="D282" s="12">
        <f ca="1">IF(A282&lt;$B$1,VLOOKUP(A282,[1]DI!$A$4:$B$15000,2,FALSE),0)</f>
        <v>7.6499999999999999E-2</v>
      </c>
      <c r="E282" s="13">
        <f t="shared" ca="1" si="107"/>
        <v>1.0002925600000001</v>
      </c>
      <c r="F282" s="13">
        <f ca="1">(TRUNC(PRODUCT($E$12:$E281),16))</f>
        <v>1.0283830288012801</v>
      </c>
      <c r="G282" s="13">
        <f t="shared" ca="1" si="108"/>
        <v>1.00816158296068</v>
      </c>
      <c r="H282" s="13">
        <f t="shared" ca="1" si="109"/>
        <v>1.0200577399999999</v>
      </c>
      <c r="I282" s="12">
        <f t="shared" si="110"/>
        <v>7.0000000000000007E-2</v>
      </c>
      <c r="J282" s="30">
        <f t="shared" si="99"/>
        <v>44348</v>
      </c>
      <c r="K282" s="2">
        <f t="shared" si="100"/>
        <v>105</v>
      </c>
      <c r="L282" s="15">
        <f t="shared" si="101"/>
        <v>105</v>
      </c>
      <c r="M282" s="11">
        <f t="shared" si="93"/>
        <v>1.0285922329999999</v>
      </c>
      <c r="N282" s="11">
        <f t="shared" ca="1" si="94"/>
        <v>1.049223469</v>
      </c>
      <c r="O282" s="15">
        <f t="shared" si="102"/>
        <v>0</v>
      </c>
      <c r="P282" s="13">
        <f t="shared" ca="1" si="95"/>
        <v>49.223469000000001</v>
      </c>
      <c r="Q282" s="19">
        <f t="shared" si="96"/>
        <v>0</v>
      </c>
      <c r="R282" s="13">
        <f t="shared" si="103"/>
        <v>0</v>
      </c>
      <c r="S282" s="4" t="str">
        <f t="shared" si="104"/>
        <v>A+J=</v>
      </c>
      <c r="T282" s="30">
        <f t="shared" si="105"/>
        <v>44530</v>
      </c>
      <c r="U282" s="3"/>
      <c r="V282" s="76">
        <f>[2]Plan1!$A352</f>
        <v>47547</v>
      </c>
      <c r="W282" s="76" t="str">
        <f>[2]Plan1!$C352</f>
        <v>Carnaval</v>
      </c>
      <c r="X282" s="69"/>
      <c r="Y282" s="1"/>
      <c r="Z282" s="3"/>
      <c r="AA282" s="67"/>
      <c r="AB282" s="67"/>
      <c r="AC282" s="67"/>
      <c r="AD282" s="69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</row>
    <row r="283" spans="1:119" x14ac:dyDescent="0.15">
      <c r="A283" s="36">
        <f t="shared" si="97"/>
        <v>44499</v>
      </c>
      <c r="B283" s="14">
        <f t="shared" ca="1" si="106"/>
        <v>1049.8122550000001</v>
      </c>
      <c r="C283" s="6">
        <f t="shared" si="98"/>
        <v>1000</v>
      </c>
      <c r="D283" s="12">
        <f ca="1">IF(A283&lt;$B$1,VLOOKUP(A283,[1]DI!$A$4:$B$15000,2,FALSE),0)</f>
        <v>0</v>
      </c>
      <c r="E283" s="13">
        <f t="shared" ca="1" si="107"/>
        <v>1</v>
      </c>
      <c r="F283" s="13">
        <f ca="1">(TRUNC(PRODUCT($E$12:$E282),16))</f>
        <v>1.02868389254018</v>
      </c>
      <c r="G283" s="13">
        <f t="shared" ca="1" si="108"/>
        <v>1.00816158296068</v>
      </c>
      <c r="H283" s="13">
        <f t="shared" ca="1" si="109"/>
        <v>1.0203561699999999</v>
      </c>
      <c r="I283" s="12">
        <f t="shared" si="110"/>
        <v>7.0000000000000007E-2</v>
      </c>
      <c r="J283" s="30">
        <f t="shared" si="99"/>
        <v>44348</v>
      </c>
      <c r="K283" s="2">
        <f t="shared" si="100"/>
        <v>105</v>
      </c>
      <c r="L283" s="15">
        <f t="shared" si="101"/>
        <v>106</v>
      </c>
      <c r="M283" s="11">
        <f t="shared" si="93"/>
        <v>1.0288684340000001</v>
      </c>
      <c r="N283" s="11">
        <f t="shared" ca="1" si="94"/>
        <v>1.049812255</v>
      </c>
      <c r="O283" s="15">
        <f t="shared" si="102"/>
        <v>0</v>
      </c>
      <c r="P283" s="13">
        <f t="shared" ca="1" si="95"/>
        <v>49.812255</v>
      </c>
      <c r="Q283" s="19">
        <f t="shared" si="96"/>
        <v>0</v>
      </c>
      <c r="R283" s="13">
        <f t="shared" si="103"/>
        <v>0</v>
      </c>
      <c r="S283" s="4" t="str">
        <f t="shared" si="104"/>
        <v>A+J=</v>
      </c>
      <c r="T283" s="30">
        <f t="shared" si="105"/>
        <v>44530</v>
      </c>
      <c r="U283" s="3"/>
      <c r="V283" s="76">
        <f>[2]Plan1!$A353</f>
        <v>47592</v>
      </c>
      <c r="W283" s="76" t="str">
        <f>[2]Plan1!$C353</f>
        <v>Paixão de Cristo</v>
      </c>
      <c r="X283" s="69"/>
      <c r="Y283" s="1"/>
      <c r="Z283" s="3"/>
      <c r="AA283" s="67"/>
      <c r="AB283" s="67"/>
      <c r="AC283" s="67"/>
      <c r="AD283" s="69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</row>
    <row r="284" spans="1:119" x14ac:dyDescent="0.15">
      <c r="A284" s="36">
        <f t="shared" si="97"/>
        <v>44500</v>
      </c>
      <c r="B284" s="14">
        <f t="shared" ca="1" si="106"/>
        <v>1049.8122550000001</v>
      </c>
      <c r="C284" s="6">
        <f t="shared" si="98"/>
        <v>1000</v>
      </c>
      <c r="D284" s="12">
        <f ca="1">IF(A284&lt;$B$1,VLOOKUP(A284,[1]DI!$A$4:$B$15000,2,FALSE),0)</f>
        <v>0</v>
      </c>
      <c r="E284" s="13">
        <f t="shared" ca="1" si="107"/>
        <v>1</v>
      </c>
      <c r="F284" s="13">
        <f ca="1">(TRUNC(PRODUCT($E$12:$E283),16))</f>
        <v>1.02868389254018</v>
      </c>
      <c r="G284" s="13">
        <f t="shared" ca="1" si="108"/>
        <v>1.00816158296068</v>
      </c>
      <c r="H284" s="13">
        <f t="shared" ca="1" si="109"/>
        <v>1.0203561699999999</v>
      </c>
      <c r="I284" s="12">
        <f t="shared" si="110"/>
        <v>7.0000000000000007E-2</v>
      </c>
      <c r="J284" s="30">
        <f t="shared" si="99"/>
        <v>44348</v>
      </c>
      <c r="K284" s="2">
        <f t="shared" si="100"/>
        <v>105</v>
      </c>
      <c r="L284" s="15">
        <f t="shared" si="101"/>
        <v>106</v>
      </c>
      <c r="M284" s="11">
        <f t="shared" si="93"/>
        <v>1.0288684340000001</v>
      </c>
      <c r="N284" s="11">
        <f t="shared" ca="1" si="94"/>
        <v>1.049812255</v>
      </c>
      <c r="O284" s="15">
        <f t="shared" si="102"/>
        <v>0</v>
      </c>
      <c r="P284" s="13">
        <f t="shared" ca="1" si="95"/>
        <v>49.812255</v>
      </c>
      <c r="Q284" s="19">
        <f t="shared" si="96"/>
        <v>0</v>
      </c>
      <c r="R284" s="13">
        <f t="shared" si="103"/>
        <v>0</v>
      </c>
      <c r="S284" s="4" t="str">
        <f t="shared" si="104"/>
        <v>A+J=</v>
      </c>
      <c r="T284" s="30">
        <f t="shared" si="105"/>
        <v>44530</v>
      </c>
      <c r="U284" s="3"/>
      <c r="V284" s="76">
        <f>[2]Plan1!$A354</f>
        <v>47594</v>
      </c>
      <c r="W284" s="76" t="str">
        <f>[2]Plan1!$C354</f>
        <v>Tiradentes</v>
      </c>
      <c r="X284" s="69"/>
      <c r="Y284" s="1"/>
      <c r="Z284" s="3"/>
      <c r="AA284" s="67"/>
      <c r="AB284" s="67"/>
      <c r="AC284" s="67"/>
      <c r="AD284" s="69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</row>
    <row r="285" spans="1:119" x14ac:dyDescent="0.15">
      <c r="A285" s="36">
        <f t="shared" si="97"/>
        <v>44501</v>
      </c>
      <c r="B285" s="14">
        <f t="shared" ca="1" si="106"/>
        <v>1049.8122550000001</v>
      </c>
      <c r="C285" s="6">
        <f t="shared" si="98"/>
        <v>1000</v>
      </c>
      <c r="D285" s="12">
        <f ca="1">IF(A285&lt;$B$1,VLOOKUP(A285,[1]DI!$A$4:$B$15000,2,FALSE),0)</f>
        <v>7.6499999999999999E-2</v>
      </c>
      <c r="E285" s="13">
        <f t="shared" ca="1" si="107"/>
        <v>1.0002925600000001</v>
      </c>
      <c r="F285" s="13">
        <f ca="1">(TRUNC(PRODUCT($E$12:$E284),16))</f>
        <v>1.02868389254018</v>
      </c>
      <c r="G285" s="13">
        <f t="shared" ca="1" si="108"/>
        <v>1.00816158296068</v>
      </c>
      <c r="H285" s="13">
        <f t="shared" ca="1" si="109"/>
        <v>1.0203561699999999</v>
      </c>
      <c r="I285" s="12">
        <f t="shared" si="110"/>
        <v>7.0000000000000007E-2</v>
      </c>
      <c r="J285" s="30">
        <f t="shared" si="99"/>
        <v>44348</v>
      </c>
      <c r="K285" s="2">
        <f t="shared" si="100"/>
        <v>106</v>
      </c>
      <c r="L285" s="15">
        <f t="shared" si="101"/>
        <v>106</v>
      </c>
      <c r="M285" s="11">
        <f t="shared" si="93"/>
        <v>1.0288684340000001</v>
      </c>
      <c r="N285" s="11">
        <f t="shared" ca="1" si="94"/>
        <v>1.049812255</v>
      </c>
      <c r="O285" s="15">
        <f t="shared" si="102"/>
        <v>0</v>
      </c>
      <c r="P285" s="13">
        <f t="shared" ca="1" si="95"/>
        <v>49.812255</v>
      </c>
      <c r="Q285" s="19">
        <f t="shared" si="96"/>
        <v>0</v>
      </c>
      <c r="R285" s="13">
        <f t="shared" si="103"/>
        <v>0</v>
      </c>
      <c r="S285" s="4" t="str">
        <f t="shared" si="104"/>
        <v>A+J=</v>
      </c>
      <c r="T285" s="30">
        <f t="shared" si="105"/>
        <v>44530</v>
      </c>
      <c r="U285" s="3"/>
      <c r="V285" s="76">
        <f>[2]Plan1!$A355</f>
        <v>47604</v>
      </c>
      <c r="W285" s="76" t="str">
        <f>[2]Plan1!$C355</f>
        <v>Dia do Trabalho</v>
      </c>
      <c r="X285" s="69"/>
      <c r="Y285" s="1"/>
      <c r="Z285" s="3"/>
      <c r="AA285" s="67"/>
      <c r="AB285" s="67"/>
      <c r="AC285" s="67"/>
      <c r="AD285" s="69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</row>
    <row r="286" spans="1:119" x14ac:dyDescent="0.15">
      <c r="A286" s="36">
        <f t="shared" si="97"/>
        <v>44502</v>
      </c>
      <c r="B286" s="14">
        <f t="shared" ca="1" si="106"/>
        <v>1050.40137299</v>
      </c>
      <c r="C286" s="6">
        <f t="shared" si="98"/>
        <v>1000</v>
      </c>
      <c r="D286" s="12">
        <f ca="1">IF(A286&lt;$B$1,VLOOKUP(A286,[1]DI!$A$4:$B$15000,2,FALSE),0)</f>
        <v>0</v>
      </c>
      <c r="E286" s="13">
        <f t="shared" ca="1" si="107"/>
        <v>1</v>
      </c>
      <c r="F286" s="13">
        <f ca="1">(TRUNC(PRODUCT($E$12:$E285),16))</f>
        <v>1.02898484429979</v>
      </c>
      <c r="G286" s="13">
        <f t="shared" ca="1" si="108"/>
        <v>1.00816158296068</v>
      </c>
      <c r="H286" s="13">
        <f t="shared" ca="1" si="109"/>
        <v>1.02065469</v>
      </c>
      <c r="I286" s="12">
        <f t="shared" si="110"/>
        <v>7.0000000000000007E-2</v>
      </c>
      <c r="J286" s="30">
        <f t="shared" si="99"/>
        <v>44348</v>
      </c>
      <c r="K286" s="2">
        <f t="shared" si="100"/>
        <v>106</v>
      </c>
      <c r="L286" s="15">
        <f t="shared" si="101"/>
        <v>107</v>
      </c>
      <c r="M286" s="11">
        <f t="shared" si="93"/>
        <v>1.029144708</v>
      </c>
      <c r="N286" s="11">
        <f t="shared" ca="1" si="94"/>
        <v>1.0504013729999999</v>
      </c>
      <c r="O286" s="15">
        <f t="shared" si="102"/>
        <v>0</v>
      </c>
      <c r="P286" s="13">
        <f t="shared" ca="1" si="95"/>
        <v>50.401372989999999</v>
      </c>
      <c r="Q286" s="19">
        <f t="shared" si="96"/>
        <v>0</v>
      </c>
      <c r="R286" s="13">
        <f t="shared" si="103"/>
        <v>0</v>
      </c>
      <c r="S286" s="4" t="str">
        <f t="shared" si="104"/>
        <v>A+J=</v>
      </c>
      <c r="T286" s="30">
        <f t="shared" si="105"/>
        <v>44530</v>
      </c>
      <c r="U286" s="3"/>
      <c r="V286" s="76">
        <f>[2]Plan1!$A356</f>
        <v>47654</v>
      </c>
      <c r="W286" s="76" t="str">
        <f>[2]Plan1!$C356</f>
        <v>Corpus Christi</v>
      </c>
      <c r="X286" s="69"/>
      <c r="Y286" s="1"/>
      <c r="Z286" s="3"/>
      <c r="AA286" s="67"/>
      <c r="AB286" s="67"/>
      <c r="AC286" s="67"/>
      <c r="AD286" s="69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</row>
    <row r="287" spans="1:119" x14ac:dyDescent="0.15">
      <c r="A287" s="36">
        <f t="shared" si="97"/>
        <v>44503</v>
      </c>
      <c r="B287" s="14">
        <f t="shared" ca="1" si="106"/>
        <v>1050.40137299</v>
      </c>
      <c r="C287" s="6">
        <f t="shared" si="98"/>
        <v>1000</v>
      </c>
      <c r="D287" s="12">
        <f ca="1">IF(A287&lt;$B$1,VLOOKUP(A287,[1]DI!$A$4:$B$15000,2,FALSE),0)</f>
        <v>7.6499999999999999E-2</v>
      </c>
      <c r="E287" s="13">
        <f t="shared" ca="1" si="107"/>
        <v>1.0002925600000001</v>
      </c>
      <c r="F287" s="13">
        <f ca="1">(TRUNC(PRODUCT($E$12:$E286),16))</f>
        <v>1.02898484429979</v>
      </c>
      <c r="G287" s="13">
        <f t="shared" ca="1" si="108"/>
        <v>1.00816158296068</v>
      </c>
      <c r="H287" s="13">
        <f t="shared" ca="1" si="109"/>
        <v>1.02065469</v>
      </c>
      <c r="I287" s="12">
        <f t="shared" si="110"/>
        <v>7.0000000000000007E-2</v>
      </c>
      <c r="J287" s="30">
        <f t="shared" si="99"/>
        <v>44348</v>
      </c>
      <c r="K287" s="2">
        <f t="shared" si="100"/>
        <v>107</v>
      </c>
      <c r="L287" s="15">
        <f t="shared" si="101"/>
        <v>107</v>
      </c>
      <c r="M287" s="11">
        <f t="shared" si="93"/>
        <v>1.029144708</v>
      </c>
      <c r="N287" s="11">
        <f t="shared" ca="1" si="94"/>
        <v>1.0504013729999999</v>
      </c>
      <c r="O287" s="15">
        <f t="shared" si="102"/>
        <v>0</v>
      </c>
      <c r="P287" s="13">
        <f t="shared" ca="1" si="95"/>
        <v>50.401372989999999</v>
      </c>
      <c r="Q287" s="19">
        <f t="shared" si="96"/>
        <v>0</v>
      </c>
      <c r="R287" s="13">
        <f t="shared" si="103"/>
        <v>0</v>
      </c>
      <c r="S287" s="4" t="str">
        <f t="shared" si="104"/>
        <v>A+J=</v>
      </c>
      <c r="T287" s="30">
        <f t="shared" si="105"/>
        <v>44530</v>
      </c>
      <c r="U287" s="3"/>
      <c r="V287" s="76">
        <f>[2]Plan1!$A357</f>
        <v>47733</v>
      </c>
      <c r="W287" s="76" t="str">
        <f>[2]Plan1!$C357</f>
        <v>Independência do Brasil</v>
      </c>
      <c r="X287" s="69"/>
      <c r="Y287" s="1"/>
      <c r="Z287" s="3"/>
      <c r="AA287" s="67"/>
      <c r="AB287" s="67"/>
      <c r="AC287" s="67"/>
      <c r="AD287" s="69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</row>
    <row r="288" spans="1:119" x14ac:dyDescent="0.15">
      <c r="A288" s="36">
        <f t="shared" si="97"/>
        <v>44504</v>
      </c>
      <c r="B288" s="14">
        <f t="shared" ca="1" si="106"/>
        <v>1050.9908150000001</v>
      </c>
      <c r="C288" s="6">
        <f t="shared" si="98"/>
        <v>1000</v>
      </c>
      <c r="D288" s="12">
        <f ca="1">IF(A288&lt;$B$1,VLOOKUP(A288,[1]DI!$A$4:$B$15000,2,FALSE),0)</f>
        <v>7.6499999999999999E-2</v>
      </c>
      <c r="E288" s="13">
        <f t="shared" ca="1" si="107"/>
        <v>1.0002925600000001</v>
      </c>
      <c r="F288" s="13">
        <f ca="1">(TRUNC(PRODUCT($E$12:$E287),16))</f>
        <v>1.0292858841058301</v>
      </c>
      <c r="G288" s="13">
        <f t="shared" ca="1" si="108"/>
        <v>1.00816158296068</v>
      </c>
      <c r="H288" s="13">
        <f t="shared" ca="1" si="109"/>
        <v>1.02095329</v>
      </c>
      <c r="I288" s="12">
        <f t="shared" si="110"/>
        <v>7.0000000000000007E-2</v>
      </c>
      <c r="J288" s="30">
        <f t="shared" si="99"/>
        <v>44348</v>
      </c>
      <c r="K288" s="2">
        <f t="shared" si="100"/>
        <v>108</v>
      </c>
      <c r="L288" s="15">
        <f t="shared" si="101"/>
        <v>108</v>
      </c>
      <c r="M288" s="11">
        <f t="shared" si="93"/>
        <v>1.029421057</v>
      </c>
      <c r="N288" s="11">
        <f t="shared" ca="1" si="94"/>
        <v>1.050990815</v>
      </c>
      <c r="O288" s="15">
        <f t="shared" si="102"/>
        <v>0</v>
      </c>
      <c r="P288" s="13">
        <f t="shared" ca="1" si="95"/>
        <v>50.990814999999998</v>
      </c>
      <c r="Q288" s="19">
        <f t="shared" si="96"/>
        <v>0</v>
      </c>
      <c r="R288" s="13">
        <f t="shared" si="103"/>
        <v>0</v>
      </c>
      <c r="S288" s="4" t="str">
        <f t="shared" si="104"/>
        <v>A+J=</v>
      </c>
      <c r="T288" s="30">
        <f t="shared" si="105"/>
        <v>44530</v>
      </c>
      <c r="U288" s="3"/>
      <c r="V288" s="76">
        <f>[2]Plan1!$A358</f>
        <v>47768</v>
      </c>
      <c r="W288" s="76" t="str">
        <f>[2]Plan1!$C358</f>
        <v>Nossa Sr.a Aparecida - Padroeira do Brasil</v>
      </c>
      <c r="X288" s="69"/>
      <c r="Y288" s="1"/>
      <c r="Z288" s="3"/>
      <c r="AA288" s="67"/>
      <c r="AB288" s="67"/>
      <c r="AC288" s="67"/>
      <c r="AD288" s="69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</row>
    <row r="289" spans="1:119" x14ac:dyDescent="0.15">
      <c r="A289" s="36">
        <f t="shared" si="97"/>
        <v>44505</v>
      </c>
      <c r="B289" s="14">
        <f t="shared" ca="1" si="106"/>
        <v>1051.5805899899999</v>
      </c>
      <c r="C289" s="6">
        <f t="shared" si="98"/>
        <v>1000</v>
      </c>
      <c r="D289" s="12">
        <f ca="1">IF(A289&lt;$B$1,VLOOKUP(A289,[1]DI!$A$4:$B$15000,2,FALSE),0)</f>
        <v>7.6499999999999999E-2</v>
      </c>
      <c r="E289" s="13">
        <f t="shared" ca="1" si="107"/>
        <v>1.0002925600000001</v>
      </c>
      <c r="F289" s="13">
        <f ca="1">(TRUNC(PRODUCT($E$12:$E288),16))</f>
        <v>1.02958701198409</v>
      </c>
      <c r="G289" s="13">
        <f t="shared" ca="1" si="108"/>
        <v>1.00816158296068</v>
      </c>
      <c r="H289" s="13">
        <f t="shared" ca="1" si="109"/>
        <v>1.0212519799999999</v>
      </c>
      <c r="I289" s="12">
        <f t="shared" si="110"/>
        <v>7.0000000000000007E-2</v>
      </c>
      <c r="J289" s="30">
        <f t="shared" si="99"/>
        <v>44348</v>
      </c>
      <c r="K289" s="2">
        <f t="shared" si="100"/>
        <v>109</v>
      </c>
      <c r="L289" s="15">
        <f t="shared" si="101"/>
        <v>109</v>
      </c>
      <c r="M289" s="11">
        <f t="shared" si="93"/>
        <v>1.0296974800000001</v>
      </c>
      <c r="N289" s="11">
        <f t="shared" ca="1" si="94"/>
        <v>1.0515805899999999</v>
      </c>
      <c r="O289" s="15">
        <f t="shared" si="102"/>
        <v>0</v>
      </c>
      <c r="P289" s="13">
        <f t="shared" ca="1" si="95"/>
        <v>51.58058999</v>
      </c>
      <c r="Q289" s="19">
        <f t="shared" si="96"/>
        <v>0</v>
      </c>
      <c r="R289" s="13">
        <f t="shared" si="103"/>
        <v>0</v>
      </c>
      <c r="S289" s="4" t="str">
        <f t="shared" si="104"/>
        <v>A+J=</v>
      </c>
      <c r="T289" s="30">
        <f t="shared" si="105"/>
        <v>44530</v>
      </c>
      <c r="U289" s="3"/>
      <c r="V289" s="76">
        <f>[2]Plan1!$A359</f>
        <v>47789</v>
      </c>
      <c r="W289" s="76" t="str">
        <f>[2]Plan1!$C359</f>
        <v>Finados</v>
      </c>
      <c r="X289" s="69"/>
      <c r="Y289" s="1"/>
      <c r="Z289" s="3"/>
      <c r="AA289" s="67"/>
      <c r="AB289" s="67"/>
      <c r="AC289" s="67"/>
      <c r="AD289" s="69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</row>
    <row r="290" spans="1:119" x14ac:dyDescent="0.15">
      <c r="A290" s="36">
        <f t="shared" si="97"/>
        <v>44506</v>
      </c>
      <c r="B290" s="14">
        <f t="shared" ca="1" si="106"/>
        <v>1052.1706989899999</v>
      </c>
      <c r="C290" s="6">
        <f t="shared" si="98"/>
        <v>1000</v>
      </c>
      <c r="D290" s="12">
        <f ca="1">IF(A290&lt;$B$1,VLOOKUP(A290,[1]DI!$A$4:$B$15000,2,FALSE),0)</f>
        <v>0</v>
      </c>
      <c r="E290" s="13">
        <f t="shared" ca="1" si="107"/>
        <v>1</v>
      </c>
      <c r="F290" s="13">
        <f ca="1">(TRUNC(PRODUCT($E$12:$E289),16))</f>
        <v>1.0298882279603101</v>
      </c>
      <c r="G290" s="13">
        <f t="shared" ca="1" si="108"/>
        <v>1.00816158296068</v>
      </c>
      <c r="H290" s="13">
        <f t="shared" ca="1" si="109"/>
        <v>1.02155076</v>
      </c>
      <c r="I290" s="12">
        <f t="shared" si="110"/>
        <v>7.0000000000000007E-2</v>
      </c>
      <c r="J290" s="30">
        <f t="shared" si="99"/>
        <v>44348</v>
      </c>
      <c r="K290" s="2">
        <f t="shared" si="100"/>
        <v>109</v>
      </c>
      <c r="L290" s="15">
        <f t="shared" si="101"/>
        <v>110</v>
      </c>
      <c r="M290" s="11">
        <f t="shared" si="93"/>
        <v>1.029973977</v>
      </c>
      <c r="N290" s="11">
        <f t="shared" ca="1" si="94"/>
        <v>1.0521706989999999</v>
      </c>
      <c r="O290" s="15">
        <f t="shared" si="102"/>
        <v>0</v>
      </c>
      <c r="P290" s="13">
        <f t="shared" ca="1" si="95"/>
        <v>52.170698989999998</v>
      </c>
      <c r="Q290" s="19">
        <f t="shared" si="96"/>
        <v>0</v>
      </c>
      <c r="R290" s="13">
        <f t="shared" si="103"/>
        <v>0</v>
      </c>
      <c r="S290" s="4" t="str">
        <f t="shared" si="104"/>
        <v>A+J=</v>
      </c>
      <c r="T290" s="30">
        <f t="shared" si="105"/>
        <v>44530</v>
      </c>
      <c r="U290" s="3"/>
      <c r="V290" s="76">
        <f>[2]Plan1!$A360</f>
        <v>47802</v>
      </c>
      <c r="W290" s="76" t="str">
        <f>[2]Plan1!$C360</f>
        <v>Proclamação da República</v>
      </c>
      <c r="X290" s="69"/>
      <c r="Y290" s="1"/>
      <c r="Z290" s="3"/>
      <c r="AA290" s="67"/>
      <c r="AB290" s="67"/>
      <c r="AC290" s="67"/>
      <c r="AD290" s="69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</row>
    <row r="291" spans="1:119" x14ac:dyDescent="0.15">
      <c r="A291" s="36">
        <f t="shared" si="97"/>
        <v>44507</v>
      </c>
      <c r="B291" s="14">
        <f t="shared" ca="1" si="106"/>
        <v>1052.1706989899999</v>
      </c>
      <c r="C291" s="6">
        <f t="shared" si="98"/>
        <v>1000</v>
      </c>
      <c r="D291" s="12">
        <f ca="1">IF(A291&lt;$B$1,VLOOKUP(A291,[1]DI!$A$4:$B$15000,2,FALSE),0)</f>
        <v>0</v>
      </c>
      <c r="E291" s="13">
        <f t="shared" ca="1" si="107"/>
        <v>1</v>
      </c>
      <c r="F291" s="13">
        <f ca="1">(TRUNC(PRODUCT($E$12:$E290),16))</f>
        <v>1.0298882279603101</v>
      </c>
      <c r="G291" s="13">
        <f t="shared" ca="1" si="108"/>
        <v>1.00816158296068</v>
      </c>
      <c r="H291" s="13">
        <f t="shared" ca="1" si="109"/>
        <v>1.02155076</v>
      </c>
      <c r="I291" s="12">
        <f t="shared" si="110"/>
        <v>7.0000000000000007E-2</v>
      </c>
      <c r="J291" s="30">
        <f t="shared" si="99"/>
        <v>44348</v>
      </c>
      <c r="K291" s="2">
        <f t="shared" si="100"/>
        <v>109</v>
      </c>
      <c r="L291" s="15">
        <f t="shared" si="101"/>
        <v>110</v>
      </c>
      <c r="M291" s="11">
        <f t="shared" si="93"/>
        <v>1.029973977</v>
      </c>
      <c r="N291" s="11">
        <f t="shared" ca="1" si="94"/>
        <v>1.0521706989999999</v>
      </c>
      <c r="O291" s="15">
        <f t="shared" si="102"/>
        <v>0</v>
      </c>
      <c r="P291" s="13">
        <f t="shared" ca="1" si="95"/>
        <v>52.170698989999998</v>
      </c>
      <c r="Q291" s="19">
        <f t="shared" si="96"/>
        <v>0</v>
      </c>
      <c r="R291" s="13">
        <f t="shared" si="103"/>
        <v>0</v>
      </c>
      <c r="S291" s="4" t="str">
        <f t="shared" si="104"/>
        <v>A+J=</v>
      </c>
      <c r="T291" s="30">
        <f t="shared" si="105"/>
        <v>44530</v>
      </c>
      <c r="U291" s="3"/>
      <c r="V291" s="76">
        <f>[2]Plan1!$A361</f>
        <v>47842</v>
      </c>
      <c r="W291" s="76" t="str">
        <f>[2]Plan1!$C361</f>
        <v>Natal</v>
      </c>
      <c r="X291" s="69"/>
      <c r="Y291" s="1"/>
      <c r="Z291" s="3"/>
      <c r="AA291" s="67"/>
      <c r="AB291" s="67"/>
      <c r="AC291" s="67"/>
      <c r="AD291" s="69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</row>
    <row r="292" spans="1:119" x14ac:dyDescent="0.15">
      <c r="A292" s="36">
        <f t="shared" si="97"/>
        <v>44508</v>
      </c>
      <c r="B292" s="14">
        <f t="shared" ca="1" si="106"/>
        <v>1052.1706989899999</v>
      </c>
      <c r="C292" s="6">
        <f t="shared" si="98"/>
        <v>1000</v>
      </c>
      <c r="D292" s="12">
        <f ca="1">IF(A292&lt;$B$1,VLOOKUP(A292,[1]DI!$A$4:$B$15000,2,FALSE),0)</f>
        <v>7.6499999999999999E-2</v>
      </c>
      <c r="E292" s="13">
        <f t="shared" ca="1" si="107"/>
        <v>1.0002925600000001</v>
      </c>
      <c r="F292" s="13">
        <f ca="1">(TRUNC(PRODUCT($E$12:$E291),16))</f>
        <v>1.0298882279603101</v>
      </c>
      <c r="G292" s="13">
        <f t="shared" ca="1" si="108"/>
        <v>1.00816158296068</v>
      </c>
      <c r="H292" s="13">
        <f t="shared" ca="1" si="109"/>
        <v>1.02155076</v>
      </c>
      <c r="I292" s="12">
        <f t="shared" si="110"/>
        <v>7.0000000000000007E-2</v>
      </c>
      <c r="J292" s="30">
        <f t="shared" si="99"/>
        <v>44348</v>
      </c>
      <c r="K292" s="2">
        <f t="shared" si="100"/>
        <v>110</v>
      </c>
      <c r="L292" s="15">
        <f t="shared" si="101"/>
        <v>110</v>
      </c>
      <c r="M292" s="11">
        <f t="shared" si="93"/>
        <v>1.029973977</v>
      </c>
      <c r="N292" s="11">
        <f t="shared" ca="1" si="94"/>
        <v>1.0521706989999999</v>
      </c>
      <c r="O292" s="15">
        <f t="shared" si="102"/>
        <v>0</v>
      </c>
      <c r="P292" s="13">
        <f t="shared" ca="1" si="95"/>
        <v>52.170698989999998</v>
      </c>
      <c r="Q292" s="19">
        <f t="shared" si="96"/>
        <v>0</v>
      </c>
      <c r="R292" s="13">
        <f t="shared" si="103"/>
        <v>0</v>
      </c>
      <c r="S292" s="4" t="str">
        <f t="shared" si="104"/>
        <v>A+J=</v>
      </c>
      <c r="T292" s="30">
        <f t="shared" si="105"/>
        <v>44530</v>
      </c>
      <c r="U292" s="3"/>
      <c r="V292" s="76">
        <f>[2]Plan1!$A362</f>
        <v>47849</v>
      </c>
      <c r="W292" s="76" t="str">
        <f>[2]Plan1!$C362</f>
        <v>Confraternização Universal</v>
      </c>
      <c r="X292" s="69"/>
      <c r="Y292" s="1"/>
      <c r="Z292" s="3"/>
      <c r="AA292" s="67"/>
      <c r="AB292" s="67"/>
      <c r="AC292" s="67"/>
      <c r="AD292" s="69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</row>
    <row r="293" spans="1:119" x14ac:dyDescent="0.15">
      <c r="A293" s="36">
        <f t="shared" si="97"/>
        <v>44509</v>
      </c>
      <c r="B293" s="14">
        <f t="shared" ca="1" si="106"/>
        <v>1052.7611320000001</v>
      </c>
      <c r="C293" s="6">
        <f t="shared" si="98"/>
        <v>1000</v>
      </c>
      <c r="D293" s="12">
        <f ca="1">IF(A293&lt;$B$1,VLOOKUP(A293,[1]DI!$A$4:$B$15000,2,FALSE),0)</f>
        <v>7.6499999999999999E-2</v>
      </c>
      <c r="E293" s="13">
        <f t="shared" ca="1" si="107"/>
        <v>1.0002925600000001</v>
      </c>
      <c r="F293" s="13">
        <f ca="1">(TRUNC(PRODUCT($E$12:$E292),16))</f>
        <v>1.0301895320602901</v>
      </c>
      <c r="G293" s="13">
        <f t="shared" ca="1" si="108"/>
        <v>1.00816158296068</v>
      </c>
      <c r="H293" s="13">
        <f t="shared" ca="1" si="109"/>
        <v>1.02184962</v>
      </c>
      <c r="I293" s="12">
        <f t="shared" si="110"/>
        <v>7.0000000000000007E-2</v>
      </c>
      <c r="J293" s="30">
        <f t="shared" si="99"/>
        <v>44348</v>
      </c>
      <c r="K293" s="2">
        <f t="shared" si="100"/>
        <v>111</v>
      </c>
      <c r="L293" s="15">
        <f t="shared" si="101"/>
        <v>111</v>
      </c>
      <c r="M293" s="11">
        <f t="shared" si="93"/>
        <v>1.030250549</v>
      </c>
      <c r="N293" s="11">
        <f t="shared" ca="1" si="94"/>
        <v>1.0527611320000001</v>
      </c>
      <c r="O293" s="15">
        <f t="shared" si="102"/>
        <v>0</v>
      </c>
      <c r="P293" s="13">
        <f t="shared" ca="1" si="95"/>
        <v>52.761132000000003</v>
      </c>
      <c r="Q293" s="19">
        <f t="shared" si="96"/>
        <v>0</v>
      </c>
      <c r="R293" s="13">
        <f t="shared" si="103"/>
        <v>0</v>
      </c>
      <c r="S293" s="4" t="str">
        <f t="shared" si="104"/>
        <v>A+J=</v>
      </c>
      <c r="T293" s="30">
        <f t="shared" si="105"/>
        <v>44530</v>
      </c>
      <c r="U293" s="3"/>
      <c r="V293" s="76">
        <f>[2]Plan1!$A363</f>
        <v>47903</v>
      </c>
      <c r="W293" s="76" t="str">
        <f>[2]Plan1!$C363</f>
        <v>Carnaval</v>
      </c>
      <c r="X293" s="69"/>
      <c r="Y293" s="1"/>
      <c r="Z293" s="3"/>
      <c r="AA293" s="67"/>
      <c r="AB293" s="67"/>
      <c r="AC293" s="67"/>
      <c r="AD293" s="69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</row>
    <row r="294" spans="1:119" x14ac:dyDescent="0.15">
      <c r="A294" s="36">
        <f t="shared" si="97"/>
        <v>44510</v>
      </c>
      <c r="B294" s="14">
        <f t="shared" ca="1" si="106"/>
        <v>1053.3518979999999</v>
      </c>
      <c r="C294" s="6">
        <f t="shared" si="98"/>
        <v>1000</v>
      </c>
      <c r="D294" s="12">
        <f ca="1">IF(A294&lt;$B$1,VLOOKUP(A294,[1]DI!$A$4:$B$15000,2,FALSE),0)</f>
        <v>7.6499999999999999E-2</v>
      </c>
      <c r="E294" s="13">
        <f t="shared" ca="1" si="107"/>
        <v>1.0002925600000001</v>
      </c>
      <c r="F294" s="13">
        <f ca="1">(TRUNC(PRODUCT($E$12:$E293),16))</f>
        <v>1.0304909243097899</v>
      </c>
      <c r="G294" s="13">
        <f t="shared" ca="1" si="108"/>
        <v>1.00816158296068</v>
      </c>
      <c r="H294" s="13">
        <f t="shared" ca="1" si="109"/>
        <v>1.0221485699999999</v>
      </c>
      <c r="I294" s="12">
        <f t="shared" si="110"/>
        <v>7.0000000000000007E-2</v>
      </c>
      <c r="J294" s="30">
        <f t="shared" si="99"/>
        <v>44348</v>
      </c>
      <c r="K294" s="2">
        <f t="shared" si="100"/>
        <v>112</v>
      </c>
      <c r="L294" s="15">
        <f t="shared" si="101"/>
        <v>112</v>
      </c>
      <c r="M294" s="11">
        <f t="shared" si="93"/>
        <v>1.030527194</v>
      </c>
      <c r="N294" s="11">
        <f t="shared" ca="1" si="94"/>
        <v>1.0533518980000001</v>
      </c>
      <c r="O294" s="15">
        <f t="shared" si="102"/>
        <v>0</v>
      </c>
      <c r="P294" s="13">
        <f t="shared" ca="1" si="95"/>
        <v>53.351897999999998</v>
      </c>
      <c r="Q294" s="19">
        <f t="shared" si="96"/>
        <v>0</v>
      </c>
      <c r="R294" s="13">
        <f t="shared" si="103"/>
        <v>0</v>
      </c>
      <c r="S294" s="4" t="str">
        <f t="shared" si="104"/>
        <v>A+J=</v>
      </c>
      <c r="T294" s="30">
        <f t="shared" si="105"/>
        <v>44530</v>
      </c>
      <c r="U294" s="3"/>
      <c r="V294" s="76">
        <f>[2]Plan1!$A364</f>
        <v>47904</v>
      </c>
      <c r="W294" s="76" t="str">
        <f>[2]Plan1!$C364</f>
        <v>Carnaval</v>
      </c>
      <c r="X294" s="69"/>
      <c r="Y294" s="1"/>
      <c r="Z294" s="3"/>
      <c r="AA294" s="67"/>
      <c r="AB294" s="67"/>
      <c r="AC294" s="67"/>
      <c r="AD294" s="69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</row>
    <row r="295" spans="1:119" x14ac:dyDescent="0.15">
      <c r="A295" s="36">
        <f t="shared" si="97"/>
        <v>44511</v>
      </c>
      <c r="B295" s="14">
        <f t="shared" ca="1" si="106"/>
        <v>1053.9429979900001</v>
      </c>
      <c r="C295" s="6">
        <f t="shared" si="98"/>
        <v>1000</v>
      </c>
      <c r="D295" s="12">
        <f ca="1">IF(A295&lt;$B$1,VLOOKUP(A295,[1]DI!$A$4:$B$15000,2,FALSE),0)</f>
        <v>7.6499999999999999E-2</v>
      </c>
      <c r="E295" s="13">
        <f t="shared" ca="1" si="107"/>
        <v>1.0002925600000001</v>
      </c>
      <c r="F295" s="13">
        <f ca="1">(TRUNC(PRODUCT($E$12:$E294),16))</f>
        <v>1.0307924047346</v>
      </c>
      <c r="G295" s="13">
        <f t="shared" ca="1" si="108"/>
        <v>1.00816158296068</v>
      </c>
      <c r="H295" s="13">
        <f t="shared" ca="1" si="109"/>
        <v>1.02244761</v>
      </c>
      <c r="I295" s="12">
        <f t="shared" si="110"/>
        <v>7.0000000000000007E-2</v>
      </c>
      <c r="J295" s="30">
        <f t="shared" si="99"/>
        <v>44348</v>
      </c>
      <c r="K295" s="2">
        <f t="shared" si="100"/>
        <v>113</v>
      </c>
      <c r="L295" s="15">
        <f t="shared" si="101"/>
        <v>113</v>
      </c>
      <c r="M295" s="11">
        <f t="shared" si="93"/>
        <v>1.030803914</v>
      </c>
      <c r="N295" s="11">
        <f t="shared" ca="1" si="94"/>
        <v>1.0539429979999999</v>
      </c>
      <c r="O295" s="15">
        <f t="shared" si="102"/>
        <v>0</v>
      </c>
      <c r="P295" s="13">
        <f t="shared" ca="1" si="95"/>
        <v>53.942997990000002</v>
      </c>
      <c r="Q295" s="19">
        <f t="shared" si="96"/>
        <v>0</v>
      </c>
      <c r="R295" s="13">
        <f t="shared" si="103"/>
        <v>0</v>
      </c>
      <c r="S295" s="4" t="str">
        <f t="shared" si="104"/>
        <v>A+J=</v>
      </c>
      <c r="T295" s="30">
        <f t="shared" si="105"/>
        <v>44530</v>
      </c>
      <c r="U295" s="3"/>
      <c r="V295" s="76">
        <f>[2]Plan1!$A365</f>
        <v>47949</v>
      </c>
      <c r="W295" s="76" t="str">
        <f>[2]Plan1!$C365</f>
        <v>Paixão de Cristo</v>
      </c>
      <c r="X295" s="69"/>
      <c r="Y295" s="1"/>
      <c r="Z295" s="3"/>
      <c r="AA295" s="67"/>
      <c r="AB295" s="67"/>
      <c r="AC295" s="67"/>
      <c r="AD295" s="69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</row>
    <row r="296" spans="1:119" x14ac:dyDescent="0.15">
      <c r="A296" s="36">
        <f t="shared" si="97"/>
        <v>44512</v>
      </c>
      <c r="B296" s="14">
        <f t="shared" ca="1" si="106"/>
        <v>1054.5344339999999</v>
      </c>
      <c r="C296" s="6">
        <f t="shared" si="98"/>
        <v>1000</v>
      </c>
      <c r="D296" s="12">
        <f ca="1">IF(A296&lt;$B$1,VLOOKUP(A296,[1]DI!$A$4:$B$15000,2,FALSE),0)</f>
        <v>7.6499999999999999E-2</v>
      </c>
      <c r="E296" s="13">
        <f t="shared" ca="1" si="107"/>
        <v>1.0002925600000001</v>
      </c>
      <c r="F296" s="13">
        <f ca="1">(TRUNC(PRODUCT($E$12:$E295),16))</f>
        <v>1.03109397336053</v>
      </c>
      <c r="G296" s="13">
        <f t="shared" ca="1" si="108"/>
        <v>1.00816158296068</v>
      </c>
      <c r="H296" s="13">
        <f t="shared" ca="1" si="109"/>
        <v>1.0227467400000001</v>
      </c>
      <c r="I296" s="12">
        <f t="shared" si="110"/>
        <v>7.0000000000000007E-2</v>
      </c>
      <c r="J296" s="30">
        <f t="shared" si="99"/>
        <v>44348</v>
      </c>
      <c r="K296" s="2">
        <f t="shared" si="100"/>
        <v>114</v>
      </c>
      <c r="L296" s="15">
        <f t="shared" si="101"/>
        <v>114</v>
      </c>
      <c r="M296" s="11">
        <f t="shared" si="93"/>
        <v>1.031080709</v>
      </c>
      <c r="N296" s="11">
        <f t="shared" ca="1" si="94"/>
        <v>1.054534434</v>
      </c>
      <c r="O296" s="15">
        <f t="shared" si="102"/>
        <v>0</v>
      </c>
      <c r="P296" s="13">
        <f t="shared" ca="1" si="95"/>
        <v>54.534433999999997</v>
      </c>
      <c r="Q296" s="19">
        <f t="shared" si="96"/>
        <v>0</v>
      </c>
      <c r="R296" s="13">
        <f t="shared" si="103"/>
        <v>0</v>
      </c>
      <c r="S296" s="4" t="str">
        <f t="shared" si="104"/>
        <v>A+J=</v>
      </c>
      <c r="T296" s="30">
        <f t="shared" si="105"/>
        <v>44530</v>
      </c>
      <c r="U296" s="3"/>
      <c r="V296" s="76">
        <f>[2]Plan1!$A366</f>
        <v>47959</v>
      </c>
      <c r="W296" s="76" t="str">
        <f>[2]Plan1!$C366</f>
        <v>Tiradentes</v>
      </c>
      <c r="X296" s="69"/>
      <c r="Y296" s="1"/>
      <c r="Z296" s="3"/>
      <c r="AA296" s="67"/>
      <c r="AB296" s="67"/>
      <c r="AC296" s="67"/>
      <c r="AD296" s="69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</row>
    <row r="297" spans="1:119" x14ac:dyDescent="0.15">
      <c r="A297" s="36">
        <f t="shared" si="97"/>
        <v>44513</v>
      </c>
      <c r="B297" s="14">
        <f t="shared" ca="1" si="106"/>
        <v>1055.1262019999999</v>
      </c>
      <c r="C297" s="6">
        <f t="shared" si="98"/>
        <v>1000</v>
      </c>
      <c r="D297" s="12">
        <f ca="1">IF(A297&lt;$B$1,VLOOKUP(A297,[1]DI!$A$4:$B$15000,2,FALSE),0)</f>
        <v>0</v>
      </c>
      <c r="E297" s="13">
        <f t="shared" ca="1" si="107"/>
        <v>1</v>
      </c>
      <c r="F297" s="13">
        <f ca="1">(TRUNC(PRODUCT($E$12:$E296),16))</f>
        <v>1.03139563021338</v>
      </c>
      <c r="G297" s="13">
        <f t="shared" ca="1" si="108"/>
        <v>1.00816158296068</v>
      </c>
      <c r="H297" s="13">
        <f t="shared" ca="1" si="109"/>
        <v>1.0230459599999999</v>
      </c>
      <c r="I297" s="12">
        <f t="shared" si="110"/>
        <v>7.0000000000000007E-2</v>
      </c>
      <c r="J297" s="30">
        <f t="shared" si="99"/>
        <v>44348</v>
      </c>
      <c r="K297" s="2">
        <f t="shared" si="100"/>
        <v>114</v>
      </c>
      <c r="L297" s="15">
        <f t="shared" si="101"/>
        <v>115</v>
      </c>
      <c r="M297" s="11">
        <f t="shared" si="93"/>
        <v>1.0313575770000001</v>
      </c>
      <c r="N297" s="11">
        <f t="shared" ca="1" si="94"/>
        <v>1.0551262020000001</v>
      </c>
      <c r="O297" s="15">
        <f t="shared" si="102"/>
        <v>0</v>
      </c>
      <c r="P297" s="13">
        <f t="shared" ca="1" si="95"/>
        <v>55.126201999999999</v>
      </c>
      <c r="Q297" s="19">
        <f t="shared" si="96"/>
        <v>0</v>
      </c>
      <c r="R297" s="13">
        <f t="shared" si="103"/>
        <v>0</v>
      </c>
      <c r="S297" s="4" t="str">
        <f t="shared" si="104"/>
        <v>A+J=</v>
      </c>
      <c r="T297" s="30">
        <f t="shared" si="105"/>
        <v>44530</v>
      </c>
      <c r="U297" s="3"/>
      <c r="V297" s="76">
        <f>[2]Plan1!$A367</f>
        <v>47969</v>
      </c>
      <c r="W297" s="76" t="str">
        <f>[2]Plan1!$C367</f>
        <v>Dia do Trabalho</v>
      </c>
      <c r="X297" s="69"/>
      <c r="Y297" s="1"/>
      <c r="Z297" s="3"/>
      <c r="AA297" s="67"/>
      <c r="AB297" s="67"/>
      <c r="AC297" s="67"/>
      <c r="AD297" s="69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</row>
    <row r="298" spans="1:119" x14ac:dyDescent="0.15">
      <c r="A298" s="36">
        <f t="shared" si="97"/>
        <v>44514</v>
      </c>
      <c r="B298" s="14">
        <f t="shared" ca="1" si="106"/>
        <v>1055.1262019999999</v>
      </c>
      <c r="C298" s="6">
        <f t="shared" si="98"/>
        <v>1000</v>
      </c>
      <c r="D298" s="12">
        <f ca="1">IF(A298&lt;$B$1,VLOOKUP(A298,[1]DI!$A$4:$B$15000,2,FALSE),0)</f>
        <v>0</v>
      </c>
      <c r="E298" s="13">
        <f t="shared" ca="1" si="107"/>
        <v>1</v>
      </c>
      <c r="F298" s="13">
        <f ca="1">(TRUNC(PRODUCT($E$12:$E297),16))</f>
        <v>1.03139563021338</v>
      </c>
      <c r="G298" s="13">
        <f t="shared" ca="1" si="108"/>
        <v>1.00816158296068</v>
      </c>
      <c r="H298" s="13">
        <f t="shared" ca="1" si="109"/>
        <v>1.0230459599999999</v>
      </c>
      <c r="I298" s="12">
        <f t="shared" si="110"/>
        <v>7.0000000000000007E-2</v>
      </c>
      <c r="J298" s="30">
        <f t="shared" si="99"/>
        <v>44348</v>
      </c>
      <c r="K298" s="2">
        <f t="shared" si="100"/>
        <v>114</v>
      </c>
      <c r="L298" s="15">
        <f t="shared" si="101"/>
        <v>115</v>
      </c>
      <c r="M298" s="11">
        <f t="shared" si="93"/>
        <v>1.0313575770000001</v>
      </c>
      <c r="N298" s="11">
        <f t="shared" ca="1" si="94"/>
        <v>1.0551262020000001</v>
      </c>
      <c r="O298" s="15">
        <f t="shared" si="102"/>
        <v>0</v>
      </c>
      <c r="P298" s="13">
        <f t="shared" ca="1" si="95"/>
        <v>55.126201999999999</v>
      </c>
      <c r="Q298" s="19">
        <f t="shared" si="96"/>
        <v>0</v>
      </c>
      <c r="R298" s="13">
        <f t="shared" si="103"/>
        <v>0</v>
      </c>
      <c r="S298" s="4" t="str">
        <f t="shared" si="104"/>
        <v>A+J=</v>
      </c>
      <c r="T298" s="30">
        <f t="shared" si="105"/>
        <v>44530</v>
      </c>
      <c r="U298" s="3"/>
      <c r="V298" s="76">
        <f>[2]Plan1!$A368</f>
        <v>48011</v>
      </c>
      <c r="W298" s="76" t="str">
        <f>[2]Plan1!$C368</f>
        <v>Corpus Christi</v>
      </c>
      <c r="X298" s="69"/>
      <c r="Y298" s="1"/>
      <c r="Z298" s="3"/>
      <c r="AA298" s="67"/>
      <c r="AB298" s="67"/>
      <c r="AC298" s="67"/>
      <c r="AD298" s="69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</row>
    <row r="299" spans="1:119" x14ac:dyDescent="0.15">
      <c r="A299" s="36">
        <f t="shared" si="97"/>
        <v>44515</v>
      </c>
      <c r="B299" s="14">
        <f t="shared" ca="1" si="106"/>
        <v>1055.1262019999999</v>
      </c>
      <c r="C299" s="6">
        <f t="shared" si="98"/>
        <v>1000</v>
      </c>
      <c r="D299" s="12">
        <f ca="1">IF(A299&lt;$B$1,VLOOKUP(A299,[1]DI!$A$4:$B$15000,2,FALSE),0)</f>
        <v>0</v>
      </c>
      <c r="E299" s="13">
        <f t="shared" ca="1" si="107"/>
        <v>1</v>
      </c>
      <c r="F299" s="13">
        <f ca="1">(TRUNC(PRODUCT($E$12:$E298),16))</f>
        <v>1.03139563021338</v>
      </c>
      <c r="G299" s="13">
        <f t="shared" ca="1" si="108"/>
        <v>1.00816158296068</v>
      </c>
      <c r="H299" s="13">
        <f t="shared" ca="1" si="109"/>
        <v>1.0230459599999999</v>
      </c>
      <c r="I299" s="12">
        <f t="shared" si="110"/>
        <v>7.0000000000000007E-2</v>
      </c>
      <c r="J299" s="30">
        <f t="shared" si="99"/>
        <v>44348</v>
      </c>
      <c r="K299" s="2">
        <f t="shared" si="100"/>
        <v>114</v>
      </c>
      <c r="L299" s="15">
        <f t="shared" si="101"/>
        <v>115</v>
      </c>
      <c r="M299" s="11">
        <f t="shared" si="93"/>
        <v>1.0313575770000001</v>
      </c>
      <c r="N299" s="11">
        <f t="shared" ca="1" si="94"/>
        <v>1.0551262020000001</v>
      </c>
      <c r="O299" s="15">
        <f t="shared" si="102"/>
        <v>0</v>
      </c>
      <c r="P299" s="13">
        <f t="shared" ca="1" si="95"/>
        <v>55.126201999999999</v>
      </c>
      <c r="Q299" s="19">
        <f t="shared" si="96"/>
        <v>0</v>
      </c>
      <c r="R299" s="13">
        <f t="shared" si="103"/>
        <v>0</v>
      </c>
      <c r="S299" s="4" t="str">
        <f t="shared" si="104"/>
        <v>A+J=</v>
      </c>
      <c r="T299" s="30">
        <f t="shared" si="105"/>
        <v>44530</v>
      </c>
      <c r="U299" s="3"/>
      <c r="V299" s="76">
        <f>[2]Plan1!$A369</f>
        <v>48098</v>
      </c>
      <c r="W299" s="76" t="str">
        <f>[2]Plan1!$C369</f>
        <v>Independência do Brasil</v>
      </c>
      <c r="X299" s="69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</row>
    <row r="300" spans="1:119" x14ac:dyDescent="0.15">
      <c r="A300" s="36">
        <f t="shared" si="97"/>
        <v>44516</v>
      </c>
      <c r="B300" s="14">
        <f t="shared" ca="1" si="106"/>
        <v>1055.1262019999999</v>
      </c>
      <c r="C300" s="6">
        <f t="shared" si="98"/>
        <v>1000</v>
      </c>
      <c r="D300" s="12">
        <f ca="1">IF(A300&lt;$B$1,VLOOKUP(A300,[1]DI!$A$4:$B$15000,2,FALSE),0)</f>
        <v>7.6499999999999999E-2</v>
      </c>
      <c r="E300" s="13">
        <f t="shared" ca="1" si="107"/>
        <v>1.0002925600000001</v>
      </c>
      <c r="F300" s="13">
        <f ca="1">(TRUNC(PRODUCT($E$12:$E299),16))</f>
        <v>1.03139563021338</v>
      </c>
      <c r="G300" s="13">
        <f t="shared" ca="1" si="108"/>
        <v>1.00816158296068</v>
      </c>
      <c r="H300" s="13">
        <f t="shared" ca="1" si="109"/>
        <v>1.0230459599999999</v>
      </c>
      <c r="I300" s="12">
        <f t="shared" si="110"/>
        <v>7.0000000000000007E-2</v>
      </c>
      <c r="J300" s="30">
        <f t="shared" si="99"/>
        <v>44348</v>
      </c>
      <c r="K300" s="2">
        <f t="shared" si="100"/>
        <v>115</v>
      </c>
      <c r="L300" s="15">
        <f t="shared" si="101"/>
        <v>115</v>
      </c>
      <c r="M300" s="11">
        <f t="shared" si="93"/>
        <v>1.0313575770000001</v>
      </c>
      <c r="N300" s="11">
        <f t="shared" ca="1" si="94"/>
        <v>1.0551262020000001</v>
      </c>
      <c r="O300" s="15">
        <f t="shared" si="102"/>
        <v>0</v>
      </c>
      <c r="P300" s="13">
        <f t="shared" ca="1" si="95"/>
        <v>55.126201999999999</v>
      </c>
      <c r="Q300" s="19">
        <f t="shared" si="96"/>
        <v>0</v>
      </c>
      <c r="R300" s="13">
        <f t="shared" si="103"/>
        <v>0</v>
      </c>
      <c r="S300" s="4" t="str">
        <f t="shared" si="104"/>
        <v>A+J=</v>
      </c>
      <c r="T300" s="30">
        <f t="shared" si="105"/>
        <v>44530</v>
      </c>
      <c r="U300" s="3"/>
      <c r="V300" s="76">
        <f>[2]Plan1!$A370</f>
        <v>48133</v>
      </c>
      <c r="W300" s="76" t="str">
        <f>[2]Plan1!$C370</f>
        <v>Nossa Sr.a Aparecida - Padroeira do Brasil</v>
      </c>
      <c r="X300" s="69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</row>
    <row r="301" spans="1:119" x14ac:dyDescent="0.15">
      <c r="A301" s="36">
        <f t="shared" si="97"/>
        <v>44517</v>
      </c>
      <c r="B301" s="14">
        <f t="shared" ca="1" si="106"/>
        <v>1055.718296</v>
      </c>
      <c r="C301" s="6">
        <f t="shared" si="98"/>
        <v>1000</v>
      </c>
      <c r="D301" s="12">
        <f ca="1">IF(A301&lt;$B$1,VLOOKUP(A301,[1]DI!$A$4:$B$15000,2,FALSE),0)</f>
        <v>7.6499999999999999E-2</v>
      </c>
      <c r="E301" s="13">
        <f t="shared" ca="1" si="107"/>
        <v>1.0002925600000001</v>
      </c>
      <c r="F301" s="13">
        <f ca="1">(TRUNC(PRODUCT($E$12:$E300),16))</f>
        <v>1.03169737531895</v>
      </c>
      <c r="G301" s="13">
        <f t="shared" ca="1" si="108"/>
        <v>1.00816158296068</v>
      </c>
      <c r="H301" s="13">
        <f t="shared" ca="1" si="109"/>
        <v>1.0233452599999999</v>
      </c>
      <c r="I301" s="12">
        <f t="shared" si="110"/>
        <v>7.0000000000000007E-2</v>
      </c>
      <c r="J301" s="30">
        <f t="shared" si="99"/>
        <v>44348</v>
      </c>
      <c r="K301" s="2">
        <f t="shared" si="100"/>
        <v>116</v>
      </c>
      <c r="L301" s="15">
        <f t="shared" si="101"/>
        <v>116</v>
      </c>
      <c r="M301" s="11">
        <f t="shared" si="93"/>
        <v>1.0316345200000001</v>
      </c>
      <c r="N301" s="11">
        <f t="shared" ca="1" si="94"/>
        <v>1.055718296</v>
      </c>
      <c r="O301" s="15">
        <f t="shared" si="102"/>
        <v>0</v>
      </c>
      <c r="P301" s="13">
        <f t="shared" ca="1" si="95"/>
        <v>55.718296000000002</v>
      </c>
      <c r="Q301" s="19">
        <f t="shared" si="96"/>
        <v>0</v>
      </c>
      <c r="R301" s="13">
        <f t="shared" si="103"/>
        <v>0</v>
      </c>
      <c r="S301" s="4" t="str">
        <f t="shared" si="104"/>
        <v>A+J=</v>
      </c>
      <c r="T301" s="30">
        <f t="shared" si="105"/>
        <v>44530</v>
      </c>
      <c r="U301" s="3"/>
      <c r="V301" s="76">
        <f>[2]Plan1!$A371</f>
        <v>48154</v>
      </c>
      <c r="W301" s="76" t="str">
        <f>[2]Plan1!$C371</f>
        <v>Finados</v>
      </c>
      <c r="X301" s="69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</row>
    <row r="302" spans="1:119" x14ac:dyDescent="0.15">
      <c r="A302" s="36">
        <f t="shared" si="97"/>
        <v>44518</v>
      </c>
      <c r="B302" s="14">
        <f t="shared" ca="1" si="106"/>
        <v>1056.3107249899999</v>
      </c>
      <c r="C302" s="6">
        <f t="shared" si="98"/>
        <v>1000</v>
      </c>
      <c r="D302" s="12">
        <f ca="1">IF(A302&lt;$B$1,VLOOKUP(A302,[1]DI!$A$4:$B$15000,2,FALSE),0)</f>
        <v>7.6499999999999999E-2</v>
      </c>
      <c r="E302" s="13">
        <f t="shared" ca="1" si="107"/>
        <v>1.0002925600000001</v>
      </c>
      <c r="F302" s="13">
        <f ca="1">(TRUNC(PRODUCT($E$12:$E301),16))</f>
        <v>1.03199920870308</v>
      </c>
      <c r="G302" s="13">
        <f t="shared" ca="1" si="108"/>
        <v>1.00816158296068</v>
      </c>
      <c r="H302" s="13">
        <f t="shared" ca="1" si="109"/>
        <v>1.02364465</v>
      </c>
      <c r="I302" s="12">
        <f t="shared" si="110"/>
        <v>7.0000000000000007E-2</v>
      </c>
      <c r="J302" s="30">
        <f t="shared" si="99"/>
        <v>44348</v>
      </c>
      <c r="K302" s="2">
        <f t="shared" si="100"/>
        <v>117</v>
      </c>
      <c r="L302" s="15">
        <f t="shared" si="101"/>
        <v>117</v>
      </c>
      <c r="M302" s="11">
        <f t="shared" si="93"/>
        <v>1.0319115379999999</v>
      </c>
      <c r="N302" s="11">
        <f t="shared" ca="1" si="94"/>
        <v>1.0563107249999999</v>
      </c>
      <c r="O302" s="15">
        <f t="shared" si="102"/>
        <v>0</v>
      </c>
      <c r="P302" s="13">
        <f t="shared" ca="1" si="95"/>
        <v>56.310724989999997</v>
      </c>
      <c r="Q302" s="19">
        <f t="shared" si="96"/>
        <v>0</v>
      </c>
      <c r="R302" s="13">
        <f t="shared" si="103"/>
        <v>0</v>
      </c>
      <c r="S302" s="4" t="str">
        <f t="shared" si="104"/>
        <v>A+J=</v>
      </c>
      <c r="T302" s="30">
        <f t="shared" si="105"/>
        <v>44530</v>
      </c>
      <c r="U302" s="3"/>
      <c r="V302" s="76">
        <f>[2]Plan1!$A372</f>
        <v>48167</v>
      </c>
      <c r="W302" s="76" t="str">
        <f>[2]Plan1!$C372</f>
        <v>Proclamação da República</v>
      </c>
      <c r="X302" s="70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</row>
    <row r="303" spans="1:119" x14ac:dyDescent="0.15">
      <c r="A303" s="36">
        <f t="shared" si="97"/>
        <v>44519</v>
      </c>
      <c r="B303" s="14">
        <f t="shared" ca="1" si="106"/>
        <v>1056.90348799</v>
      </c>
      <c r="C303" s="6">
        <f t="shared" si="98"/>
        <v>1000</v>
      </c>
      <c r="D303" s="12">
        <f ca="1">IF(A303&lt;$B$1,VLOOKUP(A303,[1]DI!$A$4:$B$15000,2,FALSE),0)</f>
        <v>7.6499999999999999E-2</v>
      </c>
      <c r="E303" s="13">
        <f t="shared" ca="1" si="107"/>
        <v>1.0002925600000001</v>
      </c>
      <c r="F303" s="13">
        <f ca="1">(TRUNC(PRODUCT($E$12:$E302),16))</f>
        <v>1.0323011303915799</v>
      </c>
      <c r="G303" s="13">
        <f t="shared" ca="1" si="108"/>
        <v>1.00816158296068</v>
      </c>
      <c r="H303" s="13">
        <f t="shared" ca="1" si="109"/>
        <v>1.0239441300000001</v>
      </c>
      <c r="I303" s="12">
        <f t="shared" si="110"/>
        <v>7.0000000000000007E-2</v>
      </c>
      <c r="J303" s="30">
        <f t="shared" si="99"/>
        <v>44348</v>
      </c>
      <c r="K303" s="2">
        <f t="shared" si="100"/>
        <v>118</v>
      </c>
      <c r="L303" s="15">
        <f t="shared" si="101"/>
        <v>118</v>
      </c>
      <c r="M303" s="11">
        <f t="shared" si="93"/>
        <v>1.032188629</v>
      </c>
      <c r="N303" s="11">
        <f t="shared" ca="1" si="94"/>
        <v>1.0569034879999999</v>
      </c>
      <c r="O303" s="15">
        <f t="shared" si="102"/>
        <v>0</v>
      </c>
      <c r="P303" s="13">
        <f t="shared" ca="1" si="95"/>
        <v>56.903487990000002</v>
      </c>
      <c r="Q303" s="19">
        <f t="shared" si="96"/>
        <v>0</v>
      </c>
      <c r="R303" s="13">
        <f t="shared" si="103"/>
        <v>0</v>
      </c>
      <c r="S303" s="4" t="str">
        <f t="shared" si="104"/>
        <v>A+J=</v>
      </c>
      <c r="T303" s="30">
        <f t="shared" si="105"/>
        <v>44530</v>
      </c>
      <c r="U303" s="3"/>
      <c r="V303" s="76">
        <f>[2]Plan1!$A373</f>
        <v>48207</v>
      </c>
      <c r="W303" s="76" t="str">
        <f>[2]Plan1!$C373</f>
        <v>Natal</v>
      </c>
      <c r="X303" s="69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</row>
    <row r="304" spans="1:119" x14ac:dyDescent="0.15">
      <c r="A304" s="36">
        <f t="shared" si="97"/>
        <v>44520</v>
      </c>
      <c r="B304" s="14">
        <f t="shared" ca="1" si="106"/>
        <v>1057.4965759900001</v>
      </c>
      <c r="C304" s="6">
        <f t="shared" si="98"/>
        <v>1000</v>
      </c>
      <c r="D304" s="12">
        <f ca="1">IF(A304&lt;$B$1,VLOOKUP(A304,[1]DI!$A$4:$B$15000,2,FALSE),0)</f>
        <v>0</v>
      </c>
      <c r="E304" s="13">
        <f t="shared" ca="1" si="107"/>
        <v>1</v>
      </c>
      <c r="F304" s="13">
        <f ca="1">(TRUNC(PRODUCT($E$12:$E303),16))</f>
        <v>1.03260314041028</v>
      </c>
      <c r="G304" s="13">
        <f t="shared" ca="1" si="108"/>
        <v>1.00816158296068</v>
      </c>
      <c r="H304" s="13">
        <f t="shared" ca="1" si="109"/>
        <v>1.02424369</v>
      </c>
      <c r="I304" s="12">
        <f t="shared" si="110"/>
        <v>7.0000000000000007E-2</v>
      </c>
      <c r="J304" s="30">
        <f t="shared" si="99"/>
        <v>44348</v>
      </c>
      <c r="K304" s="2">
        <f t="shared" si="100"/>
        <v>118</v>
      </c>
      <c r="L304" s="15">
        <f t="shared" si="101"/>
        <v>119</v>
      </c>
      <c r="M304" s="11">
        <f t="shared" si="93"/>
        <v>1.032465795</v>
      </c>
      <c r="N304" s="11">
        <f t="shared" ca="1" si="94"/>
        <v>1.0574965759999999</v>
      </c>
      <c r="O304" s="15">
        <f t="shared" si="102"/>
        <v>0</v>
      </c>
      <c r="P304" s="13">
        <f t="shared" ca="1" si="95"/>
        <v>57.496575989999997</v>
      </c>
      <c r="Q304" s="19">
        <f t="shared" si="96"/>
        <v>0</v>
      </c>
      <c r="R304" s="13">
        <f t="shared" si="103"/>
        <v>0</v>
      </c>
      <c r="S304" s="4" t="str">
        <f t="shared" si="104"/>
        <v>A+J=</v>
      </c>
      <c r="T304" s="30">
        <f t="shared" si="105"/>
        <v>44530</v>
      </c>
      <c r="U304" s="3"/>
      <c r="V304" s="76">
        <f>[2]Plan1!$A374</f>
        <v>48214</v>
      </c>
      <c r="W304" s="76" t="str">
        <f>[2]Plan1!$C374</f>
        <v>Confraternização Universal</v>
      </c>
      <c r="X304" s="69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</row>
    <row r="305" spans="1:119" x14ac:dyDescent="0.15">
      <c r="A305" s="36">
        <f t="shared" si="97"/>
        <v>44521</v>
      </c>
      <c r="B305" s="14">
        <f t="shared" ca="1" si="106"/>
        <v>1057.4965759900001</v>
      </c>
      <c r="C305" s="6">
        <f t="shared" si="98"/>
        <v>1000</v>
      </c>
      <c r="D305" s="12">
        <f ca="1">IF(A305&lt;$B$1,VLOOKUP(A305,[1]DI!$A$4:$B$15000,2,FALSE),0)</f>
        <v>0</v>
      </c>
      <c r="E305" s="13">
        <f t="shared" ca="1" si="107"/>
        <v>1</v>
      </c>
      <c r="F305" s="13">
        <f ca="1">(TRUNC(PRODUCT($E$12:$E304),16))</f>
        <v>1.03260314041028</v>
      </c>
      <c r="G305" s="13">
        <f t="shared" ca="1" si="108"/>
        <v>1.00816158296068</v>
      </c>
      <c r="H305" s="13">
        <f t="shared" ca="1" si="109"/>
        <v>1.02424369</v>
      </c>
      <c r="I305" s="12">
        <f t="shared" si="110"/>
        <v>7.0000000000000007E-2</v>
      </c>
      <c r="J305" s="30">
        <f t="shared" si="99"/>
        <v>44348</v>
      </c>
      <c r="K305" s="2">
        <f t="shared" si="100"/>
        <v>118</v>
      </c>
      <c r="L305" s="15">
        <f t="shared" si="101"/>
        <v>119</v>
      </c>
      <c r="M305" s="11">
        <f t="shared" si="93"/>
        <v>1.032465795</v>
      </c>
      <c r="N305" s="11">
        <f t="shared" ca="1" si="94"/>
        <v>1.0574965759999999</v>
      </c>
      <c r="O305" s="15">
        <f t="shared" si="102"/>
        <v>0</v>
      </c>
      <c r="P305" s="13">
        <f t="shared" ca="1" si="95"/>
        <v>57.496575989999997</v>
      </c>
      <c r="Q305" s="19">
        <f t="shared" si="96"/>
        <v>0</v>
      </c>
      <c r="R305" s="13">
        <f t="shared" si="103"/>
        <v>0</v>
      </c>
      <c r="S305" s="4" t="str">
        <f t="shared" si="104"/>
        <v>A+J=</v>
      </c>
      <c r="T305" s="30">
        <f t="shared" si="105"/>
        <v>44530</v>
      </c>
      <c r="U305" s="3"/>
      <c r="V305" s="76">
        <f>[2]Plan1!$A375</f>
        <v>48253</v>
      </c>
      <c r="W305" s="76" t="str">
        <f>[2]Plan1!$C375</f>
        <v>Carnaval</v>
      </c>
      <c r="X305" s="70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</row>
    <row r="306" spans="1:119" x14ac:dyDescent="0.15">
      <c r="A306" s="36">
        <f t="shared" si="97"/>
        <v>44522</v>
      </c>
      <c r="B306" s="14">
        <f t="shared" ca="1" si="106"/>
        <v>1057.4965759900001</v>
      </c>
      <c r="C306" s="6">
        <f t="shared" si="98"/>
        <v>1000</v>
      </c>
      <c r="D306" s="12">
        <f ca="1">IF(A306&lt;$B$1,VLOOKUP(A306,[1]DI!$A$4:$B$15000,2,FALSE),0)</f>
        <v>7.6499999999999999E-2</v>
      </c>
      <c r="E306" s="13">
        <f t="shared" ca="1" si="107"/>
        <v>1.0002925600000001</v>
      </c>
      <c r="F306" s="13">
        <f ca="1">(TRUNC(PRODUCT($E$12:$E305),16))</f>
        <v>1.03260314041028</v>
      </c>
      <c r="G306" s="13">
        <f t="shared" ca="1" si="108"/>
        <v>1.00816158296068</v>
      </c>
      <c r="H306" s="13">
        <f t="shared" ca="1" si="109"/>
        <v>1.02424369</v>
      </c>
      <c r="I306" s="12">
        <f t="shared" si="110"/>
        <v>7.0000000000000007E-2</v>
      </c>
      <c r="J306" s="30">
        <f t="shared" si="99"/>
        <v>44348</v>
      </c>
      <c r="K306" s="2">
        <f t="shared" si="100"/>
        <v>119</v>
      </c>
      <c r="L306" s="15">
        <f t="shared" si="101"/>
        <v>119</v>
      </c>
      <c r="M306" s="11">
        <f t="shared" si="93"/>
        <v>1.032465795</v>
      </c>
      <c r="N306" s="11">
        <f t="shared" ca="1" si="94"/>
        <v>1.0574965759999999</v>
      </c>
      <c r="O306" s="15">
        <f t="shared" si="102"/>
        <v>0</v>
      </c>
      <c r="P306" s="13">
        <f t="shared" ca="1" si="95"/>
        <v>57.496575989999997</v>
      </c>
      <c r="Q306" s="19">
        <f t="shared" si="96"/>
        <v>0</v>
      </c>
      <c r="R306" s="13">
        <f t="shared" si="103"/>
        <v>0</v>
      </c>
      <c r="S306" s="4" t="str">
        <f t="shared" si="104"/>
        <v>A+J=</v>
      </c>
      <c r="T306" s="30">
        <f t="shared" si="105"/>
        <v>44530</v>
      </c>
      <c r="U306" s="3"/>
      <c r="V306" s="76">
        <f>[2]Plan1!$A376</f>
        <v>48254</v>
      </c>
      <c r="W306" s="76" t="str">
        <f>[2]Plan1!$C376</f>
        <v>Carnaval</v>
      </c>
      <c r="X306" s="69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</row>
    <row r="307" spans="1:119" x14ac:dyDescent="0.15">
      <c r="A307" s="36">
        <f t="shared" si="97"/>
        <v>44523</v>
      </c>
      <c r="B307" s="14">
        <f t="shared" ca="1" si="106"/>
        <v>1058.0899989899999</v>
      </c>
      <c r="C307" s="6">
        <f t="shared" si="98"/>
        <v>1000</v>
      </c>
      <c r="D307" s="12">
        <f ca="1">IF(A307&lt;$B$1,VLOOKUP(A307,[1]DI!$A$4:$B$15000,2,FALSE),0)</f>
        <v>7.6499999999999999E-2</v>
      </c>
      <c r="E307" s="13">
        <f t="shared" ca="1" si="107"/>
        <v>1.0002925600000001</v>
      </c>
      <c r="F307" s="13">
        <f ca="1">(TRUNC(PRODUCT($E$12:$E306),16))</f>
        <v>1.0329052387850399</v>
      </c>
      <c r="G307" s="13">
        <f t="shared" ca="1" si="108"/>
        <v>1.00816158296068</v>
      </c>
      <c r="H307" s="13">
        <f t="shared" ca="1" si="109"/>
        <v>1.0245433399999999</v>
      </c>
      <c r="I307" s="12">
        <f t="shared" si="110"/>
        <v>7.0000000000000007E-2</v>
      </c>
      <c r="J307" s="30">
        <f t="shared" si="99"/>
        <v>44348</v>
      </c>
      <c r="K307" s="2">
        <f t="shared" si="100"/>
        <v>120</v>
      </c>
      <c r="L307" s="15">
        <f t="shared" si="101"/>
        <v>120</v>
      </c>
      <c r="M307" s="11">
        <f t="shared" si="93"/>
        <v>1.0327430360000001</v>
      </c>
      <c r="N307" s="11">
        <f t="shared" ca="1" si="94"/>
        <v>1.0580899989999999</v>
      </c>
      <c r="O307" s="15">
        <f t="shared" si="102"/>
        <v>0</v>
      </c>
      <c r="P307" s="13">
        <f t="shared" ca="1" si="95"/>
        <v>58.089998989999998</v>
      </c>
      <c r="Q307" s="19">
        <f t="shared" si="96"/>
        <v>0</v>
      </c>
      <c r="R307" s="13">
        <f t="shared" si="103"/>
        <v>0</v>
      </c>
      <c r="S307" s="4" t="str">
        <f t="shared" si="104"/>
        <v>A+J=</v>
      </c>
      <c r="T307" s="30">
        <f t="shared" si="105"/>
        <v>44530</v>
      </c>
      <c r="U307" s="3"/>
      <c r="V307" s="76">
        <f>[2]Plan1!$A377</f>
        <v>48299</v>
      </c>
      <c r="W307" s="76" t="str">
        <f>[2]Plan1!$C377</f>
        <v>Paixão de Cristo</v>
      </c>
      <c r="X307" s="69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</row>
    <row r="308" spans="1:119" x14ac:dyDescent="0.15">
      <c r="A308" s="36">
        <f t="shared" si="97"/>
        <v>44524</v>
      </c>
      <c r="B308" s="14">
        <f t="shared" ca="1" si="106"/>
        <v>1058.68375799</v>
      </c>
      <c r="C308" s="6">
        <f t="shared" si="98"/>
        <v>1000</v>
      </c>
      <c r="D308" s="12">
        <f ca="1">IF(A308&lt;$B$1,VLOOKUP(A308,[1]DI!$A$4:$B$15000,2,FALSE),0)</f>
        <v>7.6499999999999999E-2</v>
      </c>
      <c r="E308" s="13">
        <f t="shared" ca="1" si="107"/>
        <v>1.0002925600000001</v>
      </c>
      <c r="F308" s="13">
        <f ca="1">(TRUNC(PRODUCT($E$12:$E307),16))</f>
        <v>1.0332074255417001</v>
      </c>
      <c r="G308" s="13">
        <f t="shared" ca="1" si="108"/>
        <v>1.00816158296068</v>
      </c>
      <c r="H308" s="13">
        <f t="shared" ca="1" si="109"/>
        <v>1.0248430799999999</v>
      </c>
      <c r="I308" s="12">
        <f t="shared" si="110"/>
        <v>7.0000000000000007E-2</v>
      </c>
      <c r="J308" s="30">
        <f t="shared" si="99"/>
        <v>44348</v>
      </c>
      <c r="K308" s="2">
        <f t="shared" si="100"/>
        <v>121</v>
      </c>
      <c r="L308" s="15">
        <f t="shared" si="101"/>
        <v>121</v>
      </c>
      <c r="M308" s="11">
        <f t="shared" si="93"/>
        <v>1.033020351</v>
      </c>
      <c r="N308" s="11">
        <f t="shared" ca="1" si="94"/>
        <v>1.0586837579999999</v>
      </c>
      <c r="O308" s="15">
        <f t="shared" si="102"/>
        <v>0</v>
      </c>
      <c r="P308" s="13">
        <f t="shared" ca="1" si="95"/>
        <v>58.683757989999997</v>
      </c>
      <c r="Q308" s="19">
        <f t="shared" si="96"/>
        <v>0</v>
      </c>
      <c r="R308" s="13">
        <f t="shared" si="103"/>
        <v>0</v>
      </c>
      <c r="S308" s="4" t="s">
        <v>86</v>
      </c>
      <c r="T308" s="30">
        <f t="shared" si="105"/>
        <v>44530</v>
      </c>
      <c r="U308" s="3"/>
      <c r="V308" s="76">
        <f>[2]Plan1!$A378</f>
        <v>48325</v>
      </c>
      <c r="W308" s="76" t="str">
        <f>[2]Plan1!$C378</f>
        <v>Tiradentes</v>
      </c>
      <c r="X308" s="69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</row>
    <row r="309" spans="1:119" x14ac:dyDescent="0.15">
      <c r="A309" s="36">
        <f t="shared" si="97"/>
        <v>44525</v>
      </c>
      <c r="B309" s="14">
        <f t="shared" ca="1" si="106"/>
        <v>1059.27785199</v>
      </c>
      <c r="C309" s="6">
        <f t="shared" si="98"/>
        <v>1000</v>
      </c>
      <c r="D309" s="12">
        <f ca="1">IF(A309&lt;$B$1,VLOOKUP(A309,[1]DI!$A$4:$B$15000,2,FALSE),0)</f>
        <v>7.6499999999999999E-2</v>
      </c>
      <c r="E309" s="13">
        <f t="shared" ca="1" si="107"/>
        <v>1.0002925600000001</v>
      </c>
      <c r="F309" s="13">
        <f ca="1">(TRUNC(PRODUCT($E$12:$E308),16))</f>
        <v>1.03350970070612</v>
      </c>
      <c r="G309" s="13">
        <f t="shared" ca="1" si="108"/>
        <v>1.00816158296068</v>
      </c>
      <c r="H309" s="13">
        <f t="shared" ca="1" si="109"/>
        <v>1.02514291</v>
      </c>
      <c r="I309" s="12">
        <f t="shared" si="110"/>
        <v>7.0000000000000007E-2</v>
      </c>
      <c r="J309" s="30">
        <f t="shared" si="99"/>
        <v>44348</v>
      </c>
      <c r="K309" s="2">
        <f t="shared" si="100"/>
        <v>122</v>
      </c>
      <c r="L309" s="15">
        <f t="shared" si="101"/>
        <v>122</v>
      </c>
      <c r="M309" s="11">
        <f t="shared" si="93"/>
        <v>1.0332977400000001</v>
      </c>
      <c r="N309" s="11">
        <f t="shared" ca="1" si="94"/>
        <v>1.0592778519999999</v>
      </c>
      <c r="O309" s="15">
        <f t="shared" si="102"/>
        <v>0</v>
      </c>
      <c r="P309" s="13">
        <f t="shared" ca="1" si="95"/>
        <v>59.277851990000002</v>
      </c>
      <c r="Q309" s="19">
        <f t="shared" si="96"/>
        <v>0</v>
      </c>
      <c r="R309" s="13">
        <f t="shared" si="103"/>
        <v>0</v>
      </c>
      <c r="S309" s="4" t="str">
        <f t="shared" si="104"/>
        <v>A+J+RESGATE=</v>
      </c>
      <c r="T309" s="30">
        <f t="shared" si="105"/>
        <v>44530</v>
      </c>
      <c r="U309" s="3"/>
      <c r="V309" s="76">
        <f>[2]Plan1!$A379</f>
        <v>48335</v>
      </c>
      <c r="W309" s="76" t="str">
        <f>[2]Plan1!$C379</f>
        <v>Dia do Trabalho</v>
      </c>
      <c r="X309" s="69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</row>
    <row r="310" spans="1:119" x14ac:dyDescent="0.15">
      <c r="A310" s="36">
        <f t="shared" si="97"/>
        <v>44526</v>
      </c>
      <c r="B310" s="14">
        <f t="shared" ca="1" si="106"/>
        <v>1059.8722819899999</v>
      </c>
      <c r="C310" s="6">
        <f t="shared" si="98"/>
        <v>1000</v>
      </c>
      <c r="D310" s="12">
        <f ca="1">IF(A310&lt;$B$1,VLOOKUP(A310,[1]DI!$A$4:$B$15000,2,FALSE),0)</f>
        <v>7.6499999999999999E-2</v>
      </c>
      <c r="E310" s="13">
        <f t="shared" ca="1" si="107"/>
        <v>1.0002925600000001</v>
      </c>
      <c r="F310" s="13">
        <f ca="1">(TRUNC(PRODUCT($E$12:$E309),16))</f>
        <v>1.03381206430416</v>
      </c>
      <c r="G310" s="13">
        <f t="shared" ca="1" si="108"/>
        <v>1.00816158296068</v>
      </c>
      <c r="H310" s="13">
        <f t="shared" ca="1" si="109"/>
        <v>1.02544283</v>
      </c>
      <c r="I310" s="12">
        <f t="shared" si="110"/>
        <v>7.0000000000000007E-2</v>
      </c>
      <c r="J310" s="30">
        <f t="shared" si="99"/>
        <v>44348</v>
      </c>
      <c r="K310" s="2">
        <f t="shared" si="100"/>
        <v>123</v>
      </c>
      <c r="L310" s="15">
        <f t="shared" si="101"/>
        <v>123</v>
      </c>
      <c r="M310" s="11">
        <f t="shared" si="93"/>
        <v>1.0335752039999999</v>
      </c>
      <c r="N310" s="11">
        <f t="shared" ca="1" si="94"/>
        <v>1.0598722819999999</v>
      </c>
      <c r="O310" s="15">
        <f t="shared" si="102"/>
        <v>0</v>
      </c>
      <c r="P310" s="13">
        <f t="shared" ca="1" si="95"/>
        <v>59.872281989999998</v>
      </c>
      <c r="Q310" s="19">
        <f t="shared" si="96"/>
        <v>0</v>
      </c>
      <c r="R310" s="13">
        <f t="shared" si="103"/>
        <v>0</v>
      </c>
      <c r="S310" s="4" t="str">
        <f t="shared" si="104"/>
        <v>A+J+RESGATE=</v>
      </c>
      <c r="T310" s="30">
        <f t="shared" si="105"/>
        <v>44530</v>
      </c>
      <c r="U310" s="3"/>
      <c r="V310" s="76">
        <f>[2]Plan1!$A380</f>
        <v>48361</v>
      </c>
      <c r="W310" s="76" t="str">
        <f>[2]Plan1!$C380</f>
        <v>Corpus Christi</v>
      </c>
      <c r="X310" s="69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</row>
    <row r="311" spans="1:119" x14ac:dyDescent="0.15">
      <c r="A311" s="36">
        <f t="shared" si="97"/>
        <v>44527</v>
      </c>
      <c r="B311" s="14">
        <f t="shared" ca="1" si="106"/>
        <v>1060.467038</v>
      </c>
      <c r="C311" s="6">
        <f t="shared" si="98"/>
        <v>1000</v>
      </c>
      <c r="D311" s="12">
        <f ca="1">IF(A311&lt;$B$1,VLOOKUP(A311,[1]DI!$A$4:$B$15000,2,FALSE),0)</f>
        <v>0</v>
      </c>
      <c r="E311" s="13">
        <f t="shared" ca="1" si="107"/>
        <v>1</v>
      </c>
      <c r="F311" s="13">
        <f ca="1">(TRUNC(PRODUCT($E$12:$E310),16))</f>
        <v>1.0341145163616901</v>
      </c>
      <c r="G311" s="13">
        <f t="shared" ca="1" si="108"/>
        <v>1.00816158296068</v>
      </c>
      <c r="H311" s="13">
        <f t="shared" ca="1" si="109"/>
        <v>1.02574283</v>
      </c>
      <c r="I311" s="12">
        <f t="shared" si="110"/>
        <v>7.0000000000000007E-2</v>
      </c>
      <c r="J311" s="30">
        <f t="shared" si="99"/>
        <v>44348</v>
      </c>
      <c r="K311" s="2">
        <f t="shared" si="100"/>
        <v>123</v>
      </c>
      <c r="L311" s="15">
        <f t="shared" si="101"/>
        <v>124</v>
      </c>
      <c r="M311" s="11">
        <f t="shared" si="93"/>
        <v>1.033852743</v>
      </c>
      <c r="N311" s="11">
        <f t="shared" ca="1" si="94"/>
        <v>1.0604670380000001</v>
      </c>
      <c r="O311" s="15">
        <f t="shared" si="102"/>
        <v>0</v>
      </c>
      <c r="P311" s="13">
        <f t="shared" ca="1" si="95"/>
        <v>60.467038000000002</v>
      </c>
      <c r="Q311" s="19">
        <f t="shared" si="96"/>
        <v>0</v>
      </c>
      <c r="R311" s="13">
        <f t="shared" si="103"/>
        <v>0</v>
      </c>
      <c r="S311" s="4" t="str">
        <f t="shared" si="104"/>
        <v>A+J+RESGATE=</v>
      </c>
      <c r="T311" s="30">
        <f t="shared" si="105"/>
        <v>44530</v>
      </c>
      <c r="U311" s="3"/>
      <c r="V311" s="76">
        <f>[2]Plan1!$A381</f>
        <v>48464</v>
      </c>
      <c r="W311" s="76" t="str">
        <f>[2]Plan1!$C381</f>
        <v>Independência do Brasil</v>
      </c>
      <c r="X311" s="69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</row>
    <row r="312" spans="1:119" x14ac:dyDescent="0.15">
      <c r="A312" s="36">
        <f t="shared" si="97"/>
        <v>44528</v>
      </c>
      <c r="B312" s="14">
        <f t="shared" ca="1" si="106"/>
        <v>1060.467038</v>
      </c>
      <c r="C312" s="6">
        <f t="shared" si="98"/>
        <v>1000</v>
      </c>
      <c r="D312" s="12">
        <f ca="1">IF(A312&lt;$B$1,VLOOKUP(A312,[1]DI!$A$4:$B$15000,2,FALSE),0)</f>
        <v>0</v>
      </c>
      <c r="E312" s="13">
        <f t="shared" ca="1" si="107"/>
        <v>1</v>
      </c>
      <c r="F312" s="13">
        <f ca="1">(TRUNC(PRODUCT($E$12:$E311),16))</f>
        <v>1.0341145163616901</v>
      </c>
      <c r="G312" s="13">
        <f t="shared" ca="1" si="108"/>
        <v>1.00816158296068</v>
      </c>
      <c r="H312" s="13">
        <f t="shared" ca="1" si="109"/>
        <v>1.02574283</v>
      </c>
      <c r="I312" s="12">
        <f t="shared" si="110"/>
        <v>7.0000000000000007E-2</v>
      </c>
      <c r="J312" s="30">
        <f t="shared" si="99"/>
        <v>44348</v>
      </c>
      <c r="K312" s="2">
        <f t="shared" si="100"/>
        <v>123</v>
      </c>
      <c r="L312" s="15">
        <f t="shared" si="101"/>
        <v>124</v>
      </c>
      <c r="M312" s="11">
        <f t="shared" si="93"/>
        <v>1.033852743</v>
      </c>
      <c r="N312" s="11">
        <f t="shared" ca="1" si="94"/>
        <v>1.0604670380000001</v>
      </c>
      <c r="O312" s="15">
        <f t="shared" si="102"/>
        <v>0</v>
      </c>
      <c r="P312" s="13">
        <f t="shared" ca="1" si="95"/>
        <v>60.467038000000002</v>
      </c>
      <c r="Q312" s="19">
        <f t="shared" si="96"/>
        <v>0</v>
      </c>
      <c r="R312" s="13">
        <f t="shared" si="103"/>
        <v>0</v>
      </c>
      <c r="S312" s="4" t="str">
        <f t="shared" si="104"/>
        <v>A+J+RESGATE=</v>
      </c>
      <c r="T312" s="30">
        <f t="shared" si="105"/>
        <v>44530</v>
      </c>
      <c r="U312" s="3"/>
      <c r="V312" s="76">
        <f>[2]Plan1!$A382</f>
        <v>48499</v>
      </c>
      <c r="W312" s="76" t="str">
        <f>[2]Plan1!$C382</f>
        <v>Nossa Sr.a Aparecida - Padroeira do Brasil</v>
      </c>
      <c r="X312" s="69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</row>
    <row r="313" spans="1:119" x14ac:dyDescent="0.15">
      <c r="A313" s="36">
        <f t="shared" si="97"/>
        <v>44529</v>
      </c>
      <c r="B313" s="14">
        <f t="shared" ca="1" si="106"/>
        <v>1060.467038</v>
      </c>
      <c r="C313" s="6">
        <f t="shared" si="98"/>
        <v>1000</v>
      </c>
      <c r="D313" s="12">
        <f ca="1">IF(A313&lt;$B$1,VLOOKUP(A313,[1]DI!$A$4:$B$15000,2,FALSE),0)</f>
        <v>7.6499999999999999E-2</v>
      </c>
      <c r="E313" s="13">
        <f t="shared" ca="1" si="107"/>
        <v>1.0002925600000001</v>
      </c>
      <c r="F313" s="13">
        <f ca="1">(TRUNC(PRODUCT($E$12:$E312),16))</f>
        <v>1.0341145163616901</v>
      </c>
      <c r="G313" s="13">
        <f t="shared" ca="1" si="108"/>
        <v>1.00816158296068</v>
      </c>
      <c r="H313" s="13">
        <f t="shared" ca="1" si="109"/>
        <v>1.02574283</v>
      </c>
      <c r="I313" s="12">
        <f t="shared" si="110"/>
        <v>7.0000000000000007E-2</v>
      </c>
      <c r="J313" s="30">
        <f t="shared" si="99"/>
        <v>44348</v>
      </c>
      <c r="K313" s="2">
        <f t="shared" si="100"/>
        <v>124</v>
      </c>
      <c r="L313" s="15">
        <f t="shared" si="101"/>
        <v>124</v>
      </c>
      <c r="M313" s="11">
        <f t="shared" si="93"/>
        <v>1.033852743</v>
      </c>
      <c r="N313" s="11">
        <f t="shared" ca="1" si="94"/>
        <v>1.0604670380000001</v>
      </c>
      <c r="O313" s="15">
        <f t="shared" si="102"/>
        <v>0</v>
      </c>
      <c r="P313" s="13">
        <f t="shared" ca="1" si="95"/>
        <v>60.467038000000002</v>
      </c>
      <c r="Q313" s="19">
        <f t="shared" si="96"/>
        <v>0</v>
      </c>
      <c r="R313" s="13">
        <f t="shared" si="103"/>
        <v>0</v>
      </c>
      <c r="S313" s="4" t="str">
        <f t="shared" si="104"/>
        <v>A+J+RESGATE=</v>
      </c>
      <c r="T313" s="30">
        <f t="shared" si="105"/>
        <v>44530</v>
      </c>
      <c r="U313" s="3"/>
      <c r="V313" s="76">
        <f>[2]Plan1!$A383</f>
        <v>48520</v>
      </c>
      <c r="W313" s="76" t="str">
        <f>[2]Plan1!$C383</f>
        <v>Finados</v>
      </c>
      <c r="X313" s="69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</row>
    <row r="314" spans="1:119" x14ac:dyDescent="0.15">
      <c r="A314" s="36">
        <f t="shared" si="97"/>
        <v>44530</v>
      </c>
      <c r="B314" s="14">
        <f t="shared" ca="1" si="106"/>
        <v>1061.06213</v>
      </c>
      <c r="C314" s="6">
        <f t="shared" si="98"/>
        <v>1000</v>
      </c>
      <c r="D314" s="12">
        <v>0</v>
      </c>
      <c r="E314" s="13">
        <f t="shared" si="107"/>
        <v>1</v>
      </c>
      <c r="F314" s="13">
        <f ca="1">(TRUNC(PRODUCT($E$12:$E313),16))</f>
        <v>1.0344170569046001</v>
      </c>
      <c r="G314" s="13">
        <f t="shared" ca="1" si="108"/>
        <v>1.00816158296068</v>
      </c>
      <c r="H314" s="13">
        <f t="shared" ca="1" si="109"/>
        <v>1.0260429200000001</v>
      </c>
      <c r="I314" s="12">
        <f t="shared" si="110"/>
        <v>7.0000000000000007E-2</v>
      </c>
      <c r="J314" s="30">
        <f t="shared" si="99"/>
        <v>44348</v>
      </c>
      <c r="K314" s="2">
        <f t="shared" si="100"/>
        <v>125</v>
      </c>
      <c r="L314" s="15">
        <f t="shared" si="101"/>
        <v>125</v>
      </c>
      <c r="M314" s="11">
        <f t="shared" si="93"/>
        <v>1.0341303559999999</v>
      </c>
      <c r="N314" s="11">
        <f t="shared" ca="1" si="94"/>
        <v>1.06106213</v>
      </c>
      <c r="O314" s="15">
        <f t="shared" si="102"/>
        <v>2</v>
      </c>
      <c r="P314" s="13">
        <f t="shared" ca="1" si="95"/>
        <v>61.062130000000003</v>
      </c>
      <c r="Q314" s="19">
        <f t="shared" si="96"/>
        <v>5.1019000000000002E-2</v>
      </c>
      <c r="R314" s="13">
        <f t="shared" si="103"/>
        <v>51.018999999999998</v>
      </c>
      <c r="S314" s="4" t="str">
        <f t="shared" si="104"/>
        <v>A+J+RESGATE=</v>
      </c>
      <c r="T314" s="30">
        <f t="shared" si="105"/>
        <v>44530</v>
      </c>
      <c r="U314" s="3"/>
      <c r="V314" s="76">
        <f>[2]Plan1!$A384</f>
        <v>48533</v>
      </c>
      <c r="W314" s="76" t="str">
        <f>[2]Plan1!$C384</f>
        <v>Proclamação da República</v>
      </c>
      <c r="X314" s="69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</row>
    <row r="315" spans="1:119" x14ac:dyDescent="0.15">
      <c r="A315" s="36">
        <f t="shared" si="97"/>
        <v>44531</v>
      </c>
      <c r="B315" s="14">
        <f t="shared" ca="1" si="106"/>
        <v>948.98099999999999</v>
      </c>
      <c r="C315" s="6">
        <f t="shared" si="98"/>
        <v>948.98099999999999</v>
      </c>
      <c r="D315" s="12">
        <v>0</v>
      </c>
      <c r="E315" s="13">
        <f t="shared" si="107"/>
        <v>1</v>
      </c>
      <c r="F315" s="13">
        <f ca="1">(TRUNC(PRODUCT($E$12:$E314),16))</f>
        <v>1.0344170569046001</v>
      </c>
      <c r="G315" s="13">
        <f t="shared" ca="1" si="108"/>
        <v>1.0344170569046001</v>
      </c>
      <c r="H315" s="13">
        <f t="shared" ca="1" si="109"/>
        <v>1</v>
      </c>
      <c r="I315" s="12">
        <v>0</v>
      </c>
      <c r="J315" s="30">
        <f t="shared" si="99"/>
        <v>44530</v>
      </c>
      <c r="K315" s="2">
        <f t="shared" si="100"/>
        <v>1</v>
      </c>
      <c r="L315" s="15">
        <f t="shared" si="101"/>
        <v>1</v>
      </c>
      <c r="M315" s="11">
        <f t="shared" si="93"/>
        <v>1</v>
      </c>
      <c r="N315" s="11">
        <f t="shared" ca="1" si="94"/>
        <v>1</v>
      </c>
      <c r="O315" s="15">
        <f t="shared" si="102"/>
        <v>0</v>
      </c>
      <c r="P315" s="13">
        <f t="shared" ca="1" si="95"/>
        <v>0</v>
      </c>
      <c r="Q315" s="19">
        <f t="shared" si="96"/>
        <v>0</v>
      </c>
      <c r="R315" s="13">
        <f t="shared" si="103"/>
        <v>0</v>
      </c>
      <c r="S315" s="4" t="s">
        <v>85</v>
      </c>
      <c r="T315" s="30">
        <v>44564</v>
      </c>
      <c r="U315" s="3"/>
      <c r="V315" s="76">
        <f>[2]Plan1!$A385</f>
        <v>48573</v>
      </c>
      <c r="W315" s="76" t="str">
        <f>[2]Plan1!$C385</f>
        <v>Natal</v>
      </c>
      <c r="X315" s="69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</row>
    <row r="316" spans="1:119" x14ac:dyDescent="0.15">
      <c r="A316" s="36">
        <f t="shared" si="97"/>
        <v>44532</v>
      </c>
      <c r="B316" s="14">
        <f t="shared" ca="1" si="106"/>
        <v>948.98099999999999</v>
      </c>
      <c r="C316" s="6">
        <f t="shared" si="98"/>
        <v>948.98099999999999</v>
      </c>
      <c r="D316" s="12">
        <v>0</v>
      </c>
      <c r="E316" s="13">
        <f t="shared" si="107"/>
        <v>1</v>
      </c>
      <c r="F316" s="13">
        <f ca="1">(TRUNC(PRODUCT($E$12:$E315),16))</f>
        <v>1.0344170569046001</v>
      </c>
      <c r="G316" s="13">
        <f t="shared" ca="1" si="108"/>
        <v>1.0344170569046001</v>
      </c>
      <c r="H316" s="13">
        <f t="shared" ca="1" si="109"/>
        <v>1</v>
      </c>
      <c r="I316" s="12">
        <v>0</v>
      </c>
      <c r="J316" s="30">
        <f t="shared" si="99"/>
        <v>44530</v>
      </c>
      <c r="K316" s="2">
        <f t="shared" si="100"/>
        <v>2</v>
      </c>
      <c r="L316" s="15">
        <f t="shared" si="101"/>
        <v>2</v>
      </c>
      <c r="M316" s="11">
        <f t="shared" si="93"/>
        <v>1</v>
      </c>
      <c r="N316" s="11">
        <f t="shared" ca="1" si="94"/>
        <v>1</v>
      </c>
      <c r="O316" s="15">
        <f t="shared" si="102"/>
        <v>0</v>
      </c>
      <c r="P316" s="13">
        <f t="shared" ca="1" si="95"/>
        <v>0</v>
      </c>
      <c r="Q316" s="19">
        <f t="shared" si="96"/>
        <v>0</v>
      </c>
      <c r="R316" s="13">
        <f t="shared" si="103"/>
        <v>0</v>
      </c>
      <c r="S316" s="4" t="str">
        <f t="shared" si="104"/>
        <v>RESGATE=</v>
      </c>
      <c r="T316" s="30">
        <f t="shared" si="105"/>
        <v>44564</v>
      </c>
      <c r="U316" s="3"/>
      <c r="V316" s="76">
        <f>[2]Plan1!$A386</f>
        <v>48580</v>
      </c>
      <c r="W316" s="76" t="str">
        <f>[2]Plan1!$C386</f>
        <v>Confraternização Universal</v>
      </c>
      <c r="X316" s="69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</row>
    <row r="317" spans="1:119" x14ac:dyDescent="0.15">
      <c r="A317" s="36">
        <f t="shared" si="97"/>
        <v>44533</v>
      </c>
      <c r="B317" s="14">
        <f t="shared" ca="1" si="106"/>
        <v>948.98099999999999</v>
      </c>
      <c r="C317" s="6">
        <f t="shared" si="98"/>
        <v>948.98099999999999</v>
      </c>
      <c r="D317" s="12">
        <v>0</v>
      </c>
      <c r="E317" s="13">
        <f t="shared" si="107"/>
        <v>1</v>
      </c>
      <c r="F317" s="13">
        <f ca="1">(TRUNC(PRODUCT($E$12:$E316),16))</f>
        <v>1.0344170569046001</v>
      </c>
      <c r="G317" s="13">
        <f t="shared" ca="1" si="108"/>
        <v>1.0344170569046001</v>
      </c>
      <c r="H317" s="13">
        <f t="shared" ca="1" si="109"/>
        <v>1</v>
      </c>
      <c r="I317" s="12">
        <v>0</v>
      </c>
      <c r="J317" s="30">
        <f t="shared" si="99"/>
        <v>44530</v>
      </c>
      <c r="K317" s="2">
        <f t="shared" si="100"/>
        <v>3</v>
      </c>
      <c r="L317" s="15">
        <f t="shared" si="101"/>
        <v>3</v>
      </c>
      <c r="M317" s="11">
        <f t="shared" si="93"/>
        <v>1</v>
      </c>
      <c r="N317" s="11">
        <f t="shared" ca="1" si="94"/>
        <v>1</v>
      </c>
      <c r="O317" s="15">
        <f t="shared" si="102"/>
        <v>0</v>
      </c>
      <c r="P317" s="13">
        <f t="shared" ca="1" si="95"/>
        <v>0</v>
      </c>
      <c r="Q317" s="19">
        <f t="shared" si="96"/>
        <v>0</v>
      </c>
      <c r="R317" s="13">
        <f t="shared" si="103"/>
        <v>0</v>
      </c>
      <c r="S317" s="4" t="str">
        <f t="shared" si="104"/>
        <v>RESGATE=</v>
      </c>
      <c r="T317" s="30">
        <f t="shared" si="105"/>
        <v>44564</v>
      </c>
      <c r="U317" s="3"/>
      <c r="V317" s="76">
        <f>[2]Plan1!$A387</f>
        <v>48638</v>
      </c>
      <c r="W317" s="76" t="str">
        <f>[2]Plan1!$C387</f>
        <v>Carnaval</v>
      </c>
      <c r="X317" s="69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</row>
    <row r="318" spans="1:119" x14ac:dyDescent="0.15">
      <c r="A318" s="36">
        <f t="shared" si="97"/>
        <v>44534</v>
      </c>
      <c r="B318" s="14">
        <f t="shared" ca="1" si="106"/>
        <v>948.98099999999999</v>
      </c>
      <c r="C318" s="6">
        <f t="shared" si="98"/>
        <v>948.98099999999999</v>
      </c>
      <c r="D318" s="12">
        <v>0</v>
      </c>
      <c r="E318" s="13">
        <f t="shared" si="107"/>
        <v>1</v>
      </c>
      <c r="F318" s="13">
        <f ca="1">(TRUNC(PRODUCT($E$12:$E317),16))</f>
        <v>1.0344170569046001</v>
      </c>
      <c r="G318" s="13">
        <f t="shared" ca="1" si="108"/>
        <v>1.0344170569046001</v>
      </c>
      <c r="H318" s="13">
        <f t="shared" ca="1" si="109"/>
        <v>1</v>
      </c>
      <c r="I318" s="12">
        <v>0</v>
      </c>
      <c r="J318" s="30">
        <f t="shared" si="99"/>
        <v>44530</v>
      </c>
      <c r="K318" s="2">
        <f t="shared" si="100"/>
        <v>3</v>
      </c>
      <c r="L318" s="15">
        <f t="shared" si="101"/>
        <v>4</v>
      </c>
      <c r="M318" s="11">
        <f t="shared" si="93"/>
        <v>1</v>
      </c>
      <c r="N318" s="11">
        <f t="shared" ca="1" si="94"/>
        <v>1</v>
      </c>
      <c r="O318" s="15">
        <f t="shared" si="102"/>
        <v>0</v>
      </c>
      <c r="P318" s="13">
        <f t="shared" ca="1" si="95"/>
        <v>0</v>
      </c>
      <c r="Q318" s="19">
        <f t="shared" si="96"/>
        <v>0</v>
      </c>
      <c r="R318" s="13">
        <f t="shared" si="103"/>
        <v>0</v>
      </c>
      <c r="S318" s="4" t="str">
        <f t="shared" si="104"/>
        <v>RESGATE=</v>
      </c>
      <c r="T318" s="30">
        <f t="shared" si="105"/>
        <v>44564</v>
      </c>
      <c r="U318" s="3"/>
      <c r="V318" s="76">
        <f>[2]Plan1!$A388</f>
        <v>48639</v>
      </c>
      <c r="W318" s="76" t="str">
        <f>[2]Plan1!$C388</f>
        <v>Carnaval</v>
      </c>
      <c r="X318" s="69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</row>
    <row r="319" spans="1:119" x14ac:dyDescent="0.15">
      <c r="A319" s="36">
        <f t="shared" si="97"/>
        <v>44535</v>
      </c>
      <c r="B319" s="14">
        <f t="shared" ca="1" si="106"/>
        <v>948.98099999999999</v>
      </c>
      <c r="C319" s="6">
        <f t="shared" si="98"/>
        <v>948.98099999999999</v>
      </c>
      <c r="D319" s="12">
        <v>0</v>
      </c>
      <c r="E319" s="13">
        <f t="shared" si="107"/>
        <v>1</v>
      </c>
      <c r="F319" s="13">
        <f ca="1">(TRUNC(PRODUCT($E$12:$E318),16))</f>
        <v>1.0344170569046001</v>
      </c>
      <c r="G319" s="13">
        <f t="shared" ca="1" si="108"/>
        <v>1.0344170569046001</v>
      </c>
      <c r="H319" s="13">
        <f t="shared" ca="1" si="109"/>
        <v>1</v>
      </c>
      <c r="I319" s="12">
        <v>0</v>
      </c>
      <c r="J319" s="30">
        <f t="shared" si="99"/>
        <v>44530</v>
      </c>
      <c r="K319" s="2">
        <f t="shared" si="100"/>
        <v>3</v>
      </c>
      <c r="L319" s="15">
        <f t="shared" si="101"/>
        <v>4</v>
      </c>
      <c r="M319" s="11">
        <f t="shared" si="93"/>
        <v>1</v>
      </c>
      <c r="N319" s="11">
        <f t="shared" ca="1" si="94"/>
        <v>1</v>
      </c>
      <c r="O319" s="15">
        <f t="shared" si="102"/>
        <v>0</v>
      </c>
      <c r="P319" s="13">
        <f t="shared" ca="1" si="95"/>
        <v>0</v>
      </c>
      <c r="Q319" s="19">
        <f t="shared" si="96"/>
        <v>0</v>
      </c>
      <c r="R319" s="13">
        <f t="shared" si="103"/>
        <v>0</v>
      </c>
      <c r="S319" s="4" t="str">
        <f t="shared" si="104"/>
        <v>RESGATE=</v>
      </c>
      <c r="T319" s="30">
        <f t="shared" si="105"/>
        <v>44564</v>
      </c>
      <c r="U319" s="3"/>
      <c r="V319" s="76">
        <f>[2]Plan1!$A389</f>
        <v>48684</v>
      </c>
      <c r="W319" s="76" t="str">
        <f>[2]Plan1!$C389</f>
        <v>Paixão de Cristo</v>
      </c>
      <c r="X319" s="69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</row>
    <row r="320" spans="1:119" x14ac:dyDescent="0.15">
      <c r="A320" s="36">
        <f t="shared" si="97"/>
        <v>44536</v>
      </c>
      <c r="B320" s="14">
        <f t="shared" ca="1" si="106"/>
        <v>948.98099999999999</v>
      </c>
      <c r="C320" s="6">
        <f t="shared" si="98"/>
        <v>948.98099999999999</v>
      </c>
      <c r="D320" s="12">
        <v>0</v>
      </c>
      <c r="E320" s="13">
        <f t="shared" si="107"/>
        <v>1</v>
      </c>
      <c r="F320" s="13">
        <f ca="1">(TRUNC(PRODUCT($E$12:$E319),16))</f>
        <v>1.0344170569046001</v>
      </c>
      <c r="G320" s="13">
        <f t="shared" ca="1" si="108"/>
        <v>1.0344170569046001</v>
      </c>
      <c r="H320" s="13">
        <f t="shared" ca="1" si="109"/>
        <v>1</v>
      </c>
      <c r="I320" s="12">
        <v>0</v>
      </c>
      <c r="J320" s="30">
        <f t="shared" si="99"/>
        <v>44530</v>
      </c>
      <c r="K320" s="2">
        <f t="shared" si="100"/>
        <v>4</v>
      </c>
      <c r="L320" s="15">
        <f t="shared" si="101"/>
        <v>4</v>
      </c>
      <c r="M320" s="11">
        <f t="shared" si="93"/>
        <v>1</v>
      </c>
      <c r="N320" s="11">
        <f t="shared" ca="1" si="94"/>
        <v>1</v>
      </c>
      <c r="O320" s="15">
        <f t="shared" si="102"/>
        <v>0</v>
      </c>
      <c r="P320" s="13">
        <f t="shared" ca="1" si="95"/>
        <v>0</v>
      </c>
      <c r="Q320" s="19">
        <f t="shared" si="96"/>
        <v>0</v>
      </c>
      <c r="R320" s="13">
        <f t="shared" si="103"/>
        <v>0</v>
      </c>
      <c r="S320" s="4" t="str">
        <f t="shared" si="104"/>
        <v>RESGATE=</v>
      </c>
      <c r="T320" s="30">
        <f t="shared" si="105"/>
        <v>44564</v>
      </c>
      <c r="U320" s="3"/>
      <c r="V320" s="76">
        <f>[2]Plan1!$A390</f>
        <v>48690</v>
      </c>
      <c r="W320" s="76" t="str">
        <f>[2]Plan1!$C390</f>
        <v>Tiradentes</v>
      </c>
      <c r="X320" s="69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</row>
    <row r="321" spans="1:119" x14ac:dyDescent="0.15">
      <c r="A321" s="36">
        <f t="shared" si="97"/>
        <v>44537</v>
      </c>
      <c r="B321" s="14">
        <f t="shared" ca="1" si="106"/>
        <v>948.98099999999999</v>
      </c>
      <c r="C321" s="6">
        <f t="shared" si="98"/>
        <v>948.98099999999999</v>
      </c>
      <c r="D321" s="12">
        <v>0</v>
      </c>
      <c r="E321" s="13">
        <f t="shared" si="107"/>
        <v>1</v>
      </c>
      <c r="F321" s="13">
        <f ca="1">(TRUNC(PRODUCT($E$12:$E320),16))</f>
        <v>1.0344170569046001</v>
      </c>
      <c r="G321" s="13">
        <f t="shared" ca="1" si="108"/>
        <v>1.0344170569046001</v>
      </c>
      <c r="H321" s="13">
        <f t="shared" ca="1" si="109"/>
        <v>1</v>
      </c>
      <c r="I321" s="12">
        <v>0</v>
      </c>
      <c r="J321" s="30">
        <f t="shared" si="99"/>
        <v>44530</v>
      </c>
      <c r="K321" s="2">
        <f t="shared" si="100"/>
        <v>5</v>
      </c>
      <c r="L321" s="15">
        <f t="shared" si="101"/>
        <v>5</v>
      </c>
      <c r="M321" s="11">
        <f t="shared" si="93"/>
        <v>1</v>
      </c>
      <c r="N321" s="11">
        <f t="shared" ca="1" si="94"/>
        <v>1</v>
      </c>
      <c r="O321" s="15">
        <f t="shared" si="102"/>
        <v>0</v>
      </c>
      <c r="P321" s="13">
        <f t="shared" ca="1" si="95"/>
        <v>0</v>
      </c>
      <c r="Q321" s="19">
        <f t="shared" si="96"/>
        <v>0</v>
      </c>
      <c r="R321" s="13">
        <f t="shared" si="103"/>
        <v>0</v>
      </c>
      <c r="S321" s="4" t="str">
        <f t="shared" si="104"/>
        <v>RESGATE=</v>
      </c>
      <c r="T321" s="30">
        <f t="shared" si="105"/>
        <v>44564</v>
      </c>
      <c r="U321" s="3"/>
      <c r="V321" s="76">
        <f>[2]Plan1!$A391</f>
        <v>48700</v>
      </c>
      <c r="W321" s="76" t="str">
        <f>[2]Plan1!$C391</f>
        <v>Dia do Trabalho</v>
      </c>
      <c r="X321" s="69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</row>
    <row r="322" spans="1:119" x14ac:dyDescent="0.15">
      <c r="A322" s="36">
        <f t="shared" si="97"/>
        <v>44538</v>
      </c>
      <c r="B322" s="14">
        <f t="shared" ca="1" si="106"/>
        <v>948.98099999999999</v>
      </c>
      <c r="C322" s="6">
        <f t="shared" si="98"/>
        <v>948.98099999999999</v>
      </c>
      <c r="D322" s="12">
        <v>0</v>
      </c>
      <c r="E322" s="13">
        <f t="shared" si="107"/>
        <v>1</v>
      </c>
      <c r="F322" s="13">
        <f ca="1">(TRUNC(PRODUCT($E$12:$E321),16))</f>
        <v>1.0344170569046001</v>
      </c>
      <c r="G322" s="13">
        <f t="shared" ca="1" si="108"/>
        <v>1.0344170569046001</v>
      </c>
      <c r="H322" s="13">
        <f t="shared" ca="1" si="109"/>
        <v>1</v>
      </c>
      <c r="I322" s="12">
        <v>0</v>
      </c>
      <c r="J322" s="30">
        <f t="shared" si="99"/>
        <v>44530</v>
      </c>
      <c r="K322" s="2">
        <f t="shared" si="100"/>
        <v>6</v>
      </c>
      <c r="L322" s="15">
        <f t="shared" si="101"/>
        <v>6</v>
      </c>
      <c r="M322" s="11">
        <f t="shared" si="93"/>
        <v>1</v>
      </c>
      <c r="N322" s="11">
        <f t="shared" ca="1" si="94"/>
        <v>1</v>
      </c>
      <c r="O322" s="15">
        <f t="shared" si="102"/>
        <v>0</v>
      </c>
      <c r="P322" s="13">
        <f t="shared" ca="1" si="95"/>
        <v>0</v>
      </c>
      <c r="Q322" s="19">
        <f t="shared" si="96"/>
        <v>0</v>
      </c>
      <c r="R322" s="13">
        <f t="shared" si="103"/>
        <v>0</v>
      </c>
      <c r="S322" s="4" t="str">
        <f t="shared" si="104"/>
        <v>RESGATE=</v>
      </c>
      <c r="T322" s="30">
        <f t="shared" si="105"/>
        <v>44564</v>
      </c>
      <c r="U322" s="3"/>
      <c r="V322" s="76">
        <f>[2]Plan1!$A392</f>
        <v>48746</v>
      </c>
      <c r="W322" s="76" t="str">
        <f>[2]Plan1!$C392</f>
        <v>Corpus Christi</v>
      </c>
      <c r="X322" s="69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</row>
    <row r="323" spans="1:119" x14ac:dyDescent="0.15">
      <c r="A323" s="36">
        <f t="shared" si="97"/>
        <v>44539</v>
      </c>
      <c r="B323" s="14">
        <f t="shared" ca="1" si="106"/>
        <v>948.98099999999999</v>
      </c>
      <c r="C323" s="6">
        <f t="shared" si="98"/>
        <v>948.98099999999999</v>
      </c>
      <c r="D323" s="12">
        <v>0</v>
      </c>
      <c r="E323" s="13">
        <f t="shared" si="107"/>
        <v>1</v>
      </c>
      <c r="F323" s="13">
        <f ca="1">(TRUNC(PRODUCT($E$12:$E322),16))</f>
        <v>1.0344170569046001</v>
      </c>
      <c r="G323" s="13">
        <f t="shared" ca="1" si="108"/>
        <v>1.0344170569046001</v>
      </c>
      <c r="H323" s="13">
        <f t="shared" ca="1" si="109"/>
        <v>1</v>
      </c>
      <c r="I323" s="12">
        <v>0</v>
      </c>
      <c r="J323" s="30">
        <f t="shared" si="99"/>
        <v>44530</v>
      </c>
      <c r="K323" s="2">
        <f t="shared" si="100"/>
        <v>7</v>
      </c>
      <c r="L323" s="15">
        <f t="shared" si="101"/>
        <v>7</v>
      </c>
      <c r="M323" s="11">
        <f t="shared" si="93"/>
        <v>1</v>
      </c>
      <c r="N323" s="11">
        <f t="shared" ca="1" si="94"/>
        <v>1</v>
      </c>
      <c r="O323" s="15">
        <f t="shared" si="102"/>
        <v>0</v>
      </c>
      <c r="P323" s="13">
        <f t="shared" ca="1" si="95"/>
        <v>0</v>
      </c>
      <c r="Q323" s="19">
        <f t="shared" si="96"/>
        <v>0</v>
      </c>
      <c r="R323" s="13">
        <f t="shared" si="103"/>
        <v>0</v>
      </c>
      <c r="S323" s="4" t="str">
        <f t="shared" si="104"/>
        <v>RESGATE=</v>
      </c>
      <c r="T323" s="30">
        <f t="shared" si="105"/>
        <v>44564</v>
      </c>
      <c r="U323" s="3"/>
      <c r="V323" s="76">
        <f>[2]Plan1!$A393</f>
        <v>48829</v>
      </c>
      <c r="W323" s="76" t="str">
        <f>[2]Plan1!$C393</f>
        <v>Independência do Brasil</v>
      </c>
      <c r="X323" s="69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</row>
    <row r="324" spans="1:119" x14ac:dyDescent="0.15">
      <c r="A324" s="36">
        <f t="shared" si="97"/>
        <v>44540</v>
      </c>
      <c r="B324" s="14">
        <f t="shared" ca="1" si="106"/>
        <v>948.98099999999999</v>
      </c>
      <c r="C324" s="6">
        <f t="shared" si="98"/>
        <v>948.98099999999999</v>
      </c>
      <c r="D324" s="12">
        <v>0</v>
      </c>
      <c r="E324" s="13">
        <f t="shared" si="107"/>
        <v>1</v>
      </c>
      <c r="F324" s="13">
        <f ca="1">(TRUNC(PRODUCT($E$12:$E323),16))</f>
        <v>1.0344170569046001</v>
      </c>
      <c r="G324" s="13">
        <f t="shared" ca="1" si="108"/>
        <v>1.0344170569046001</v>
      </c>
      <c r="H324" s="13">
        <f t="shared" ca="1" si="109"/>
        <v>1</v>
      </c>
      <c r="I324" s="12">
        <v>0</v>
      </c>
      <c r="J324" s="30">
        <f t="shared" si="99"/>
        <v>44530</v>
      </c>
      <c r="K324" s="2">
        <f t="shared" si="100"/>
        <v>8</v>
      </c>
      <c r="L324" s="15">
        <f t="shared" si="101"/>
        <v>8</v>
      </c>
      <c r="M324" s="11">
        <f t="shared" si="93"/>
        <v>1</v>
      </c>
      <c r="N324" s="11">
        <f t="shared" ca="1" si="94"/>
        <v>1</v>
      </c>
      <c r="O324" s="15">
        <f t="shared" si="102"/>
        <v>0</v>
      </c>
      <c r="P324" s="13">
        <f t="shared" ca="1" si="95"/>
        <v>0</v>
      </c>
      <c r="Q324" s="19">
        <f t="shared" si="96"/>
        <v>0</v>
      </c>
      <c r="R324" s="13">
        <f t="shared" si="103"/>
        <v>0</v>
      </c>
      <c r="S324" s="4" t="str">
        <f t="shared" si="104"/>
        <v>RESGATE=</v>
      </c>
      <c r="T324" s="30">
        <f t="shared" si="105"/>
        <v>44564</v>
      </c>
      <c r="U324" s="3"/>
      <c r="V324" s="76">
        <f>[2]Plan1!$A394</f>
        <v>48864</v>
      </c>
      <c r="W324" s="76" t="str">
        <f>[2]Plan1!$C394</f>
        <v>Nossa Sr.a Aparecida - Padroeira do Brasil</v>
      </c>
      <c r="X324" s="69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</row>
    <row r="325" spans="1:119" x14ac:dyDescent="0.15">
      <c r="A325" s="36">
        <f t="shared" si="97"/>
        <v>44541</v>
      </c>
      <c r="B325" s="14">
        <f t="shared" ca="1" si="106"/>
        <v>948.98099999999999</v>
      </c>
      <c r="C325" s="6">
        <f t="shared" si="98"/>
        <v>948.98099999999999</v>
      </c>
      <c r="D325" s="12">
        <v>0</v>
      </c>
      <c r="E325" s="13">
        <f t="shared" si="107"/>
        <v>1</v>
      </c>
      <c r="F325" s="13">
        <f ca="1">(TRUNC(PRODUCT($E$12:$E324),16))</f>
        <v>1.0344170569046001</v>
      </c>
      <c r="G325" s="13">
        <f t="shared" ca="1" si="108"/>
        <v>1.0344170569046001</v>
      </c>
      <c r="H325" s="13">
        <f t="shared" ca="1" si="109"/>
        <v>1</v>
      </c>
      <c r="I325" s="12">
        <v>0</v>
      </c>
      <c r="J325" s="30">
        <f t="shared" si="99"/>
        <v>44530</v>
      </c>
      <c r="K325" s="2">
        <f t="shared" si="100"/>
        <v>8</v>
      </c>
      <c r="L325" s="15">
        <f t="shared" si="101"/>
        <v>9</v>
      </c>
      <c r="M325" s="11">
        <f t="shared" si="93"/>
        <v>1</v>
      </c>
      <c r="N325" s="11">
        <f t="shared" ca="1" si="94"/>
        <v>1</v>
      </c>
      <c r="O325" s="15">
        <f t="shared" si="102"/>
        <v>0</v>
      </c>
      <c r="P325" s="13">
        <f t="shared" ca="1" si="95"/>
        <v>0</v>
      </c>
      <c r="Q325" s="19">
        <f t="shared" si="96"/>
        <v>0</v>
      </c>
      <c r="R325" s="13">
        <f t="shared" si="103"/>
        <v>0</v>
      </c>
      <c r="S325" s="4" t="str">
        <f t="shared" si="104"/>
        <v>RESGATE=</v>
      </c>
      <c r="T325" s="30">
        <f t="shared" si="105"/>
        <v>44564</v>
      </c>
      <c r="U325" s="3"/>
      <c r="V325" s="76">
        <f>[2]Plan1!$A395</f>
        <v>48885</v>
      </c>
      <c r="W325" s="76" t="str">
        <f>[2]Plan1!$C395</f>
        <v>Finados</v>
      </c>
      <c r="X325" s="69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</row>
    <row r="326" spans="1:119" x14ac:dyDescent="0.15">
      <c r="A326" s="36">
        <f t="shared" si="97"/>
        <v>44542</v>
      </c>
      <c r="B326" s="14">
        <f t="shared" ca="1" si="106"/>
        <v>948.98099999999999</v>
      </c>
      <c r="C326" s="6">
        <f t="shared" si="98"/>
        <v>948.98099999999999</v>
      </c>
      <c r="D326" s="12">
        <v>0</v>
      </c>
      <c r="E326" s="13">
        <f t="shared" si="107"/>
        <v>1</v>
      </c>
      <c r="F326" s="13">
        <f ca="1">(TRUNC(PRODUCT($E$12:$E325),16))</f>
        <v>1.0344170569046001</v>
      </c>
      <c r="G326" s="13">
        <f t="shared" ca="1" si="108"/>
        <v>1.0344170569046001</v>
      </c>
      <c r="H326" s="13">
        <f t="shared" ca="1" si="109"/>
        <v>1</v>
      </c>
      <c r="I326" s="12">
        <v>0</v>
      </c>
      <c r="J326" s="30">
        <f t="shared" si="99"/>
        <v>44530</v>
      </c>
      <c r="K326" s="2">
        <f t="shared" si="100"/>
        <v>8</v>
      </c>
      <c r="L326" s="15">
        <f t="shared" si="101"/>
        <v>9</v>
      </c>
      <c r="M326" s="11">
        <f t="shared" si="93"/>
        <v>1</v>
      </c>
      <c r="N326" s="11">
        <f t="shared" ca="1" si="94"/>
        <v>1</v>
      </c>
      <c r="O326" s="15">
        <f t="shared" si="102"/>
        <v>0</v>
      </c>
      <c r="P326" s="13">
        <f t="shared" ca="1" si="95"/>
        <v>0</v>
      </c>
      <c r="Q326" s="19">
        <f t="shared" si="96"/>
        <v>0</v>
      </c>
      <c r="R326" s="13">
        <f t="shared" si="103"/>
        <v>0</v>
      </c>
      <c r="S326" s="4" t="str">
        <f t="shared" si="104"/>
        <v>RESGATE=</v>
      </c>
      <c r="T326" s="30">
        <f t="shared" si="105"/>
        <v>44564</v>
      </c>
      <c r="U326" s="3"/>
      <c r="V326" s="76">
        <f>[2]Plan1!$A396</f>
        <v>48898</v>
      </c>
      <c r="W326" s="76" t="str">
        <f>[2]Plan1!$C396</f>
        <v>Proclamação da República</v>
      </c>
      <c r="X326" s="69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</row>
    <row r="327" spans="1:119" x14ac:dyDescent="0.15">
      <c r="A327" s="36">
        <f t="shared" si="97"/>
        <v>44543</v>
      </c>
      <c r="B327" s="14">
        <f t="shared" ca="1" si="106"/>
        <v>948.98099999999999</v>
      </c>
      <c r="C327" s="6">
        <f t="shared" si="98"/>
        <v>948.98099999999999</v>
      </c>
      <c r="D327" s="12">
        <v>0</v>
      </c>
      <c r="E327" s="13">
        <f t="shared" si="107"/>
        <v>1</v>
      </c>
      <c r="F327" s="13">
        <f ca="1">(TRUNC(PRODUCT($E$12:$E326),16))</f>
        <v>1.0344170569046001</v>
      </c>
      <c r="G327" s="13">
        <f t="shared" ca="1" si="108"/>
        <v>1.0344170569046001</v>
      </c>
      <c r="H327" s="13">
        <f t="shared" ca="1" si="109"/>
        <v>1</v>
      </c>
      <c r="I327" s="12">
        <v>0</v>
      </c>
      <c r="J327" s="30">
        <f t="shared" si="99"/>
        <v>44530</v>
      </c>
      <c r="K327" s="2">
        <f t="shared" si="100"/>
        <v>9</v>
      </c>
      <c r="L327" s="15">
        <f t="shared" si="101"/>
        <v>9</v>
      </c>
      <c r="M327" s="11">
        <f t="shared" si="93"/>
        <v>1</v>
      </c>
      <c r="N327" s="11">
        <f t="shared" ca="1" si="94"/>
        <v>1</v>
      </c>
      <c r="O327" s="15">
        <f t="shared" si="102"/>
        <v>0</v>
      </c>
      <c r="P327" s="13">
        <f t="shared" ca="1" si="95"/>
        <v>0</v>
      </c>
      <c r="Q327" s="19">
        <f t="shared" si="96"/>
        <v>0</v>
      </c>
      <c r="R327" s="13">
        <f t="shared" si="103"/>
        <v>0</v>
      </c>
      <c r="S327" s="4" t="str">
        <f t="shared" si="104"/>
        <v>RESGATE=</v>
      </c>
      <c r="T327" s="30">
        <f t="shared" si="105"/>
        <v>44564</v>
      </c>
      <c r="U327" s="3"/>
      <c r="V327" s="76">
        <f>[2]Plan1!$A397</f>
        <v>48938</v>
      </c>
      <c r="W327" s="76" t="str">
        <f>[2]Plan1!$C397</f>
        <v>Natal</v>
      </c>
      <c r="X327" s="69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</row>
    <row r="328" spans="1:119" x14ac:dyDescent="0.15">
      <c r="A328" s="36">
        <f t="shared" si="97"/>
        <v>44544</v>
      </c>
      <c r="B328" s="14">
        <f t="shared" ca="1" si="106"/>
        <v>948.98099999999999</v>
      </c>
      <c r="C328" s="6">
        <f t="shared" si="98"/>
        <v>948.98099999999999</v>
      </c>
      <c r="D328" s="12">
        <v>0</v>
      </c>
      <c r="E328" s="13">
        <f t="shared" si="107"/>
        <v>1</v>
      </c>
      <c r="F328" s="13">
        <f ca="1">(TRUNC(PRODUCT($E$12:$E327),16))</f>
        <v>1.0344170569046001</v>
      </c>
      <c r="G328" s="13">
        <f t="shared" ca="1" si="108"/>
        <v>1.0344170569046001</v>
      </c>
      <c r="H328" s="13">
        <f t="shared" ca="1" si="109"/>
        <v>1</v>
      </c>
      <c r="I328" s="12">
        <v>0</v>
      </c>
      <c r="J328" s="30">
        <f t="shared" si="99"/>
        <v>44530</v>
      </c>
      <c r="K328" s="2">
        <f t="shared" si="100"/>
        <v>10</v>
      </c>
      <c r="L328" s="15">
        <f t="shared" si="101"/>
        <v>10</v>
      </c>
      <c r="M328" s="11">
        <f t="shared" si="93"/>
        <v>1</v>
      </c>
      <c r="N328" s="11">
        <f t="shared" ca="1" si="94"/>
        <v>1</v>
      </c>
      <c r="O328" s="15">
        <f t="shared" si="102"/>
        <v>0</v>
      </c>
      <c r="P328" s="13">
        <f t="shared" ca="1" si="95"/>
        <v>0</v>
      </c>
      <c r="Q328" s="19">
        <f t="shared" si="96"/>
        <v>0</v>
      </c>
      <c r="R328" s="13">
        <f t="shared" si="103"/>
        <v>0</v>
      </c>
      <c r="S328" s="4" t="str">
        <f t="shared" si="104"/>
        <v>RESGATE=</v>
      </c>
      <c r="T328" s="30">
        <f t="shared" si="105"/>
        <v>44564</v>
      </c>
      <c r="U328" s="3"/>
      <c r="V328" s="76">
        <f>[2]Plan1!$A398</f>
        <v>48945</v>
      </c>
      <c r="W328" s="76" t="str">
        <f>[2]Plan1!$C398</f>
        <v>Confraternização Universal</v>
      </c>
      <c r="X328" s="69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</row>
    <row r="329" spans="1:119" x14ac:dyDescent="0.15">
      <c r="A329" s="36">
        <f t="shared" si="97"/>
        <v>44545</v>
      </c>
      <c r="B329" s="14">
        <f t="shared" ca="1" si="106"/>
        <v>948.98099999999999</v>
      </c>
      <c r="C329" s="6">
        <f t="shared" si="98"/>
        <v>948.98099999999999</v>
      </c>
      <c r="D329" s="12">
        <v>0</v>
      </c>
      <c r="E329" s="13">
        <f t="shared" si="107"/>
        <v>1</v>
      </c>
      <c r="F329" s="13">
        <f ca="1">(TRUNC(PRODUCT($E$12:$E328),16))</f>
        <v>1.0344170569046001</v>
      </c>
      <c r="G329" s="13">
        <f t="shared" ca="1" si="108"/>
        <v>1.0344170569046001</v>
      </c>
      <c r="H329" s="13">
        <f t="shared" ca="1" si="109"/>
        <v>1</v>
      </c>
      <c r="I329" s="12">
        <v>0</v>
      </c>
      <c r="J329" s="30">
        <f t="shared" si="99"/>
        <v>44530</v>
      </c>
      <c r="K329" s="2">
        <f t="shared" si="100"/>
        <v>11</v>
      </c>
      <c r="L329" s="15">
        <f t="shared" si="101"/>
        <v>11</v>
      </c>
      <c r="M329" s="11">
        <f t="shared" si="93"/>
        <v>1</v>
      </c>
      <c r="N329" s="11">
        <f t="shared" ca="1" si="94"/>
        <v>1</v>
      </c>
      <c r="O329" s="15">
        <f t="shared" si="102"/>
        <v>0</v>
      </c>
      <c r="P329" s="13">
        <f t="shared" ca="1" si="95"/>
        <v>0</v>
      </c>
      <c r="Q329" s="19">
        <f t="shared" si="96"/>
        <v>0</v>
      </c>
      <c r="R329" s="13">
        <f t="shared" si="103"/>
        <v>0</v>
      </c>
      <c r="S329" s="4" t="str">
        <f t="shared" si="104"/>
        <v>RESGATE=</v>
      </c>
      <c r="T329" s="30">
        <f t="shared" si="105"/>
        <v>44564</v>
      </c>
      <c r="U329" s="3"/>
      <c r="V329" s="76">
        <f>[2]Plan1!$A399</f>
        <v>48995</v>
      </c>
      <c r="W329" s="76" t="str">
        <f>[2]Plan1!$C399</f>
        <v>Carnaval</v>
      </c>
      <c r="X329" s="69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</row>
    <row r="330" spans="1:119" x14ac:dyDescent="0.15">
      <c r="A330" s="36">
        <f t="shared" si="97"/>
        <v>44546</v>
      </c>
      <c r="B330" s="14">
        <f t="shared" ca="1" si="106"/>
        <v>948.98099999999999</v>
      </c>
      <c r="C330" s="6">
        <f t="shared" si="98"/>
        <v>948.98099999999999</v>
      </c>
      <c r="D330" s="12">
        <v>0</v>
      </c>
      <c r="E330" s="13">
        <f t="shared" si="107"/>
        <v>1</v>
      </c>
      <c r="F330" s="13">
        <f ca="1">(TRUNC(PRODUCT($E$12:$E329),16))</f>
        <v>1.0344170569046001</v>
      </c>
      <c r="G330" s="13">
        <f t="shared" ca="1" si="108"/>
        <v>1.0344170569046001</v>
      </c>
      <c r="H330" s="13">
        <f t="shared" ca="1" si="109"/>
        <v>1</v>
      </c>
      <c r="I330" s="12">
        <v>0</v>
      </c>
      <c r="J330" s="30">
        <f t="shared" si="99"/>
        <v>44530</v>
      </c>
      <c r="K330" s="2">
        <f t="shared" si="100"/>
        <v>12</v>
      </c>
      <c r="L330" s="15">
        <f t="shared" si="101"/>
        <v>12</v>
      </c>
      <c r="M330" s="11">
        <f t="shared" si="93"/>
        <v>1</v>
      </c>
      <c r="N330" s="11">
        <f t="shared" ca="1" si="94"/>
        <v>1</v>
      </c>
      <c r="O330" s="15">
        <f t="shared" si="102"/>
        <v>0</v>
      </c>
      <c r="P330" s="13">
        <f t="shared" ca="1" si="95"/>
        <v>0</v>
      </c>
      <c r="Q330" s="19">
        <f t="shared" si="96"/>
        <v>0</v>
      </c>
      <c r="R330" s="13">
        <f t="shared" si="103"/>
        <v>0</v>
      </c>
      <c r="S330" s="4" t="str">
        <f t="shared" si="104"/>
        <v>RESGATE=</v>
      </c>
      <c r="T330" s="30">
        <f t="shared" si="105"/>
        <v>44564</v>
      </c>
      <c r="U330" s="3"/>
      <c r="V330" s="76">
        <f>[2]Plan1!$A400</f>
        <v>48996</v>
      </c>
      <c r="W330" s="76" t="str">
        <f>[2]Plan1!$C400</f>
        <v>Carnaval</v>
      </c>
      <c r="X330" s="69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</row>
    <row r="331" spans="1:119" x14ac:dyDescent="0.15">
      <c r="A331" s="36">
        <f t="shared" si="97"/>
        <v>44547</v>
      </c>
      <c r="B331" s="14">
        <f t="shared" ca="1" si="106"/>
        <v>948.98099999999999</v>
      </c>
      <c r="C331" s="6">
        <f t="shared" si="98"/>
        <v>948.98099999999999</v>
      </c>
      <c r="D331" s="12">
        <v>0</v>
      </c>
      <c r="E331" s="13">
        <f t="shared" si="107"/>
        <v>1</v>
      </c>
      <c r="F331" s="13">
        <f ca="1">(TRUNC(PRODUCT($E$12:$E330),16))</f>
        <v>1.0344170569046001</v>
      </c>
      <c r="G331" s="13">
        <f t="shared" ca="1" si="108"/>
        <v>1.0344170569046001</v>
      </c>
      <c r="H331" s="13">
        <f t="shared" ca="1" si="109"/>
        <v>1</v>
      </c>
      <c r="I331" s="12">
        <v>0</v>
      </c>
      <c r="J331" s="30">
        <f t="shared" si="99"/>
        <v>44530</v>
      </c>
      <c r="K331" s="2">
        <f t="shared" si="100"/>
        <v>13</v>
      </c>
      <c r="L331" s="15">
        <f t="shared" si="101"/>
        <v>13</v>
      </c>
      <c r="M331" s="11">
        <f t="shared" si="93"/>
        <v>1</v>
      </c>
      <c r="N331" s="11">
        <f t="shared" ca="1" si="94"/>
        <v>1</v>
      </c>
      <c r="O331" s="15">
        <f t="shared" si="102"/>
        <v>0</v>
      </c>
      <c r="P331" s="13">
        <f t="shared" ca="1" si="95"/>
        <v>0</v>
      </c>
      <c r="Q331" s="19">
        <f t="shared" si="96"/>
        <v>0</v>
      </c>
      <c r="R331" s="13">
        <f t="shared" si="103"/>
        <v>0</v>
      </c>
      <c r="S331" s="4" t="str">
        <f t="shared" si="104"/>
        <v>RESGATE=</v>
      </c>
      <c r="T331" s="30">
        <f t="shared" si="105"/>
        <v>44564</v>
      </c>
      <c r="U331" s="3"/>
      <c r="V331" s="76">
        <f>[2]Plan1!$A401</f>
        <v>49041</v>
      </c>
      <c r="W331" s="76" t="str">
        <f>[2]Plan1!$C401</f>
        <v>Paixão de Cristo</v>
      </c>
      <c r="X331" s="69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</row>
    <row r="332" spans="1:119" x14ac:dyDescent="0.15">
      <c r="A332" s="36">
        <f t="shared" si="97"/>
        <v>44548</v>
      </c>
      <c r="B332" s="14">
        <f t="shared" ca="1" si="106"/>
        <v>948.98099999999999</v>
      </c>
      <c r="C332" s="6">
        <f t="shared" si="98"/>
        <v>948.98099999999999</v>
      </c>
      <c r="D332" s="12">
        <v>0</v>
      </c>
      <c r="E332" s="13">
        <f t="shared" si="107"/>
        <v>1</v>
      </c>
      <c r="F332" s="13">
        <f ca="1">(TRUNC(PRODUCT($E$12:$E331),16))</f>
        <v>1.0344170569046001</v>
      </c>
      <c r="G332" s="13">
        <f t="shared" ca="1" si="108"/>
        <v>1.0344170569046001</v>
      </c>
      <c r="H332" s="13">
        <f t="shared" ca="1" si="109"/>
        <v>1</v>
      </c>
      <c r="I332" s="12">
        <v>0</v>
      </c>
      <c r="J332" s="30">
        <f t="shared" si="99"/>
        <v>44530</v>
      </c>
      <c r="K332" s="2">
        <f t="shared" si="100"/>
        <v>13</v>
      </c>
      <c r="L332" s="15">
        <f t="shared" si="101"/>
        <v>14</v>
      </c>
      <c r="M332" s="11">
        <f t="shared" ref="M332:M348" si="111">ROUND((I332+1)^(L332/252),9)</f>
        <v>1</v>
      </c>
      <c r="N332" s="11">
        <f t="shared" ref="N332:N348" ca="1" si="112">ROUND(H332*M332,9)</f>
        <v>1</v>
      </c>
      <c r="O332" s="15">
        <f t="shared" si="102"/>
        <v>0</v>
      </c>
      <c r="P332" s="13">
        <f t="shared" ref="P332:P348" ca="1" si="113">TRUNC(((N332-1)*C332),8)</f>
        <v>0</v>
      </c>
      <c r="Q332" s="19">
        <f t="shared" ref="Q332:Q348" si="114">IF($O332&gt;0,VLOOKUP($O332,$V$12:$AB$150,7),0)</f>
        <v>0</v>
      </c>
      <c r="R332" s="13">
        <f t="shared" si="103"/>
        <v>0</v>
      </c>
      <c r="S332" s="4" t="str">
        <f t="shared" si="104"/>
        <v>RESGATE=</v>
      </c>
      <c r="T332" s="30">
        <f t="shared" si="105"/>
        <v>44564</v>
      </c>
      <c r="U332" s="3"/>
      <c r="V332" s="76">
        <f>[2]Plan1!$A402</f>
        <v>49055</v>
      </c>
      <c r="W332" s="76" t="str">
        <f>[2]Plan1!$C402</f>
        <v>Tiradentes</v>
      </c>
      <c r="X332" s="69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</row>
    <row r="333" spans="1:119" x14ac:dyDescent="0.15">
      <c r="A333" s="36">
        <f t="shared" ref="A333:A348" si="115">(A332+1)</f>
        <v>44549</v>
      </c>
      <c r="B333" s="14">
        <f t="shared" ca="1" si="106"/>
        <v>948.98099999999999</v>
      </c>
      <c r="C333" s="6">
        <f t="shared" ref="C333:C348" si="116">(C332-R332)</f>
        <v>948.98099999999999</v>
      </c>
      <c r="D333" s="12">
        <v>0</v>
      </c>
      <c r="E333" s="13">
        <f t="shared" si="107"/>
        <v>1</v>
      </c>
      <c r="F333" s="13">
        <f ca="1">(TRUNC(PRODUCT($E$12:$E332),16))</f>
        <v>1.0344170569046001</v>
      </c>
      <c r="G333" s="13">
        <f t="shared" ca="1" si="108"/>
        <v>1.0344170569046001</v>
      </c>
      <c r="H333" s="13">
        <f t="shared" ca="1" si="109"/>
        <v>1</v>
      </c>
      <c r="I333" s="12">
        <v>0</v>
      </c>
      <c r="J333" s="30">
        <f t="shared" ref="J333:J348" si="117">IF(O332&gt;0,VLOOKUP(O332,V$12:AF$150,2),J332)</f>
        <v>44530</v>
      </c>
      <c r="K333" s="2">
        <f t="shared" ref="K333:K348" si="118">IF(A333&gt;J333,IF(NETWORKDAYS(J333,A333,$V$160:$V$544)-1=0,1,NETWORKDAYS(J333,A333,$V$160:$V$544)-1),0)</f>
        <v>13</v>
      </c>
      <c r="L333" s="15">
        <f t="shared" ref="L333:L348" si="119">IF(AND(K333=1,K332=1),1,IF(K333&gt;0,IF(K333=K332,K333+1,K333),0))</f>
        <v>14</v>
      </c>
      <c r="M333" s="11">
        <f t="shared" si="111"/>
        <v>1</v>
      </c>
      <c r="N333" s="11">
        <f t="shared" ca="1" si="112"/>
        <v>1</v>
      </c>
      <c r="O333" s="15">
        <f t="shared" ref="O333:O348" si="120">IF(VLOOKUP(A333,W$12:AD$150,8)=VLOOKUP(A332,W$12:AD$150,8),0,VLOOKUP(A333,W$12:AD$150,8))</f>
        <v>0</v>
      </c>
      <c r="P333" s="13">
        <f t="shared" ca="1" si="113"/>
        <v>0</v>
      </c>
      <c r="Q333" s="19">
        <f t="shared" si="114"/>
        <v>0</v>
      </c>
      <c r="R333" s="13">
        <f t="shared" ref="R333:R348" si="121">IF(Q333&gt;0,TRUNC(Q333*C333,8),0)</f>
        <v>0</v>
      </c>
      <c r="S333" s="4" t="str">
        <f t="shared" ref="S333:S348" si="122">IF(O332&gt;0,VLOOKUP(O332,V$12:AF$150,10),S332)</f>
        <v>RESGATE=</v>
      </c>
      <c r="T333" s="30">
        <f t="shared" ref="T333:T348" si="123">IF(O332&gt;0,VLOOKUP(O332,V$12:AF$150,11),T332)</f>
        <v>44564</v>
      </c>
      <c r="U333" s="3"/>
      <c r="V333" s="76">
        <f>[2]Plan1!$A403</f>
        <v>49065</v>
      </c>
      <c r="W333" s="76" t="str">
        <f>[2]Plan1!$C403</f>
        <v>Dia do Trabalho</v>
      </c>
      <c r="X333" s="69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</row>
    <row r="334" spans="1:119" x14ac:dyDescent="0.15">
      <c r="A334" s="36">
        <f t="shared" si="115"/>
        <v>44550</v>
      </c>
      <c r="B334" s="14">
        <f t="shared" ref="B334:B348" ca="1" si="124">IF(A334&lt;=TODAY(),C334+P334,IF(AND(A334&gt;TODAY(),A334&lt;=$B$1),IF(VLOOKUP(TODAY(),$A$10:$D$5000,4,FALSE)=0,"n.d",C334+P334),"n.d"))</f>
        <v>948.98099999999999</v>
      </c>
      <c r="C334" s="6">
        <f t="shared" si="116"/>
        <v>948.98099999999999</v>
      </c>
      <c r="D334" s="12">
        <v>0</v>
      </c>
      <c r="E334" s="13">
        <f t="shared" ref="E334:E348" si="125">ROUND(((1+D334)^(1/252)),8)</f>
        <v>1</v>
      </c>
      <c r="F334" s="13">
        <f ca="1">(TRUNC(PRODUCT($E$12:$E333),16))</f>
        <v>1.0344170569046001</v>
      </c>
      <c r="G334" s="13">
        <f t="shared" ref="G334:G348" ca="1" si="126">IF(O333&gt;0,F333,G333)</f>
        <v>1.0344170569046001</v>
      </c>
      <c r="H334" s="13">
        <f t="shared" ref="H334:H348" ca="1" si="127">ROUND(F334/G334,8)</f>
        <v>1</v>
      </c>
      <c r="I334" s="12">
        <v>0</v>
      </c>
      <c r="J334" s="30">
        <f t="shared" si="117"/>
        <v>44530</v>
      </c>
      <c r="K334" s="2">
        <f t="shared" si="118"/>
        <v>14</v>
      </c>
      <c r="L334" s="15">
        <f t="shared" si="119"/>
        <v>14</v>
      </c>
      <c r="M334" s="11">
        <f t="shared" si="111"/>
        <v>1</v>
      </c>
      <c r="N334" s="11">
        <f t="shared" ca="1" si="112"/>
        <v>1</v>
      </c>
      <c r="O334" s="15">
        <f t="shared" si="120"/>
        <v>0</v>
      </c>
      <c r="P334" s="13">
        <f t="shared" ca="1" si="113"/>
        <v>0</v>
      </c>
      <c r="Q334" s="19">
        <f t="shared" si="114"/>
        <v>0</v>
      </c>
      <c r="R334" s="13">
        <f t="shared" si="121"/>
        <v>0</v>
      </c>
      <c r="S334" s="4" t="str">
        <f t="shared" si="122"/>
        <v>RESGATE=</v>
      </c>
      <c r="T334" s="30">
        <f t="shared" si="123"/>
        <v>44564</v>
      </c>
      <c r="U334" s="3"/>
      <c r="V334" s="76">
        <f>[2]Plan1!$A404</f>
        <v>49103</v>
      </c>
      <c r="W334" s="76" t="str">
        <f>[2]Plan1!$C404</f>
        <v>Corpus Christi</v>
      </c>
      <c r="X334" s="69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</row>
    <row r="335" spans="1:119" x14ac:dyDescent="0.15">
      <c r="A335" s="36">
        <f t="shared" si="115"/>
        <v>44551</v>
      </c>
      <c r="B335" s="14">
        <f t="shared" ca="1" si="124"/>
        <v>948.98099999999999</v>
      </c>
      <c r="C335" s="6">
        <f t="shared" si="116"/>
        <v>948.98099999999999</v>
      </c>
      <c r="D335" s="12">
        <v>0</v>
      </c>
      <c r="E335" s="13">
        <f t="shared" si="125"/>
        <v>1</v>
      </c>
      <c r="F335" s="13">
        <f ca="1">(TRUNC(PRODUCT($E$12:$E334),16))</f>
        <v>1.0344170569046001</v>
      </c>
      <c r="G335" s="13">
        <f t="shared" ca="1" si="126"/>
        <v>1.0344170569046001</v>
      </c>
      <c r="H335" s="13">
        <f t="shared" ca="1" si="127"/>
        <v>1</v>
      </c>
      <c r="I335" s="12">
        <v>0</v>
      </c>
      <c r="J335" s="30">
        <f t="shared" si="117"/>
        <v>44530</v>
      </c>
      <c r="K335" s="2">
        <f t="shared" si="118"/>
        <v>15</v>
      </c>
      <c r="L335" s="15">
        <f t="shared" si="119"/>
        <v>15</v>
      </c>
      <c r="M335" s="11">
        <f t="shared" si="111"/>
        <v>1</v>
      </c>
      <c r="N335" s="11">
        <f t="shared" ca="1" si="112"/>
        <v>1</v>
      </c>
      <c r="O335" s="15">
        <f t="shared" si="120"/>
        <v>0</v>
      </c>
      <c r="P335" s="13">
        <f t="shared" ca="1" si="113"/>
        <v>0</v>
      </c>
      <c r="Q335" s="19">
        <f t="shared" si="114"/>
        <v>0</v>
      </c>
      <c r="R335" s="13">
        <f t="shared" si="121"/>
        <v>0</v>
      </c>
      <c r="S335" s="4" t="str">
        <f t="shared" si="122"/>
        <v>RESGATE=</v>
      </c>
      <c r="T335" s="30">
        <f t="shared" si="123"/>
        <v>44564</v>
      </c>
      <c r="U335" s="3"/>
      <c r="V335" s="76">
        <f>[2]Plan1!$A405</f>
        <v>49194</v>
      </c>
      <c r="W335" s="76" t="str">
        <f>[2]Plan1!$C405</f>
        <v>Independência do Brasil</v>
      </c>
      <c r="X335" s="69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</row>
    <row r="336" spans="1:119" x14ac:dyDescent="0.15">
      <c r="A336" s="36">
        <f t="shared" si="115"/>
        <v>44552</v>
      </c>
      <c r="B336" s="14">
        <f t="shared" ca="1" si="124"/>
        <v>948.98099999999999</v>
      </c>
      <c r="C336" s="6">
        <f t="shared" si="116"/>
        <v>948.98099999999999</v>
      </c>
      <c r="D336" s="12">
        <v>0</v>
      </c>
      <c r="E336" s="13">
        <f t="shared" si="125"/>
        <v>1</v>
      </c>
      <c r="F336" s="13">
        <f ca="1">(TRUNC(PRODUCT($E$12:$E335),16))</f>
        <v>1.0344170569046001</v>
      </c>
      <c r="G336" s="13">
        <f t="shared" ca="1" si="126"/>
        <v>1.0344170569046001</v>
      </c>
      <c r="H336" s="13">
        <f t="shared" ca="1" si="127"/>
        <v>1</v>
      </c>
      <c r="I336" s="12">
        <v>0</v>
      </c>
      <c r="J336" s="30">
        <f t="shared" si="117"/>
        <v>44530</v>
      </c>
      <c r="K336" s="2">
        <f t="shared" si="118"/>
        <v>16</v>
      </c>
      <c r="L336" s="15">
        <f t="shared" si="119"/>
        <v>16</v>
      </c>
      <c r="M336" s="11">
        <f t="shared" si="111"/>
        <v>1</v>
      </c>
      <c r="N336" s="11">
        <f t="shared" ca="1" si="112"/>
        <v>1</v>
      </c>
      <c r="O336" s="15">
        <f t="shared" si="120"/>
        <v>0</v>
      </c>
      <c r="P336" s="13">
        <f t="shared" ca="1" si="113"/>
        <v>0</v>
      </c>
      <c r="Q336" s="19">
        <f t="shared" si="114"/>
        <v>0</v>
      </c>
      <c r="R336" s="13">
        <f t="shared" si="121"/>
        <v>0</v>
      </c>
      <c r="S336" s="4" t="str">
        <f t="shared" si="122"/>
        <v>RESGATE=</v>
      </c>
      <c r="T336" s="30">
        <f t="shared" si="123"/>
        <v>44564</v>
      </c>
      <c r="U336" s="3"/>
      <c r="V336" s="76">
        <f>[2]Plan1!$A406</f>
        <v>49229</v>
      </c>
      <c r="W336" s="76" t="str">
        <f>[2]Plan1!$C406</f>
        <v>Nossa Sr.a Aparecida - Padroeira do Brasil</v>
      </c>
      <c r="X336" s="69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</row>
    <row r="337" spans="1:119" x14ac:dyDescent="0.15">
      <c r="A337" s="36">
        <f t="shared" si="115"/>
        <v>44553</v>
      </c>
      <c r="B337" s="14">
        <f t="shared" ca="1" si="124"/>
        <v>948.98099999999999</v>
      </c>
      <c r="C337" s="6">
        <f t="shared" si="116"/>
        <v>948.98099999999999</v>
      </c>
      <c r="D337" s="12">
        <v>0</v>
      </c>
      <c r="E337" s="13">
        <f t="shared" si="125"/>
        <v>1</v>
      </c>
      <c r="F337" s="13">
        <f ca="1">(TRUNC(PRODUCT($E$12:$E336),16))</f>
        <v>1.0344170569046001</v>
      </c>
      <c r="G337" s="13">
        <f t="shared" ca="1" si="126"/>
        <v>1.0344170569046001</v>
      </c>
      <c r="H337" s="13">
        <f t="shared" ca="1" si="127"/>
        <v>1</v>
      </c>
      <c r="I337" s="12">
        <v>0</v>
      </c>
      <c r="J337" s="30">
        <f t="shared" si="117"/>
        <v>44530</v>
      </c>
      <c r="K337" s="2">
        <f t="shared" si="118"/>
        <v>17</v>
      </c>
      <c r="L337" s="15">
        <f t="shared" si="119"/>
        <v>17</v>
      </c>
      <c r="M337" s="11">
        <f t="shared" si="111"/>
        <v>1</v>
      </c>
      <c r="N337" s="11">
        <f t="shared" ca="1" si="112"/>
        <v>1</v>
      </c>
      <c r="O337" s="15">
        <f t="shared" si="120"/>
        <v>0</v>
      </c>
      <c r="P337" s="13">
        <f t="shared" ca="1" si="113"/>
        <v>0</v>
      </c>
      <c r="Q337" s="19">
        <f t="shared" si="114"/>
        <v>0</v>
      </c>
      <c r="R337" s="13">
        <f t="shared" si="121"/>
        <v>0</v>
      </c>
      <c r="S337" s="4" t="str">
        <f t="shared" si="122"/>
        <v>RESGATE=</v>
      </c>
      <c r="T337" s="30">
        <f t="shared" si="123"/>
        <v>44564</v>
      </c>
      <c r="U337" s="3"/>
      <c r="V337" s="76">
        <f>[2]Plan1!$A407</f>
        <v>49250</v>
      </c>
      <c r="W337" s="76" t="str">
        <f>[2]Plan1!$C407</f>
        <v>Finados</v>
      </c>
      <c r="X337" s="69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</row>
    <row r="338" spans="1:119" x14ac:dyDescent="0.15">
      <c r="A338" s="36">
        <f t="shared" si="115"/>
        <v>44554</v>
      </c>
      <c r="B338" s="14">
        <f t="shared" ca="1" si="124"/>
        <v>948.98099999999999</v>
      </c>
      <c r="C338" s="6">
        <f t="shared" si="116"/>
        <v>948.98099999999999</v>
      </c>
      <c r="D338" s="12">
        <v>0</v>
      </c>
      <c r="E338" s="13">
        <f t="shared" si="125"/>
        <v>1</v>
      </c>
      <c r="F338" s="13">
        <f ca="1">(TRUNC(PRODUCT($E$12:$E337),16))</f>
        <v>1.0344170569046001</v>
      </c>
      <c r="G338" s="13">
        <f t="shared" ca="1" si="126"/>
        <v>1.0344170569046001</v>
      </c>
      <c r="H338" s="13">
        <f t="shared" ca="1" si="127"/>
        <v>1</v>
      </c>
      <c r="I338" s="12">
        <v>0</v>
      </c>
      <c r="J338" s="30">
        <f t="shared" si="117"/>
        <v>44530</v>
      </c>
      <c r="K338" s="2">
        <f t="shared" si="118"/>
        <v>18</v>
      </c>
      <c r="L338" s="15">
        <f t="shared" si="119"/>
        <v>18</v>
      </c>
      <c r="M338" s="11">
        <f t="shared" si="111"/>
        <v>1</v>
      </c>
      <c r="N338" s="11">
        <f t="shared" ca="1" si="112"/>
        <v>1</v>
      </c>
      <c r="O338" s="15">
        <f t="shared" si="120"/>
        <v>0</v>
      </c>
      <c r="P338" s="13">
        <f t="shared" ca="1" si="113"/>
        <v>0</v>
      </c>
      <c r="Q338" s="19">
        <f t="shared" si="114"/>
        <v>0</v>
      </c>
      <c r="R338" s="13">
        <f t="shared" si="121"/>
        <v>0</v>
      </c>
      <c r="S338" s="4" t="str">
        <f t="shared" si="122"/>
        <v>RESGATE=</v>
      </c>
      <c r="T338" s="30">
        <f t="shared" si="123"/>
        <v>44564</v>
      </c>
      <c r="U338" s="3"/>
      <c r="V338" s="76">
        <f>[2]Plan1!$A408</f>
        <v>49263</v>
      </c>
      <c r="W338" s="76" t="str">
        <f>[2]Plan1!$C408</f>
        <v>Proclamação da República</v>
      </c>
      <c r="X338" s="69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</row>
    <row r="339" spans="1:119" x14ac:dyDescent="0.15">
      <c r="A339" s="36">
        <f t="shared" si="115"/>
        <v>44555</v>
      </c>
      <c r="B339" s="14">
        <f t="shared" ca="1" si="124"/>
        <v>948.98099999999999</v>
      </c>
      <c r="C339" s="6">
        <f t="shared" si="116"/>
        <v>948.98099999999999</v>
      </c>
      <c r="D339" s="12">
        <v>0</v>
      </c>
      <c r="E339" s="13">
        <f t="shared" si="125"/>
        <v>1</v>
      </c>
      <c r="F339" s="13">
        <f ca="1">(TRUNC(PRODUCT($E$12:$E338),16))</f>
        <v>1.0344170569046001</v>
      </c>
      <c r="G339" s="13">
        <f t="shared" ca="1" si="126"/>
        <v>1.0344170569046001</v>
      </c>
      <c r="H339" s="13">
        <f t="shared" ca="1" si="127"/>
        <v>1</v>
      </c>
      <c r="I339" s="12">
        <v>0</v>
      </c>
      <c r="J339" s="30">
        <f t="shared" si="117"/>
        <v>44530</v>
      </c>
      <c r="K339" s="2">
        <f t="shared" si="118"/>
        <v>18</v>
      </c>
      <c r="L339" s="15">
        <f t="shared" si="119"/>
        <v>19</v>
      </c>
      <c r="M339" s="11">
        <f t="shared" si="111"/>
        <v>1</v>
      </c>
      <c r="N339" s="11">
        <f t="shared" ca="1" si="112"/>
        <v>1</v>
      </c>
      <c r="O339" s="15">
        <f t="shared" si="120"/>
        <v>0</v>
      </c>
      <c r="P339" s="13">
        <f t="shared" ca="1" si="113"/>
        <v>0</v>
      </c>
      <c r="Q339" s="19">
        <f t="shared" si="114"/>
        <v>0</v>
      </c>
      <c r="R339" s="13">
        <f t="shared" si="121"/>
        <v>0</v>
      </c>
      <c r="S339" s="4" t="str">
        <f t="shared" si="122"/>
        <v>RESGATE=</v>
      </c>
      <c r="T339" s="30">
        <f t="shared" si="123"/>
        <v>44564</v>
      </c>
      <c r="U339" s="3"/>
      <c r="V339" s="76">
        <f>[2]Plan1!$A409</f>
        <v>49303</v>
      </c>
      <c r="W339" s="76" t="str">
        <f>[2]Plan1!$C409</f>
        <v>Natal</v>
      </c>
      <c r="X339" s="69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</row>
    <row r="340" spans="1:119" x14ac:dyDescent="0.15">
      <c r="A340" s="36">
        <f t="shared" si="115"/>
        <v>44556</v>
      </c>
      <c r="B340" s="14">
        <f t="shared" ca="1" si="124"/>
        <v>948.98099999999999</v>
      </c>
      <c r="C340" s="6">
        <f t="shared" si="116"/>
        <v>948.98099999999999</v>
      </c>
      <c r="D340" s="12">
        <v>0</v>
      </c>
      <c r="E340" s="13">
        <f t="shared" si="125"/>
        <v>1</v>
      </c>
      <c r="F340" s="13">
        <f ca="1">(TRUNC(PRODUCT($E$12:$E339),16))</f>
        <v>1.0344170569046001</v>
      </c>
      <c r="G340" s="13">
        <f t="shared" ca="1" si="126"/>
        <v>1.0344170569046001</v>
      </c>
      <c r="H340" s="13">
        <f t="shared" ca="1" si="127"/>
        <v>1</v>
      </c>
      <c r="I340" s="12">
        <v>0</v>
      </c>
      <c r="J340" s="30">
        <f t="shared" si="117"/>
        <v>44530</v>
      </c>
      <c r="K340" s="2">
        <f t="shared" si="118"/>
        <v>18</v>
      </c>
      <c r="L340" s="15">
        <f t="shared" si="119"/>
        <v>19</v>
      </c>
      <c r="M340" s="11">
        <f t="shared" si="111"/>
        <v>1</v>
      </c>
      <c r="N340" s="11">
        <f t="shared" ca="1" si="112"/>
        <v>1</v>
      </c>
      <c r="O340" s="15">
        <f t="shared" si="120"/>
        <v>0</v>
      </c>
      <c r="P340" s="13">
        <f t="shared" ca="1" si="113"/>
        <v>0</v>
      </c>
      <c r="Q340" s="19">
        <f t="shared" si="114"/>
        <v>0</v>
      </c>
      <c r="R340" s="13">
        <f t="shared" si="121"/>
        <v>0</v>
      </c>
      <c r="S340" s="4" t="str">
        <f t="shared" si="122"/>
        <v>RESGATE=</v>
      </c>
      <c r="T340" s="30">
        <f t="shared" si="123"/>
        <v>44564</v>
      </c>
      <c r="U340" s="3"/>
      <c r="V340" s="76">
        <f>[2]Plan1!$A410</f>
        <v>49310</v>
      </c>
      <c r="W340" s="76" t="str">
        <f>[2]Plan1!$C410</f>
        <v>Confraternização Universal</v>
      </c>
      <c r="X340" s="69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</row>
    <row r="341" spans="1:119" x14ac:dyDescent="0.15">
      <c r="A341" s="36">
        <f t="shared" si="115"/>
        <v>44557</v>
      </c>
      <c r="B341" s="14">
        <f t="shared" ca="1" si="124"/>
        <v>948.98099999999999</v>
      </c>
      <c r="C341" s="6">
        <f t="shared" si="116"/>
        <v>948.98099999999999</v>
      </c>
      <c r="D341" s="12">
        <v>0</v>
      </c>
      <c r="E341" s="13">
        <f t="shared" si="125"/>
        <v>1</v>
      </c>
      <c r="F341" s="13">
        <f ca="1">(TRUNC(PRODUCT($E$12:$E340),16))</f>
        <v>1.0344170569046001</v>
      </c>
      <c r="G341" s="13">
        <f t="shared" ca="1" si="126"/>
        <v>1.0344170569046001</v>
      </c>
      <c r="H341" s="13">
        <f t="shared" ca="1" si="127"/>
        <v>1</v>
      </c>
      <c r="I341" s="12">
        <v>0</v>
      </c>
      <c r="J341" s="30">
        <f t="shared" si="117"/>
        <v>44530</v>
      </c>
      <c r="K341" s="2">
        <f t="shared" si="118"/>
        <v>19</v>
      </c>
      <c r="L341" s="15">
        <f t="shared" si="119"/>
        <v>19</v>
      </c>
      <c r="M341" s="11">
        <f t="shared" si="111"/>
        <v>1</v>
      </c>
      <c r="N341" s="11">
        <f t="shared" ca="1" si="112"/>
        <v>1</v>
      </c>
      <c r="O341" s="15">
        <f t="shared" si="120"/>
        <v>0</v>
      </c>
      <c r="P341" s="13">
        <f t="shared" ca="1" si="113"/>
        <v>0</v>
      </c>
      <c r="Q341" s="19">
        <f t="shared" si="114"/>
        <v>0</v>
      </c>
      <c r="R341" s="13">
        <f t="shared" si="121"/>
        <v>0</v>
      </c>
      <c r="S341" s="4" t="str">
        <f t="shared" si="122"/>
        <v>RESGATE=</v>
      </c>
      <c r="T341" s="30">
        <f t="shared" si="123"/>
        <v>44564</v>
      </c>
      <c r="U341" s="3"/>
      <c r="V341" s="76">
        <f>[2]Plan1!$A411</f>
        <v>49345</v>
      </c>
      <c r="W341" s="76" t="str">
        <f>[2]Plan1!$C411</f>
        <v>Carnaval</v>
      </c>
      <c r="X341" s="69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</row>
    <row r="342" spans="1:119" x14ac:dyDescent="0.15">
      <c r="A342" s="36">
        <f t="shared" si="115"/>
        <v>44558</v>
      </c>
      <c r="B342" s="14">
        <f t="shared" ca="1" si="124"/>
        <v>948.98099999999999</v>
      </c>
      <c r="C342" s="6">
        <f t="shared" si="116"/>
        <v>948.98099999999999</v>
      </c>
      <c r="D342" s="12">
        <v>0</v>
      </c>
      <c r="E342" s="13">
        <f t="shared" si="125"/>
        <v>1</v>
      </c>
      <c r="F342" s="13">
        <f ca="1">(TRUNC(PRODUCT($E$12:$E341),16))</f>
        <v>1.0344170569046001</v>
      </c>
      <c r="G342" s="13">
        <f t="shared" ca="1" si="126"/>
        <v>1.0344170569046001</v>
      </c>
      <c r="H342" s="13">
        <f t="shared" ca="1" si="127"/>
        <v>1</v>
      </c>
      <c r="I342" s="12">
        <v>0</v>
      </c>
      <c r="J342" s="30">
        <f t="shared" si="117"/>
        <v>44530</v>
      </c>
      <c r="K342" s="2">
        <f t="shared" si="118"/>
        <v>20</v>
      </c>
      <c r="L342" s="15">
        <f t="shared" si="119"/>
        <v>20</v>
      </c>
      <c r="M342" s="11">
        <f t="shared" si="111"/>
        <v>1</v>
      </c>
      <c r="N342" s="11">
        <f t="shared" ca="1" si="112"/>
        <v>1</v>
      </c>
      <c r="O342" s="15">
        <f t="shared" si="120"/>
        <v>0</v>
      </c>
      <c r="P342" s="13">
        <f t="shared" ca="1" si="113"/>
        <v>0</v>
      </c>
      <c r="Q342" s="19">
        <f t="shared" si="114"/>
        <v>0</v>
      </c>
      <c r="R342" s="13">
        <f t="shared" si="121"/>
        <v>0</v>
      </c>
      <c r="S342" s="4" t="str">
        <f t="shared" si="122"/>
        <v>RESGATE=</v>
      </c>
      <c r="T342" s="30">
        <f t="shared" si="123"/>
        <v>44564</v>
      </c>
      <c r="U342" s="3"/>
      <c r="V342" s="76">
        <f>[2]Plan1!$A412</f>
        <v>49346</v>
      </c>
      <c r="W342" s="76" t="str">
        <f>[2]Plan1!$C412</f>
        <v>Carnaval</v>
      </c>
      <c r="X342" s="69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</row>
    <row r="343" spans="1:119" x14ac:dyDescent="0.15">
      <c r="A343" s="36">
        <f t="shared" si="115"/>
        <v>44559</v>
      </c>
      <c r="B343" s="14">
        <f t="shared" ca="1" si="124"/>
        <v>948.98099999999999</v>
      </c>
      <c r="C343" s="6">
        <f t="shared" si="116"/>
        <v>948.98099999999999</v>
      </c>
      <c r="D343" s="12">
        <v>0</v>
      </c>
      <c r="E343" s="13">
        <f t="shared" si="125"/>
        <v>1</v>
      </c>
      <c r="F343" s="13">
        <f ca="1">(TRUNC(PRODUCT($E$12:$E342),16))</f>
        <v>1.0344170569046001</v>
      </c>
      <c r="G343" s="13">
        <f t="shared" ca="1" si="126"/>
        <v>1.0344170569046001</v>
      </c>
      <c r="H343" s="13">
        <f t="shared" ca="1" si="127"/>
        <v>1</v>
      </c>
      <c r="I343" s="12">
        <v>0</v>
      </c>
      <c r="J343" s="30">
        <f t="shared" si="117"/>
        <v>44530</v>
      </c>
      <c r="K343" s="2">
        <f t="shared" si="118"/>
        <v>21</v>
      </c>
      <c r="L343" s="15">
        <f t="shared" si="119"/>
        <v>21</v>
      </c>
      <c r="M343" s="11">
        <f t="shared" si="111"/>
        <v>1</v>
      </c>
      <c r="N343" s="11">
        <f t="shared" ca="1" si="112"/>
        <v>1</v>
      </c>
      <c r="O343" s="15">
        <f t="shared" si="120"/>
        <v>0</v>
      </c>
      <c r="P343" s="13">
        <f t="shared" ca="1" si="113"/>
        <v>0</v>
      </c>
      <c r="Q343" s="19">
        <f t="shared" si="114"/>
        <v>0</v>
      </c>
      <c r="R343" s="13">
        <f t="shared" si="121"/>
        <v>0</v>
      </c>
      <c r="S343" s="4" t="str">
        <f t="shared" si="122"/>
        <v>RESGATE=</v>
      </c>
      <c r="T343" s="30">
        <f t="shared" si="123"/>
        <v>44564</v>
      </c>
      <c r="U343" s="3"/>
      <c r="V343" s="76">
        <f>[2]Plan1!$A413</f>
        <v>49391</v>
      </c>
      <c r="W343" s="76" t="str">
        <f>[2]Plan1!$C413</f>
        <v>Paixão de Cristo</v>
      </c>
      <c r="X343" s="69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</row>
    <row r="344" spans="1:119" x14ac:dyDescent="0.15">
      <c r="A344" s="36">
        <f t="shared" si="115"/>
        <v>44560</v>
      </c>
      <c r="B344" s="14">
        <f t="shared" ca="1" si="124"/>
        <v>948.98099999999999</v>
      </c>
      <c r="C344" s="6">
        <f t="shared" si="116"/>
        <v>948.98099999999999</v>
      </c>
      <c r="D344" s="12">
        <v>0</v>
      </c>
      <c r="E344" s="13">
        <f t="shared" si="125"/>
        <v>1</v>
      </c>
      <c r="F344" s="13">
        <f ca="1">(TRUNC(PRODUCT($E$12:$E343),16))</f>
        <v>1.0344170569046001</v>
      </c>
      <c r="G344" s="13">
        <f t="shared" ca="1" si="126"/>
        <v>1.0344170569046001</v>
      </c>
      <c r="H344" s="13">
        <f t="shared" ca="1" si="127"/>
        <v>1</v>
      </c>
      <c r="I344" s="12">
        <v>0</v>
      </c>
      <c r="J344" s="30">
        <f t="shared" si="117"/>
        <v>44530</v>
      </c>
      <c r="K344" s="2">
        <f t="shared" si="118"/>
        <v>22</v>
      </c>
      <c r="L344" s="15">
        <f t="shared" si="119"/>
        <v>22</v>
      </c>
      <c r="M344" s="11">
        <f t="shared" si="111"/>
        <v>1</v>
      </c>
      <c r="N344" s="11">
        <f t="shared" ca="1" si="112"/>
        <v>1</v>
      </c>
      <c r="O344" s="15">
        <f t="shared" si="120"/>
        <v>0</v>
      </c>
      <c r="P344" s="13">
        <f t="shared" ca="1" si="113"/>
        <v>0</v>
      </c>
      <c r="Q344" s="19">
        <f t="shared" si="114"/>
        <v>0</v>
      </c>
      <c r="R344" s="13">
        <f t="shared" si="121"/>
        <v>0</v>
      </c>
      <c r="S344" s="4" t="str">
        <f t="shared" si="122"/>
        <v>RESGATE=</v>
      </c>
      <c r="T344" s="30">
        <f t="shared" si="123"/>
        <v>44564</v>
      </c>
      <c r="U344" s="3"/>
      <c r="V344" s="76">
        <f>[2]Plan1!$A414</f>
        <v>49420</v>
      </c>
      <c r="W344" s="76" t="str">
        <f>[2]Plan1!$C414</f>
        <v>Tiradentes</v>
      </c>
      <c r="X344" s="69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</row>
    <row r="345" spans="1:119" x14ac:dyDescent="0.15">
      <c r="A345" s="36">
        <f t="shared" si="115"/>
        <v>44561</v>
      </c>
      <c r="B345" s="14">
        <f t="shared" ca="1" si="124"/>
        <v>948.98099999999999</v>
      </c>
      <c r="C345" s="6">
        <f t="shared" si="116"/>
        <v>948.98099999999999</v>
      </c>
      <c r="D345" s="12">
        <v>0</v>
      </c>
      <c r="E345" s="13">
        <f t="shared" si="125"/>
        <v>1</v>
      </c>
      <c r="F345" s="13">
        <f ca="1">(TRUNC(PRODUCT($E$12:$E344),16))</f>
        <v>1.0344170569046001</v>
      </c>
      <c r="G345" s="13">
        <f t="shared" ca="1" si="126"/>
        <v>1.0344170569046001</v>
      </c>
      <c r="H345" s="13">
        <f t="shared" ca="1" si="127"/>
        <v>1</v>
      </c>
      <c r="I345" s="12">
        <v>0</v>
      </c>
      <c r="J345" s="30">
        <f t="shared" si="117"/>
        <v>44530</v>
      </c>
      <c r="K345" s="2">
        <f t="shared" si="118"/>
        <v>23</v>
      </c>
      <c r="L345" s="15">
        <f t="shared" si="119"/>
        <v>23</v>
      </c>
      <c r="M345" s="11">
        <f t="shared" si="111"/>
        <v>1</v>
      </c>
      <c r="N345" s="11">
        <f t="shared" ca="1" si="112"/>
        <v>1</v>
      </c>
      <c r="O345" s="15">
        <f t="shared" si="120"/>
        <v>0</v>
      </c>
      <c r="P345" s="13">
        <f t="shared" ca="1" si="113"/>
        <v>0</v>
      </c>
      <c r="Q345" s="19">
        <f t="shared" si="114"/>
        <v>0</v>
      </c>
      <c r="R345" s="13">
        <f t="shared" si="121"/>
        <v>0</v>
      </c>
      <c r="S345" s="4" t="str">
        <f t="shared" si="122"/>
        <v>RESGATE=</v>
      </c>
      <c r="T345" s="30">
        <f t="shared" si="123"/>
        <v>44564</v>
      </c>
      <c r="U345" s="3"/>
      <c r="V345" s="76">
        <f>[2]Plan1!$A415</f>
        <v>49430</v>
      </c>
      <c r="W345" s="76" t="str">
        <f>[2]Plan1!$C415</f>
        <v>Dia do Trabalho</v>
      </c>
      <c r="X345" s="69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</row>
    <row r="346" spans="1:119" x14ac:dyDescent="0.15">
      <c r="A346" s="36">
        <f t="shared" si="115"/>
        <v>44562</v>
      </c>
      <c r="B346" s="14">
        <f t="shared" ca="1" si="124"/>
        <v>948.98099999999999</v>
      </c>
      <c r="C346" s="6">
        <f t="shared" si="116"/>
        <v>948.98099999999999</v>
      </c>
      <c r="D346" s="12">
        <v>0</v>
      </c>
      <c r="E346" s="13">
        <f t="shared" si="125"/>
        <v>1</v>
      </c>
      <c r="F346" s="13">
        <f ca="1">(TRUNC(PRODUCT($E$12:$E345),16))</f>
        <v>1.0344170569046001</v>
      </c>
      <c r="G346" s="13">
        <f t="shared" ca="1" si="126"/>
        <v>1.0344170569046001</v>
      </c>
      <c r="H346" s="13">
        <f t="shared" ca="1" si="127"/>
        <v>1</v>
      </c>
      <c r="I346" s="12">
        <v>0</v>
      </c>
      <c r="J346" s="30">
        <f t="shared" si="117"/>
        <v>44530</v>
      </c>
      <c r="K346" s="2">
        <f t="shared" si="118"/>
        <v>23</v>
      </c>
      <c r="L346" s="15">
        <f t="shared" si="119"/>
        <v>24</v>
      </c>
      <c r="M346" s="11">
        <f t="shared" si="111"/>
        <v>1</v>
      </c>
      <c r="N346" s="11">
        <f t="shared" ca="1" si="112"/>
        <v>1</v>
      </c>
      <c r="O346" s="15">
        <f t="shared" si="120"/>
        <v>0</v>
      </c>
      <c r="P346" s="13">
        <f t="shared" ca="1" si="113"/>
        <v>0</v>
      </c>
      <c r="Q346" s="19">
        <f t="shared" si="114"/>
        <v>0</v>
      </c>
      <c r="R346" s="13">
        <f t="shared" si="121"/>
        <v>0</v>
      </c>
      <c r="S346" s="4" t="str">
        <f t="shared" si="122"/>
        <v>RESGATE=</v>
      </c>
      <c r="T346" s="30">
        <f t="shared" si="123"/>
        <v>44564</v>
      </c>
      <c r="U346" s="3"/>
      <c r="V346" s="76">
        <f>[2]Plan1!$A416</f>
        <v>49453</v>
      </c>
      <c r="W346" s="76" t="str">
        <f>[2]Plan1!$C416</f>
        <v>Corpus Christi</v>
      </c>
      <c r="X346" s="69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</row>
    <row r="347" spans="1:119" x14ac:dyDescent="0.15">
      <c r="A347" s="36">
        <f t="shared" si="115"/>
        <v>44563</v>
      </c>
      <c r="B347" s="14">
        <f t="shared" ca="1" si="124"/>
        <v>948.98099999999999</v>
      </c>
      <c r="C347" s="6">
        <f t="shared" si="116"/>
        <v>948.98099999999999</v>
      </c>
      <c r="D347" s="12">
        <v>0</v>
      </c>
      <c r="E347" s="13">
        <f t="shared" si="125"/>
        <v>1</v>
      </c>
      <c r="F347" s="13">
        <f ca="1">(TRUNC(PRODUCT($E$12:$E346),16))</f>
        <v>1.0344170569046001</v>
      </c>
      <c r="G347" s="13">
        <f t="shared" ca="1" si="126"/>
        <v>1.0344170569046001</v>
      </c>
      <c r="H347" s="13">
        <f t="shared" ca="1" si="127"/>
        <v>1</v>
      </c>
      <c r="I347" s="12">
        <v>0</v>
      </c>
      <c r="J347" s="30">
        <f t="shared" si="117"/>
        <v>44530</v>
      </c>
      <c r="K347" s="2">
        <f t="shared" si="118"/>
        <v>23</v>
      </c>
      <c r="L347" s="15">
        <f t="shared" si="119"/>
        <v>24</v>
      </c>
      <c r="M347" s="11">
        <f t="shared" si="111"/>
        <v>1</v>
      </c>
      <c r="N347" s="11">
        <f t="shared" ca="1" si="112"/>
        <v>1</v>
      </c>
      <c r="O347" s="15">
        <f t="shared" si="120"/>
        <v>0</v>
      </c>
      <c r="P347" s="13">
        <f t="shared" ca="1" si="113"/>
        <v>0</v>
      </c>
      <c r="Q347" s="19">
        <f t="shared" si="114"/>
        <v>0</v>
      </c>
      <c r="R347" s="13">
        <f t="shared" si="121"/>
        <v>0</v>
      </c>
      <c r="S347" s="4" t="str">
        <f t="shared" si="122"/>
        <v>RESGATE=</v>
      </c>
      <c r="T347" s="30">
        <f t="shared" si="123"/>
        <v>44564</v>
      </c>
      <c r="U347" s="3"/>
      <c r="V347" s="76">
        <f>[2]Plan1!$A417</f>
        <v>49559</v>
      </c>
      <c r="W347" s="76" t="str">
        <f>[2]Plan1!$C417</f>
        <v>Independência do Brasil</v>
      </c>
      <c r="X347" s="69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</row>
    <row r="348" spans="1:119" x14ac:dyDescent="0.15">
      <c r="A348" s="36">
        <f t="shared" si="115"/>
        <v>44564</v>
      </c>
      <c r="B348" s="14">
        <f t="shared" ca="1" si="124"/>
        <v>948.98099999999999</v>
      </c>
      <c r="C348" s="6">
        <f t="shared" si="116"/>
        <v>948.98099999999999</v>
      </c>
      <c r="D348" s="12">
        <v>0</v>
      </c>
      <c r="E348" s="13">
        <f t="shared" si="125"/>
        <v>1</v>
      </c>
      <c r="F348" s="13">
        <f ca="1">(TRUNC(PRODUCT($E$12:$E347),16))</f>
        <v>1.0344170569046001</v>
      </c>
      <c r="G348" s="13">
        <f t="shared" ca="1" si="126"/>
        <v>1.0344170569046001</v>
      </c>
      <c r="H348" s="13">
        <f t="shared" ca="1" si="127"/>
        <v>1</v>
      </c>
      <c r="I348" s="12">
        <v>0</v>
      </c>
      <c r="J348" s="30">
        <f t="shared" si="117"/>
        <v>44530</v>
      </c>
      <c r="K348" s="2">
        <f t="shared" si="118"/>
        <v>24</v>
      </c>
      <c r="L348" s="15">
        <f t="shared" si="119"/>
        <v>24</v>
      </c>
      <c r="M348" s="11">
        <f t="shared" si="111"/>
        <v>1</v>
      </c>
      <c r="N348" s="11">
        <f t="shared" ca="1" si="112"/>
        <v>1</v>
      </c>
      <c r="O348" s="15">
        <f t="shared" si="120"/>
        <v>0</v>
      </c>
      <c r="P348" s="13">
        <f t="shared" ca="1" si="113"/>
        <v>0</v>
      </c>
      <c r="Q348" s="19">
        <f t="shared" si="114"/>
        <v>0</v>
      </c>
      <c r="R348" s="13">
        <f t="shared" si="121"/>
        <v>0</v>
      </c>
      <c r="S348" s="4" t="str">
        <f t="shared" si="122"/>
        <v>RESGATE=</v>
      </c>
      <c r="T348" s="30">
        <f t="shared" si="123"/>
        <v>44564</v>
      </c>
      <c r="U348" s="3"/>
      <c r="V348" s="76">
        <f>[2]Plan1!$A418</f>
        <v>49594</v>
      </c>
      <c r="W348" s="76" t="str">
        <f>[2]Plan1!$C418</f>
        <v>Nossa Sr.a Aparecida - Padroeira do Brasil</v>
      </c>
      <c r="X348" s="69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</row>
    <row r="349" spans="1:119" x14ac:dyDescent="0.15">
      <c r="A349" s="36"/>
      <c r="B349" s="14"/>
      <c r="C349" s="6"/>
      <c r="D349" s="12"/>
      <c r="E349" s="13"/>
      <c r="F349" s="13"/>
      <c r="G349" s="13"/>
      <c r="H349" s="13"/>
      <c r="I349" s="12"/>
      <c r="J349" s="30"/>
      <c r="K349" s="2"/>
      <c r="L349" s="15"/>
      <c r="M349" s="11"/>
      <c r="N349" s="11"/>
      <c r="O349" s="15"/>
      <c r="P349" s="13"/>
      <c r="Q349" s="19"/>
      <c r="R349" s="13"/>
      <c r="S349" s="4"/>
      <c r="T349" s="30"/>
      <c r="U349" s="3"/>
      <c r="V349" s="76">
        <f>[2]Plan1!$A419</f>
        <v>49615</v>
      </c>
      <c r="W349" s="76" t="str">
        <f>[2]Plan1!$C419</f>
        <v>Finados</v>
      </c>
      <c r="X349" s="69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</row>
    <row r="350" spans="1:119" x14ac:dyDescent="0.15">
      <c r="A350" s="36"/>
      <c r="B350" s="14"/>
      <c r="C350" s="6"/>
      <c r="D350" s="12"/>
      <c r="E350" s="13"/>
      <c r="F350" s="13"/>
      <c r="G350" s="13"/>
      <c r="H350" s="13"/>
      <c r="I350" s="12"/>
      <c r="J350" s="30"/>
      <c r="K350" s="2"/>
      <c r="L350" s="15"/>
      <c r="M350" s="11"/>
      <c r="N350" s="11"/>
      <c r="O350" s="15"/>
      <c r="P350" s="13"/>
      <c r="Q350" s="19"/>
      <c r="R350" s="13"/>
      <c r="S350" s="4"/>
      <c r="T350" s="30"/>
      <c r="U350" s="3"/>
      <c r="V350" s="76">
        <f>[2]Plan1!$A420</f>
        <v>49628</v>
      </c>
      <c r="W350" s="76" t="str">
        <f>[2]Plan1!$C420</f>
        <v>Proclamação da República</v>
      </c>
      <c r="X350" s="69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</row>
    <row r="351" spans="1:119" x14ac:dyDescent="0.15">
      <c r="A351" s="36"/>
      <c r="B351" s="14"/>
      <c r="C351" s="6"/>
      <c r="D351" s="12"/>
      <c r="E351" s="13"/>
      <c r="F351" s="13"/>
      <c r="G351" s="13"/>
      <c r="H351" s="13"/>
      <c r="I351" s="12"/>
      <c r="J351" s="30"/>
      <c r="K351" s="2"/>
      <c r="L351" s="15"/>
      <c r="M351" s="11"/>
      <c r="N351" s="11"/>
      <c r="O351" s="15"/>
      <c r="P351" s="13"/>
      <c r="Q351" s="19"/>
      <c r="R351" s="13"/>
      <c r="S351" s="4"/>
      <c r="T351" s="30"/>
      <c r="U351" s="3"/>
      <c r="V351" s="76">
        <f>[2]Plan1!$A421</f>
        <v>49668</v>
      </c>
      <c r="W351" s="76" t="str">
        <f>[2]Plan1!$C421</f>
        <v>Natal</v>
      </c>
      <c r="X351" s="69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</row>
    <row r="352" spans="1:119" x14ac:dyDescent="0.15">
      <c r="A352" s="36"/>
      <c r="B352" s="14"/>
      <c r="C352" s="6"/>
      <c r="D352" s="12"/>
      <c r="E352" s="13"/>
      <c r="F352" s="13"/>
      <c r="G352" s="13"/>
      <c r="H352" s="13"/>
      <c r="I352" s="12"/>
      <c r="J352" s="30"/>
      <c r="K352" s="2"/>
      <c r="L352" s="15"/>
      <c r="M352" s="11"/>
      <c r="N352" s="11"/>
      <c r="O352" s="15"/>
      <c r="P352" s="13"/>
      <c r="Q352" s="19"/>
      <c r="R352" s="13"/>
      <c r="S352" s="4"/>
      <c r="T352" s="30"/>
      <c r="U352" s="3"/>
      <c r="V352" s="76">
        <f>[2]Plan1!$A422</f>
        <v>49675</v>
      </c>
      <c r="W352" s="76" t="str">
        <f>[2]Plan1!$C422</f>
        <v>Confraternização Universal</v>
      </c>
      <c r="X352" s="69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</row>
    <row r="353" spans="1:119" x14ac:dyDescent="0.15">
      <c r="A353" s="36"/>
      <c r="B353" s="14"/>
      <c r="C353" s="6"/>
      <c r="D353" s="12"/>
      <c r="E353" s="13"/>
      <c r="F353" s="13"/>
      <c r="G353" s="13"/>
      <c r="H353" s="13"/>
      <c r="I353" s="12"/>
      <c r="J353" s="30"/>
      <c r="K353" s="2"/>
      <c r="L353" s="15"/>
      <c r="M353" s="11"/>
      <c r="N353" s="11"/>
      <c r="O353" s="15"/>
      <c r="P353" s="13"/>
      <c r="Q353" s="19"/>
      <c r="R353" s="13"/>
      <c r="S353" s="4"/>
      <c r="T353" s="30"/>
      <c r="U353" s="3"/>
      <c r="V353" s="76">
        <f>[2]Plan1!$A423</f>
        <v>49730</v>
      </c>
      <c r="W353" s="76" t="str">
        <f>[2]Plan1!$C423</f>
        <v>Carnaval</v>
      </c>
      <c r="X353" s="69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</row>
    <row r="354" spans="1:119" x14ac:dyDescent="0.15">
      <c r="A354" s="36"/>
      <c r="B354" s="14"/>
      <c r="C354" s="6"/>
      <c r="D354" s="12"/>
      <c r="E354" s="13"/>
      <c r="F354" s="13"/>
      <c r="G354" s="13"/>
      <c r="H354" s="13"/>
      <c r="I354" s="12"/>
      <c r="J354" s="30"/>
      <c r="K354" s="2"/>
      <c r="L354" s="15"/>
      <c r="M354" s="11"/>
      <c r="N354" s="11"/>
      <c r="O354" s="15"/>
      <c r="P354" s="13"/>
      <c r="Q354" s="19"/>
      <c r="R354" s="13"/>
      <c r="S354" s="4"/>
      <c r="T354" s="30"/>
      <c r="U354" s="3"/>
      <c r="V354" s="76">
        <f>[2]Plan1!$A424</f>
        <v>49731</v>
      </c>
      <c r="W354" s="76" t="str">
        <f>[2]Plan1!$C424</f>
        <v>Carnaval</v>
      </c>
      <c r="X354" s="69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</row>
    <row r="355" spans="1:119" x14ac:dyDescent="0.15">
      <c r="A355" s="36"/>
      <c r="B355" s="14"/>
      <c r="C355" s="6"/>
      <c r="D355" s="12"/>
      <c r="E355" s="13"/>
      <c r="F355" s="13"/>
      <c r="G355" s="13"/>
      <c r="H355" s="13"/>
      <c r="I355" s="12"/>
      <c r="J355" s="30"/>
      <c r="K355" s="2"/>
      <c r="L355" s="15"/>
      <c r="M355" s="11"/>
      <c r="N355" s="11"/>
      <c r="O355" s="15"/>
      <c r="P355" s="13"/>
      <c r="Q355" s="19"/>
      <c r="R355" s="13"/>
      <c r="S355" s="4"/>
      <c r="T355" s="30"/>
      <c r="U355" s="3"/>
      <c r="V355" s="76">
        <f>[2]Plan1!$A425</f>
        <v>49776</v>
      </c>
      <c r="W355" s="76" t="str">
        <f>[2]Plan1!$C425</f>
        <v>Paixão de Cristo</v>
      </c>
      <c r="X355" s="69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</row>
    <row r="356" spans="1:119" x14ac:dyDescent="0.15">
      <c r="A356" s="36"/>
      <c r="B356" s="14"/>
      <c r="C356" s="6"/>
      <c r="D356" s="12"/>
      <c r="E356" s="13"/>
      <c r="F356" s="13"/>
      <c r="G356" s="13"/>
      <c r="H356" s="13"/>
      <c r="I356" s="12"/>
      <c r="J356" s="30"/>
      <c r="K356" s="2"/>
      <c r="L356" s="15"/>
      <c r="M356" s="11"/>
      <c r="N356" s="11"/>
      <c r="O356" s="15"/>
      <c r="P356" s="13"/>
      <c r="Q356" s="19"/>
      <c r="R356" s="13"/>
      <c r="S356" s="4"/>
      <c r="T356" s="30"/>
      <c r="U356" s="3"/>
      <c r="V356" s="76">
        <f>[2]Plan1!$A426</f>
        <v>49786</v>
      </c>
      <c r="W356" s="76" t="str">
        <f>[2]Plan1!$C426</f>
        <v>Tiradentes</v>
      </c>
      <c r="X356" s="69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</row>
    <row r="357" spans="1:119" x14ac:dyDescent="0.15">
      <c r="A357" s="36"/>
      <c r="B357" s="14"/>
      <c r="C357" s="6"/>
      <c r="D357" s="12"/>
      <c r="E357" s="13"/>
      <c r="F357" s="13"/>
      <c r="G357" s="13"/>
      <c r="H357" s="13"/>
      <c r="I357" s="12"/>
      <c r="J357" s="30"/>
      <c r="K357" s="2"/>
      <c r="L357" s="15"/>
      <c r="M357" s="11"/>
      <c r="N357" s="11"/>
      <c r="O357" s="15"/>
      <c r="P357" s="13"/>
      <c r="Q357" s="19"/>
      <c r="R357" s="13"/>
      <c r="S357" s="4"/>
      <c r="T357" s="30"/>
      <c r="U357" s="3"/>
      <c r="V357" s="76">
        <f>[2]Plan1!$A427</f>
        <v>49796</v>
      </c>
      <c r="W357" s="76" t="str">
        <f>[2]Plan1!$C427</f>
        <v>Dia do Trabalho</v>
      </c>
      <c r="X357" s="69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</row>
    <row r="358" spans="1:119" x14ac:dyDescent="0.15">
      <c r="A358" s="36"/>
      <c r="B358" s="14"/>
      <c r="C358" s="6"/>
      <c r="D358" s="12"/>
      <c r="E358" s="13"/>
      <c r="F358" s="13"/>
      <c r="G358" s="13"/>
      <c r="H358" s="13"/>
      <c r="I358" s="12"/>
      <c r="J358" s="30"/>
      <c r="K358" s="2"/>
      <c r="L358" s="15"/>
      <c r="M358" s="11"/>
      <c r="N358" s="11"/>
      <c r="O358" s="15"/>
      <c r="P358" s="13"/>
      <c r="Q358" s="19"/>
      <c r="R358" s="13"/>
      <c r="S358" s="4"/>
      <c r="T358" s="30"/>
      <c r="U358" s="3"/>
      <c r="V358" s="76">
        <f>[2]Plan1!$A428</f>
        <v>49838</v>
      </c>
      <c r="W358" s="76" t="str">
        <f>[2]Plan1!$C428</f>
        <v>Corpus Christi</v>
      </c>
      <c r="X358" s="69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</row>
    <row r="359" spans="1:119" x14ac:dyDescent="0.15">
      <c r="A359" s="36"/>
      <c r="B359" s="14"/>
      <c r="C359" s="6"/>
      <c r="D359" s="12"/>
      <c r="E359" s="13"/>
      <c r="F359" s="13"/>
      <c r="G359" s="13"/>
      <c r="H359" s="13"/>
      <c r="I359" s="12"/>
      <c r="J359" s="30"/>
      <c r="K359" s="2"/>
      <c r="L359" s="15"/>
      <c r="M359" s="11"/>
      <c r="N359" s="11"/>
      <c r="O359" s="15"/>
      <c r="P359" s="13"/>
      <c r="Q359" s="19"/>
      <c r="R359" s="13"/>
      <c r="S359" s="4"/>
      <c r="T359" s="30"/>
      <c r="U359" s="3"/>
      <c r="V359" s="76">
        <f>[2]Plan1!$A429</f>
        <v>49925</v>
      </c>
      <c r="W359" s="76" t="str">
        <f>[2]Plan1!$C429</f>
        <v>Independência do Brasil</v>
      </c>
      <c r="X359" s="69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</row>
    <row r="360" spans="1:119" x14ac:dyDescent="0.15">
      <c r="A360" s="36"/>
      <c r="B360" s="14"/>
      <c r="C360" s="6"/>
      <c r="D360" s="12"/>
      <c r="E360" s="13"/>
      <c r="F360" s="13"/>
      <c r="G360" s="13"/>
      <c r="H360" s="13"/>
      <c r="I360" s="12"/>
      <c r="J360" s="30"/>
      <c r="K360" s="2"/>
      <c r="L360" s="15"/>
      <c r="M360" s="11"/>
      <c r="N360" s="11"/>
      <c r="O360" s="15"/>
      <c r="P360" s="13"/>
      <c r="Q360" s="19"/>
      <c r="R360" s="13"/>
      <c r="S360" s="4"/>
      <c r="T360" s="30"/>
      <c r="U360" s="3"/>
      <c r="V360" s="76">
        <f>[2]Plan1!$A430</f>
        <v>49960</v>
      </c>
      <c r="W360" s="76" t="str">
        <f>[2]Plan1!$C430</f>
        <v>Nossa Sr.a Aparecida - Padroeira do Brasil</v>
      </c>
      <c r="X360" s="69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</row>
    <row r="361" spans="1:119" x14ac:dyDescent="0.15">
      <c r="A361" s="36"/>
      <c r="B361" s="14"/>
      <c r="C361" s="6"/>
      <c r="D361" s="12"/>
      <c r="E361" s="13"/>
      <c r="F361" s="13"/>
      <c r="G361" s="13"/>
      <c r="H361" s="13"/>
      <c r="I361" s="12"/>
      <c r="J361" s="30"/>
      <c r="K361" s="2"/>
      <c r="L361" s="15"/>
      <c r="M361" s="11"/>
      <c r="N361" s="11"/>
      <c r="O361" s="15"/>
      <c r="P361" s="13"/>
      <c r="Q361" s="19"/>
      <c r="R361" s="13"/>
      <c r="S361" s="4"/>
      <c r="T361" s="30"/>
      <c r="U361" s="3"/>
      <c r="V361" s="76">
        <f>[2]Plan1!$A431</f>
        <v>49981</v>
      </c>
      <c r="W361" s="76" t="str">
        <f>[2]Plan1!$C431</f>
        <v>Finados</v>
      </c>
      <c r="X361" s="69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</row>
    <row r="362" spans="1:119" x14ac:dyDescent="0.15">
      <c r="A362" s="36"/>
      <c r="B362" s="14"/>
      <c r="C362" s="6"/>
      <c r="D362" s="12"/>
      <c r="E362" s="13"/>
      <c r="F362" s="13"/>
      <c r="G362" s="13"/>
      <c r="H362" s="13"/>
      <c r="I362" s="12"/>
      <c r="J362" s="30"/>
      <c r="K362" s="2"/>
      <c r="L362" s="15"/>
      <c r="M362" s="11"/>
      <c r="N362" s="11"/>
      <c r="O362" s="15"/>
      <c r="P362" s="13"/>
      <c r="Q362" s="19"/>
      <c r="R362" s="13"/>
      <c r="S362" s="4"/>
      <c r="T362" s="30"/>
      <c r="U362" s="3"/>
      <c r="V362" s="76">
        <f>[2]Plan1!$A432</f>
        <v>49994</v>
      </c>
      <c r="W362" s="76" t="str">
        <f>[2]Plan1!$C432</f>
        <v>Proclamação da República</v>
      </c>
      <c r="X362" s="69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</row>
    <row r="363" spans="1:119" x14ac:dyDescent="0.15">
      <c r="A363" s="36"/>
      <c r="B363" s="14"/>
      <c r="C363" s="6"/>
      <c r="D363" s="12"/>
      <c r="E363" s="13"/>
      <c r="F363" s="13"/>
      <c r="G363" s="13"/>
      <c r="H363" s="13"/>
      <c r="I363" s="12"/>
      <c r="J363" s="30"/>
      <c r="K363" s="2"/>
      <c r="L363" s="15"/>
      <c r="M363" s="11"/>
      <c r="N363" s="11"/>
      <c r="O363" s="15"/>
      <c r="P363" s="13"/>
      <c r="Q363" s="19"/>
      <c r="R363" s="13"/>
      <c r="S363" s="4"/>
      <c r="T363" s="30"/>
      <c r="U363" s="3"/>
      <c r="V363" s="76">
        <f>[2]Plan1!$A433</f>
        <v>50034</v>
      </c>
      <c r="W363" s="76" t="str">
        <f>[2]Plan1!$C433</f>
        <v>Natal</v>
      </c>
      <c r="X363" s="69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</row>
    <row r="364" spans="1:119" x14ac:dyDescent="0.15">
      <c r="A364" s="36"/>
      <c r="B364" s="14"/>
      <c r="C364" s="6"/>
      <c r="D364" s="12"/>
      <c r="E364" s="13"/>
      <c r="F364" s="13"/>
      <c r="G364" s="13"/>
      <c r="H364" s="13"/>
      <c r="I364" s="12"/>
      <c r="J364" s="30"/>
      <c r="K364" s="2"/>
      <c r="L364" s="15"/>
      <c r="M364" s="11"/>
      <c r="N364" s="11"/>
      <c r="O364" s="15"/>
      <c r="P364" s="13"/>
      <c r="Q364" s="19"/>
      <c r="R364" s="13"/>
      <c r="S364" s="4"/>
      <c r="T364" s="30"/>
      <c r="U364" s="3"/>
      <c r="V364" s="76">
        <f>[2]Plan1!$A434</f>
        <v>50041</v>
      </c>
      <c r="W364" s="76" t="str">
        <f>[2]Plan1!$C434</f>
        <v>Confraternização Universal</v>
      </c>
      <c r="X364" s="69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</row>
    <row r="365" spans="1:119" x14ac:dyDescent="0.15">
      <c r="A365" s="36"/>
      <c r="B365" s="14"/>
      <c r="C365" s="6"/>
      <c r="D365" s="12"/>
      <c r="E365" s="13"/>
      <c r="F365" s="13"/>
      <c r="G365" s="13"/>
      <c r="H365" s="13"/>
      <c r="I365" s="12"/>
      <c r="J365" s="30"/>
      <c r="K365" s="2"/>
      <c r="L365" s="15"/>
      <c r="M365" s="11"/>
      <c r="N365" s="11"/>
      <c r="O365" s="15"/>
      <c r="P365" s="13"/>
      <c r="Q365" s="19"/>
      <c r="R365" s="13"/>
      <c r="S365" s="4"/>
      <c r="T365" s="30"/>
      <c r="U365" s="3"/>
      <c r="V365" s="76">
        <f>[2]Plan1!$A435</f>
        <v>50087</v>
      </c>
      <c r="W365" s="76" t="str">
        <f>[2]Plan1!$C435</f>
        <v>Carnaval</v>
      </c>
      <c r="X365" s="69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</row>
    <row r="366" spans="1:119" x14ac:dyDescent="0.15">
      <c r="A366" s="36"/>
      <c r="B366" s="14"/>
      <c r="C366" s="6"/>
      <c r="D366" s="12"/>
      <c r="E366" s="13"/>
      <c r="F366" s="13"/>
      <c r="G366" s="13"/>
      <c r="H366" s="13"/>
      <c r="I366" s="12"/>
      <c r="J366" s="30"/>
      <c r="K366" s="2"/>
      <c r="L366" s="15"/>
      <c r="M366" s="11"/>
      <c r="N366" s="11"/>
      <c r="O366" s="15"/>
      <c r="P366" s="13"/>
      <c r="Q366" s="19"/>
      <c r="R366" s="13"/>
      <c r="S366" s="4"/>
      <c r="T366" s="30"/>
      <c r="U366" s="3"/>
      <c r="V366" s="76">
        <f>[2]Plan1!$A436</f>
        <v>50088</v>
      </c>
      <c r="W366" s="76" t="str">
        <f>[2]Plan1!$C436</f>
        <v>Carnaval</v>
      </c>
      <c r="X366" s="69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</row>
    <row r="367" spans="1:119" x14ac:dyDescent="0.15">
      <c r="A367" s="36"/>
      <c r="B367" s="14"/>
      <c r="C367" s="6"/>
      <c r="D367" s="12"/>
      <c r="E367" s="13"/>
      <c r="F367" s="13"/>
      <c r="G367" s="13"/>
      <c r="H367" s="13"/>
      <c r="I367" s="12"/>
      <c r="J367" s="30"/>
      <c r="K367" s="2"/>
      <c r="L367" s="15"/>
      <c r="M367" s="11"/>
      <c r="N367" s="11"/>
      <c r="O367" s="15"/>
      <c r="P367" s="13"/>
      <c r="Q367" s="19"/>
      <c r="R367" s="13"/>
      <c r="S367" s="4"/>
      <c r="T367" s="30"/>
      <c r="U367" s="3"/>
      <c r="V367" s="76">
        <f>[2]Plan1!$A437</f>
        <v>50133</v>
      </c>
      <c r="W367" s="76" t="str">
        <f>[2]Plan1!$C437</f>
        <v>Paixão de Cristo</v>
      </c>
      <c r="X367" s="69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</row>
    <row r="368" spans="1:119" x14ac:dyDescent="0.15">
      <c r="A368" s="36"/>
      <c r="B368" s="14"/>
      <c r="C368" s="6"/>
      <c r="D368" s="12"/>
      <c r="E368" s="13"/>
      <c r="F368" s="13"/>
      <c r="G368" s="13"/>
      <c r="H368" s="13"/>
      <c r="I368" s="12"/>
      <c r="J368" s="30"/>
      <c r="K368" s="2"/>
      <c r="L368" s="15"/>
      <c r="M368" s="11"/>
      <c r="N368" s="11"/>
      <c r="O368" s="15"/>
      <c r="P368" s="13"/>
      <c r="Q368" s="19"/>
      <c r="R368" s="13"/>
      <c r="S368" s="4"/>
      <c r="T368" s="30"/>
      <c r="U368" s="3"/>
      <c r="V368" s="76">
        <f>[2]Plan1!$A438</f>
        <v>50151</v>
      </c>
      <c r="W368" s="76" t="str">
        <f>[2]Plan1!$C438</f>
        <v>Tiradentes</v>
      </c>
      <c r="X368" s="69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</row>
    <row r="369" spans="1:119" x14ac:dyDescent="0.15">
      <c r="A369" s="36"/>
      <c r="B369" s="14"/>
      <c r="C369" s="6"/>
      <c r="D369" s="12"/>
      <c r="E369" s="13"/>
      <c r="F369" s="13"/>
      <c r="G369" s="13"/>
      <c r="H369" s="13"/>
      <c r="I369" s="12"/>
      <c r="J369" s="30"/>
      <c r="K369" s="2"/>
      <c r="L369" s="15"/>
      <c r="M369" s="11"/>
      <c r="N369" s="11"/>
      <c r="O369" s="15"/>
      <c r="P369" s="13"/>
      <c r="Q369" s="19"/>
      <c r="R369" s="13"/>
      <c r="S369" s="4"/>
      <c r="T369" s="30"/>
      <c r="U369" s="3"/>
      <c r="V369" s="76">
        <f>[2]Plan1!$A439</f>
        <v>50161</v>
      </c>
      <c r="W369" s="76" t="str">
        <f>[2]Plan1!$C439</f>
        <v>Dia do Trabalho</v>
      </c>
      <c r="X369" s="69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</row>
    <row r="370" spans="1:119" x14ac:dyDescent="0.15">
      <c r="A370" s="36"/>
      <c r="B370" s="14"/>
      <c r="C370" s="6"/>
      <c r="D370" s="12"/>
      <c r="E370" s="13"/>
      <c r="F370" s="13"/>
      <c r="G370" s="13"/>
      <c r="H370" s="13"/>
      <c r="I370" s="12"/>
      <c r="J370" s="30"/>
      <c r="K370" s="2"/>
      <c r="L370" s="15"/>
      <c r="M370" s="11"/>
      <c r="N370" s="11"/>
      <c r="O370" s="15"/>
      <c r="P370" s="13"/>
      <c r="Q370" s="19"/>
      <c r="R370" s="13"/>
      <c r="S370" s="4"/>
      <c r="T370" s="30"/>
      <c r="U370" s="3"/>
      <c r="V370" s="76">
        <f>[2]Plan1!$A440</f>
        <v>50195</v>
      </c>
      <c r="W370" s="76" t="str">
        <f>[2]Plan1!$C440</f>
        <v>Corpus Christi</v>
      </c>
      <c r="X370" s="69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</row>
    <row r="371" spans="1:119" x14ac:dyDescent="0.15">
      <c r="A371" s="36"/>
      <c r="B371" s="14"/>
      <c r="C371" s="6"/>
      <c r="D371" s="12"/>
      <c r="E371" s="13"/>
      <c r="F371" s="13"/>
      <c r="G371" s="13"/>
      <c r="H371" s="13"/>
      <c r="I371" s="12"/>
      <c r="J371" s="30"/>
      <c r="K371" s="2"/>
      <c r="L371" s="15"/>
      <c r="M371" s="11"/>
      <c r="N371" s="11"/>
      <c r="O371" s="15"/>
      <c r="P371" s="13"/>
      <c r="Q371" s="19"/>
      <c r="R371" s="13"/>
      <c r="S371" s="4"/>
      <c r="T371" s="30"/>
      <c r="U371" s="3"/>
      <c r="V371" s="76">
        <f>[2]Plan1!$A441</f>
        <v>50290</v>
      </c>
      <c r="W371" s="76" t="str">
        <f>[2]Plan1!$C441</f>
        <v>Independência do Brasil</v>
      </c>
      <c r="X371" s="69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</row>
    <row r="372" spans="1:119" x14ac:dyDescent="0.15">
      <c r="A372" s="36"/>
      <c r="B372" s="14"/>
      <c r="C372" s="6"/>
      <c r="D372" s="12"/>
      <c r="E372" s="13"/>
      <c r="F372" s="13"/>
      <c r="G372" s="13"/>
      <c r="H372" s="13"/>
      <c r="I372" s="12"/>
      <c r="J372" s="30"/>
      <c r="K372" s="2"/>
      <c r="L372" s="15"/>
      <c r="M372" s="11"/>
      <c r="N372" s="11"/>
      <c r="O372" s="15"/>
      <c r="P372" s="13"/>
      <c r="Q372" s="19"/>
      <c r="R372" s="13"/>
      <c r="S372" s="4"/>
      <c r="T372" s="30"/>
      <c r="U372" s="3"/>
      <c r="V372" s="76">
        <f>[2]Plan1!$A442</f>
        <v>50325</v>
      </c>
      <c r="W372" s="76" t="str">
        <f>[2]Plan1!$C442</f>
        <v>Nossa Sr.a Aparecida - Padroeira do Brasil</v>
      </c>
      <c r="X372" s="69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</row>
    <row r="373" spans="1:119" x14ac:dyDescent="0.15">
      <c r="A373" s="36"/>
      <c r="B373" s="14"/>
      <c r="C373" s="6"/>
      <c r="D373" s="12"/>
      <c r="E373" s="13"/>
      <c r="F373" s="13"/>
      <c r="G373" s="13"/>
      <c r="H373" s="13"/>
      <c r="I373" s="12"/>
      <c r="J373" s="30"/>
      <c r="K373" s="2"/>
      <c r="L373" s="15"/>
      <c r="M373" s="11"/>
      <c r="N373" s="11"/>
      <c r="O373" s="15"/>
      <c r="P373" s="13"/>
      <c r="Q373" s="19"/>
      <c r="R373" s="13"/>
      <c r="S373" s="4"/>
      <c r="T373" s="30"/>
      <c r="U373" s="3"/>
      <c r="V373" s="76">
        <f>[2]Plan1!$A443</f>
        <v>50346</v>
      </c>
      <c r="W373" s="76" t="str">
        <f>[2]Plan1!$C443</f>
        <v>Finados</v>
      </c>
      <c r="X373" s="69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</row>
    <row r="374" spans="1:119" x14ac:dyDescent="0.15">
      <c r="A374" s="36"/>
      <c r="B374" s="14"/>
      <c r="C374" s="6"/>
      <c r="D374" s="12"/>
      <c r="E374" s="13"/>
      <c r="F374" s="13"/>
      <c r="G374" s="13"/>
      <c r="H374" s="13"/>
      <c r="I374" s="12"/>
      <c r="J374" s="30"/>
      <c r="K374" s="2"/>
      <c r="L374" s="15"/>
      <c r="M374" s="11"/>
      <c r="N374" s="11"/>
      <c r="O374" s="15"/>
      <c r="P374" s="13"/>
      <c r="Q374" s="19"/>
      <c r="R374" s="13"/>
      <c r="S374" s="4"/>
      <c r="T374" s="30"/>
      <c r="U374" s="3"/>
      <c r="V374" s="76">
        <f>[2]Plan1!$A444</f>
        <v>50359</v>
      </c>
      <c r="W374" s="76" t="str">
        <f>[2]Plan1!$C444</f>
        <v>Proclamação da República</v>
      </c>
      <c r="X374" s="69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</row>
    <row r="375" spans="1:119" x14ac:dyDescent="0.15">
      <c r="A375" s="36"/>
      <c r="B375" s="14"/>
      <c r="C375" s="6"/>
      <c r="D375" s="12"/>
      <c r="E375" s="13"/>
      <c r="F375" s="13"/>
      <c r="G375" s="13"/>
      <c r="H375" s="13"/>
      <c r="I375" s="12"/>
      <c r="J375" s="30"/>
      <c r="K375" s="2"/>
      <c r="L375" s="15"/>
      <c r="M375" s="11"/>
      <c r="N375" s="11"/>
      <c r="O375" s="15"/>
      <c r="P375" s="13"/>
      <c r="Q375" s="19"/>
      <c r="R375" s="13"/>
      <c r="S375" s="4"/>
      <c r="T375" s="30"/>
      <c r="U375" s="3"/>
      <c r="V375" s="76">
        <f>[2]Plan1!$A445</f>
        <v>50399</v>
      </c>
      <c r="W375" s="76" t="str">
        <f>[2]Plan1!$C445</f>
        <v>Natal</v>
      </c>
      <c r="X375" s="69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</row>
    <row r="376" spans="1:119" x14ac:dyDescent="0.15">
      <c r="A376" s="36"/>
      <c r="B376" s="14"/>
      <c r="C376" s="6"/>
      <c r="D376" s="12"/>
      <c r="E376" s="13"/>
      <c r="F376" s="13"/>
      <c r="G376" s="13"/>
      <c r="H376" s="13"/>
      <c r="I376" s="12"/>
      <c r="J376" s="30"/>
      <c r="K376" s="2"/>
      <c r="L376" s="15"/>
      <c r="M376" s="11"/>
      <c r="N376" s="11"/>
      <c r="O376" s="15"/>
      <c r="P376" s="13"/>
      <c r="Q376" s="19"/>
      <c r="R376" s="13"/>
      <c r="S376" s="4"/>
      <c r="T376" s="30"/>
      <c r="U376" s="3"/>
      <c r="V376" s="76">
        <f>[2]Plan1!$A446</f>
        <v>50406</v>
      </c>
      <c r="W376" s="76" t="str">
        <f>[2]Plan1!$C446</f>
        <v>Confraternização Universal</v>
      </c>
      <c r="X376" s="69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</row>
    <row r="377" spans="1:119" x14ac:dyDescent="0.15">
      <c r="A377" s="36"/>
      <c r="B377" s="14"/>
      <c r="C377" s="6"/>
      <c r="D377" s="12"/>
      <c r="E377" s="13"/>
      <c r="F377" s="13"/>
      <c r="G377" s="13"/>
      <c r="H377" s="13"/>
      <c r="I377" s="12"/>
      <c r="J377" s="30"/>
      <c r="K377" s="2"/>
      <c r="L377" s="15"/>
      <c r="M377" s="11"/>
      <c r="N377" s="11"/>
      <c r="O377" s="15"/>
      <c r="P377" s="13"/>
      <c r="Q377" s="19"/>
      <c r="R377" s="13"/>
      <c r="S377" s="4"/>
      <c r="T377" s="30"/>
      <c r="U377" s="20"/>
      <c r="V377" s="76">
        <f>[2]Plan1!$A447</f>
        <v>50472</v>
      </c>
      <c r="W377" s="76" t="str">
        <f>[2]Plan1!$C447</f>
        <v>Carnaval</v>
      </c>
      <c r="X377" s="69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</row>
    <row r="378" spans="1:119" x14ac:dyDescent="0.15">
      <c r="A378" s="36"/>
      <c r="B378" s="14"/>
      <c r="C378" s="6"/>
      <c r="D378" s="12"/>
      <c r="E378" s="13"/>
      <c r="F378" s="13"/>
      <c r="G378" s="13"/>
      <c r="H378" s="13"/>
      <c r="I378" s="12"/>
      <c r="J378" s="30"/>
      <c r="K378" s="2"/>
      <c r="L378" s="15"/>
      <c r="M378" s="11"/>
      <c r="N378" s="11"/>
      <c r="O378" s="15"/>
      <c r="P378" s="13"/>
      <c r="Q378" s="19"/>
      <c r="R378" s="13"/>
      <c r="S378" s="4"/>
      <c r="T378" s="30"/>
      <c r="U378" s="20"/>
      <c r="V378" s="76">
        <f>[2]Plan1!$A448</f>
        <v>50473</v>
      </c>
      <c r="W378" s="76" t="str">
        <f>[2]Plan1!$C448</f>
        <v>Carnaval</v>
      </c>
      <c r="X378" s="69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</row>
    <row r="379" spans="1:119" x14ac:dyDescent="0.15">
      <c r="A379" s="36"/>
      <c r="B379" s="14"/>
      <c r="C379" s="6"/>
      <c r="D379" s="12"/>
      <c r="E379" s="13"/>
      <c r="F379" s="13"/>
      <c r="G379" s="13"/>
      <c r="H379" s="13"/>
      <c r="I379" s="12"/>
      <c r="J379" s="30"/>
      <c r="K379" s="2"/>
      <c r="L379" s="15"/>
      <c r="M379" s="11"/>
      <c r="N379" s="11"/>
      <c r="O379" s="15"/>
      <c r="P379" s="13"/>
      <c r="Q379" s="19"/>
      <c r="R379" s="13"/>
      <c r="S379" s="4"/>
      <c r="T379" s="30"/>
      <c r="U379" s="3"/>
      <c r="V379" s="76">
        <f>[2]Plan1!$A449</f>
        <v>50516</v>
      </c>
      <c r="W379" s="76" t="str">
        <f>[2]Plan1!$C449</f>
        <v>Tiradentes</v>
      </c>
      <c r="X379" s="69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</row>
    <row r="380" spans="1:119" x14ac:dyDescent="0.15">
      <c r="A380" s="36"/>
      <c r="B380" s="14"/>
      <c r="C380" s="6"/>
      <c r="D380" s="12"/>
      <c r="E380" s="13"/>
      <c r="F380" s="13"/>
      <c r="G380" s="13"/>
      <c r="H380" s="13"/>
      <c r="I380" s="12"/>
      <c r="J380" s="30"/>
      <c r="K380" s="2"/>
      <c r="L380" s="15"/>
      <c r="M380" s="11"/>
      <c r="N380" s="11"/>
      <c r="O380" s="15"/>
      <c r="P380" s="13"/>
      <c r="Q380" s="19"/>
      <c r="R380" s="13"/>
      <c r="S380" s="4"/>
      <c r="T380" s="30"/>
      <c r="U380" s="3"/>
      <c r="V380" s="76">
        <f>[2]Plan1!$A450</f>
        <v>50518</v>
      </c>
      <c r="W380" s="76" t="str">
        <f>[2]Plan1!$C450</f>
        <v>Paixão de Cristo</v>
      </c>
      <c r="X380" s="69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</row>
    <row r="381" spans="1:119" x14ac:dyDescent="0.15">
      <c r="A381" s="36"/>
      <c r="B381" s="14"/>
      <c r="C381" s="6"/>
      <c r="D381" s="12"/>
      <c r="E381" s="13"/>
      <c r="F381" s="13"/>
      <c r="G381" s="13"/>
      <c r="H381" s="13"/>
      <c r="I381" s="12"/>
      <c r="J381" s="30"/>
      <c r="K381" s="2"/>
      <c r="L381" s="15"/>
      <c r="M381" s="11"/>
      <c r="N381" s="11"/>
      <c r="O381" s="15"/>
      <c r="P381" s="13"/>
      <c r="Q381" s="19"/>
      <c r="R381" s="13"/>
      <c r="S381" s="4"/>
      <c r="T381" s="30"/>
      <c r="U381" s="3"/>
      <c r="V381" s="76">
        <f>[2]Plan1!$A451</f>
        <v>50526</v>
      </c>
      <c r="W381" s="76" t="str">
        <f>[2]Plan1!$C451</f>
        <v>Dia do Trabalho</v>
      </c>
      <c r="X381" s="69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</row>
    <row r="382" spans="1:119" x14ac:dyDescent="0.15">
      <c r="A382" s="36"/>
      <c r="B382" s="14"/>
      <c r="C382" s="6"/>
      <c r="D382" s="12"/>
      <c r="E382" s="13"/>
      <c r="F382" s="13"/>
      <c r="G382" s="13"/>
      <c r="H382" s="13"/>
      <c r="I382" s="12"/>
      <c r="J382" s="30"/>
      <c r="K382" s="2"/>
      <c r="L382" s="15"/>
      <c r="M382" s="11"/>
      <c r="N382" s="11"/>
      <c r="O382" s="15"/>
      <c r="P382" s="13"/>
      <c r="Q382" s="19"/>
      <c r="R382" s="13"/>
      <c r="S382" s="4"/>
      <c r="T382" s="30"/>
      <c r="U382" s="3"/>
      <c r="V382" s="76">
        <f>[2]Plan1!$A452</f>
        <v>50580</v>
      </c>
      <c r="W382" s="76" t="str">
        <f>[2]Plan1!$C452</f>
        <v>Corpus Christi</v>
      </c>
      <c r="X382" s="69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</row>
    <row r="383" spans="1:119" x14ac:dyDescent="0.15">
      <c r="A383" s="36"/>
      <c r="B383" s="14"/>
      <c r="C383" s="6"/>
      <c r="D383" s="12"/>
      <c r="E383" s="13"/>
      <c r="F383" s="13"/>
      <c r="G383" s="13"/>
      <c r="H383" s="13"/>
      <c r="I383" s="12"/>
      <c r="J383" s="30"/>
      <c r="K383" s="2"/>
      <c r="L383" s="15"/>
      <c r="M383" s="11"/>
      <c r="N383" s="11"/>
      <c r="O383" s="15"/>
      <c r="P383" s="13"/>
      <c r="Q383" s="19"/>
      <c r="R383" s="13"/>
      <c r="S383" s="4"/>
      <c r="T383" s="30"/>
      <c r="U383" s="3"/>
      <c r="V383" s="76">
        <f>[2]Plan1!$A453</f>
        <v>50655</v>
      </c>
      <c r="W383" s="76" t="str">
        <f>[2]Plan1!$C453</f>
        <v>Independência do Brasil</v>
      </c>
      <c r="X383" s="69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</row>
    <row r="384" spans="1:119" x14ac:dyDescent="0.15">
      <c r="A384" s="36"/>
      <c r="B384" s="14"/>
      <c r="C384" s="6"/>
      <c r="D384" s="12"/>
      <c r="E384" s="13"/>
      <c r="F384" s="13"/>
      <c r="G384" s="13"/>
      <c r="H384" s="13"/>
      <c r="I384" s="12"/>
      <c r="J384" s="30"/>
      <c r="K384" s="2"/>
      <c r="L384" s="15"/>
      <c r="M384" s="11"/>
      <c r="N384" s="11"/>
      <c r="O384" s="15"/>
      <c r="P384" s="13"/>
      <c r="Q384" s="19"/>
      <c r="R384" s="13"/>
      <c r="S384" s="4"/>
      <c r="T384" s="30"/>
      <c r="U384" s="3"/>
      <c r="V384" s="76">
        <f>[2]Plan1!$A454</f>
        <v>50690</v>
      </c>
      <c r="W384" s="76" t="str">
        <f>[2]Plan1!$C454</f>
        <v>Nossa Sr.a Aparecida - Padroeira do Brasil</v>
      </c>
      <c r="X384" s="69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</row>
    <row r="385" spans="1:119" x14ac:dyDescent="0.15">
      <c r="A385" s="36"/>
      <c r="B385" s="14"/>
      <c r="C385" s="6"/>
      <c r="D385" s="12"/>
      <c r="E385" s="13"/>
      <c r="F385" s="13"/>
      <c r="G385" s="13"/>
      <c r="H385" s="13"/>
      <c r="I385" s="12"/>
      <c r="J385" s="30"/>
      <c r="K385" s="2"/>
      <c r="L385" s="15"/>
      <c r="M385" s="11"/>
      <c r="N385" s="11"/>
      <c r="O385" s="15"/>
      <c r="P385" s="13"/>
      <c r="Q385" s="19"/>
      <c r="R385" s="13"/>
      <c r="S385" s="4"/>
      <c r="T385" s="30"/>
      <c r="U385" s="3"/>
      <c r="V385" s="76">
        <f>[2]Plan1!$A455</f>
        <v>50711</v>
      </c>
      <c r="W385" s="76" t="str">
        <f>[2]Plan1!$C455</f>
        <v>Finados</v>
      </c>
      <c r="X385" s="69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</row>
    <row r="386" spans="1:119" x14ac:dyDescent="0.15">
      <c r="A386" s="36"/>
      <c r="B386" s="14"/>
      <c r="C386" s="6"/>
      <c r="D386" s="12"/>
      <c r="E386" s="13"/>
      <c r="F386" s="13"/>
      <c r="G386" s="13"/>
      <c r="H386" s="13"/>
      <c r="I386" s="12"/>
      <c r="J386" s="30"/>
      <c r="K386" s="2"/>
      <c r="L386" s="15"/>
      <c r="M386" s="11"/>
      <c r="N386" s="11"/>
      <c r="O386" s="15"/>
      <c r="P386" s="13"/>
      <c r="Q386" s="19"/>
      <c r="R386" s="13"/>
      <c r="S386" s="4"/>
      <c r="T386" s="30"/>
      <c r="U386" s="3"/>
      <c r="V386" s="76">
        <f>[2]Plan1!$A456</f>
        <v>50724</v>
      </c>
      <c r="W386" s="76" t="str">
        <f>[2]Plan1!$C456</f>
        <v>Proclamação da República</v>
      </c>
      <c r="X386" s="69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</row>
    <row r="387" spans="1:119" x14ac:dyDescent="0.15">
      <c r="A387" s="36"/>
      <c r="B387" s="14"/>
      <c r="C387" s="6"/>
      <c r="D387" s="12"/>
      <c r="E387" s="13"/>
      <c r="F387" s="13"/>
      <c r="G387" s="13"/>
      <c r="H387" s="13"/>
      <c r="I387" s="12"/>
      <c r="J387" s="30"/>
      <c r="K387" s="2"/>
      <c r="L387" s="15"/>
      <c r="M387" s="11"/>
      <c r="N387" s="11"/>
      <c r="O387" s="15"/>
      <c r="P387" s="13"/>
      <c r="Q387" s="19"/>
      <c r="R387" s="13"/>
      <c r="S387" s="4"/>
      <c r="T387" s="30"/>
      <c r="U387" s="3"/>
      <c r="V387" s="76">
        <f>[2]Plan1!$A457</f>
        <v>50764</v>
      </c>
      <c r="W387" s="76" t="str">
        <f>[2]Plan1!$C457</f>
        <v>Natal</v>
      </c>
      <c r="X387" s="69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</row>
    <row r="388" spans="1:119" x14ac:dyDescent="0.15">
      <c r="A388" s="36"/>
      <c r="B388" s="14"/>
      <c r="C388" s="6"/>
      <c r="D388" s="12"/>
      <c r="E388" s="13"/>
      <c r="F388" s="13"/>
      <c r="G388" s="13"/>
      <c r="H388" s="13"/>
      <c r="I388" s="12"/>
      <c r="J388" s="30"/>
      <c r="K388" s="2"/>
      <c r="L388" s="15"/>
      <c r="M388" s="11"/>
      <c r="N388" s="11"/>
      <c r="O388" s="15"/>
      <c r="P388" s="13"/>
      <c r="Q388" s="19"/>
      <c r="R388" s="13"/>
      <c r="S388" s="4"/>
      <c r="T388" s="30"/>
      <c r="U388" s="3"/>
      <c r="V388" s="76">
        <f>[2]Plan1!$A458</f>
        <v>50771</v>
      </c>
      <c r="W388" s="76" t="str">
        <f>[2]Plan1!$C458</f>
        <v>Confraternização Universal</v>
      </c>
      <c r="X388" s="69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</row>
    <row r="389" spans="1:119" x14ac:dyDescent="0.15">
      <c r="A389" s="36"/>
      <c r="B389" s="14"/>
      <c r="C389" s="6"/>
      <c r="D389" s="12"/>
      <c r="E389" s="13"/>
      <c r="F389" s="13"/>
      <c r="G389" s="13"/>
      <c r="H389" s="13"/>
      <c r="I389" s="12"/>
      <c r="J389" s="30"/>
      <c r="K389" s="2"/>
      <c r="L389" s="15"/>
      <c r="M389" s="11"/>
      <c r="N389" s="11"/>
      <c r="O389" s="15"/>
      <c r="P389" s="13"/>
      <c r="Q389" s="19"/>
      <c r="R389" s="13"/>
      <c r="S389" s="4"/>
      <c r="T389" s="30"/>
      <c r="U389" s="3"/>
      <c r="V389" s="76">
        <f>[2]Plan1!$A459</f>
        <v>50822</v>
      </c>
      <c r="W389" s="76" t="str">
        <f>[2]Plan1!$C459</f>
        <v>Carnaval</v>
      </c>
      <c r="X389" s="69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</row>
    <row r="390" spans="1:119" x14ac:dyDescent="0.15">
      <c r="A390" s="36"/>
      <c r="B390" s="14"/>
      <c r="C390" s="6"/>
      <c r="D390" s="12"/>
      <c r="E390" s="13"/>
      <c r="F390" s="13"/>
      <c r="G390" s="13"/>
      <c r="H390" s="13"/>
      <c r="I390" s="12"/>
      <c r="J390" s="30"/>
      <c r="K390" s="2"/>
      <c r="L390" s="15"/>
      <c r="M390" s="11"/>
      <c r="N390" s="11"/>
      <c r="O390" s="15"/>
      <c r="P390" s="13"/>
      <c r="Q390" s="19"/>
      <c r="R390" s="13"/>
      <c r="S390" s="4"/>
      <c r="T390" s="30"/>
      <c r="U390" s="3"/>
      <c r="V390" s="76">
        <f>[2]Plan1!$A460</f>
        <v>50823</v>
      </c>
      <c r="W390" s="76" t="str">
        <f>[2]Plan1!$C460</f>
        <v>Carnaval</v>
      </c>
      <c r="X390" s="69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</row>
    <row r="391" spans="1:119" x14ac:dyDescent="0.15">
      <c r="A391" s="36"/>
      <c r="B391" s="14"/>
      <c r="C391" s="6"/>
      <c r="D391" s="12"/>
      <c r="E391" s="13"/>
      <c r="F391" s="13"/>
      <c r="G391" s="13"/>
      <c r="H391" s="13"/>
      <c r="I391" s="12"/>
      <c r="J391" s="30"/>
      <c r="K391" s="2"/>
      <c r="L391" s="15"/>
      <c r="M391" s="11"/>
      <c r="N391" s="11"/>
      <c r="O391" s="15"/>
      <c r="P391" s="13"/>
      <c r="Q391" s="19"/>
      <c r="R391" s="13"/>
      <c r="S391" s="4"/>
      <c r="T391" s="30"/>
      <c r="U391" s="3"/>
      <c r="V391" s="76">
        <f>[2]Plan1!$A461</f>
        <v>50868</v>
      </c>
      <c r="W391" s="76" t="str">
        <f>[2]Plan1!$C461</f>
        <v>Paixão de Cristo</v>
      </c>
      <c r="X391" s="69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</row>
    <row r="392" spans="1:119" x14ac:dyDescent="0.15">
      <c r="A392" s="36"/>
      <c r="B392" s="14"/>
      <c r="C392" s="6"/>
      <c r="D392" s="12"/>
      <c r="E392" s="13"/>
      <c r="F392" s="13"/>
      <c r="G392" s="13"/>
      <c r="H392" s="13"/>
      <c r="I392" s="12"/>
      <c r="J392" s="30"/>
      <c r="K392" s="2"/>
      <c r="L392" s="15"/>
      <c r="M392" s="11"/>
      <c r="N392" s="11"/>
      <c r="O392" s="15"/>
      <c r="P392" s="13"/>
      <c r="Q392" s="19"/>
      <c r="R392" s="13"/>
      <c r="S392" s="4"/>
      <c r="T392" s="30"/>
      <c r="U392" s="3"/>
      <c r="V392" s="76">
        <f>[2]Plan1!$A462</f>
        <v>50881</v>
      </c>
      <c r="W392" s="76" t="str">
        <f>[2]Plan1!$C462</f>
        <v>Tiradentes</v>
      </c>
      <c r="X392" s="69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</row>
    <row r="393" spans="1:119" x14ac:dyDescent="0.15">
      <c r="A393" s="36"/>
      <c r="B393" s="14"/>
      <c r="C393" s="6"/>
      <c r="D393" s="12"/>
      <c r="E393" s="13"/>
      <c r="F393" s="13"/>
      <c r="G393" s="13"/>
      <c r="H393" s="13"/>
      <c r="I393" s="12"/>
      <c r="J393" s="30"/>
      <c r="K393" s="2"/>
      <c r="L393" s="15"/>
      <c r="M393" s="11"/>
      <c r="N393" s="11"/>
      <c r="O393" s="15"/>
      <c r="P393" s="13"/>
      <c r="Q393" s="19"/>
      <c r="R393" s="13"/>
      <c r="S393" s="4"/>
      <c r="T393" s="30"/>
      <c r="U393" s="3"/>
      <c r="V393" s="76">
        <f>[2]Plan1!$A463</f>
        <v>50891</v>
      </c>
      <c r="W393" s="76" t="str">
        <f>[2]Plan1!$C463</f>
        <v>Dia do Trabalho</v>
      </c>
      <c r="X393" s="69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</row>
    <row r="394" spans="1:119" x14ac:dyDescent="0.15">
      <c r="A394" s="36"/>
      <c r="B394" s="14"/>
      <c r="C394" s="6"/>
      <c r="D394" s="12"/>
      <c r="E394" s="13"/>
      <c r="F394" s="13"/>
      <c r="G394" s="13"/>
      <c r="H394" s="13"/>
      <c r="I394" s="12"/>
      <c r="J394" s="30"/>
      <c r="K394" s="2"/>
      <c r="L394" s="15"/>
      <c r="M394" s="11"/>
      <c r="N394" s="11"/>
      <c r="O394" s="15"/>
      <c r="P394" s="13"/>
      <c r="Q394" s="19"/>
      <c r="R394" s="13"/>
      <c r="S394" s="4"/>
      <c r="T394" s="30"/>
      <c r="U394" s="3"/>
      <c r="V394" s="76">
        <f>[2]Plan1!$A464</f>
        <v>50930</v>
      </c>
      <c r="W394" s="76" t="str">
        <f>[2]Plan1!$C464</f>
        <v>Corpus Christi</v>
      </c>
      <c r="X394" s="69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</row>
    <row r="395" spans="1:119" x14ac:dyDescent="0.15">
      <c r="A395" s="36"/>
      <c r="B395" s="14"/>
      <c r="C395" s="6"/>
      <c r="D395" s="12"/>
      <c r="E395" s="13"/>
      <c r="F395" s="13"/>
      <c r="G395" s="13"/>
      <c r="H395" s="13"/>
      <c r="I395" s="12"/>
      <c r="J395" s="30"/>
      <c r="K395" s="2"/>
      <c r="L395" s="15"/>
      <c r="M395" s="11"/>
      <c r="N395" s="11"/>
      <c r="O395" s="15"/>
      <c r="P395" s="13"/>
      <c r="Q395" s="19"/>
      <c r="R395" s="13"/>
      <c r="S395" s="4"/>
      <c r="T395" s="30"/>
      <c r="U395" s="3"/>
      <c r="V395" s="76">
        <f>[2]Plan1!$A465</f>
        <v>51020</v>
      </c>
      <c r="W395" s="76" t="str">
        <f>[2]Plan1!$C465</f>
        <v>Independência do Brasil</v>
      </c>
      <c r="X395" s="69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</row>
    <row r="396" spans="1:119" x14ac:dyDescent="0.15">
      <c r="A396" s="36"/>
      <c r="B396" s="14"/>
      <c r="C396" s="6"/>
      <c r="D396" s="12"/>
      <c r="E396" s="13"/>
      <c r="F396" s="13"/>
      <c r="G396" s="13"/>
      <c r="H396" s="13"/>
      <c r="I396" s="12"/>
      <c r="J396" s="30"/>
      <c r="K396" s="2"/>
      <c r="L396" s="15"/>
      <c r="M396" s="11"/>
      <c r="N396" s="11"/>
      <c r="O396" s="15"/>
      <c r="P396" s="13"/>
      <c r="Q396" s="19"/>
      <c r="R396" s="13"/>
      <c r="S396" s="4"/>
      <c r="T396" s="30"/>
      <c r="U396" s="3"/>
      <c r="V396" s="76">
        <f>[2]Plan1!$A466</f>
        <v>51055</v>
      </c>
      <c r="W396" s="76" t="str">
        <f>[2]Plan1!$C466</f>
        <v>Nossa Sr.a Aparecida - Padroeira do Brasil</v>
      </c>
      <c r="X396" s="69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</row>
    <row r="397" spans="1:119" x14ac:dyDescent="0.15">
      <c r="A397" s="36"/>
      <c r="B397" s="14"/>
      <c r="C397" s="6"/>
      <c r="D397" s="12"/>
      <c r="E397" s="13"/>
      <c r="F397" s="13"/>
      <c r="G397" s="13"/>
      <c r="H397" s="13"/>
      <c r="I397" s="12"/>
      <c r="J397" s="30"/>
      <c r="K397" s="2"/>
      <c r="L397" s="15"/>
      <c r="M397" s="11"/>
      <c r="N397" s="11"/>
      <c r="O397" s="15"/>
      <c r="P397" s="13"/>
      <c r="Q397" s="19"/>
      <c r="R397" s="13"/>
      <c r="S397" s="4"/>
      <c r="T397" s="30"/>
      <c r="U397" s="3"/>
      <c r="V397" s="76">
        <f>[2]Plan1!$A467</f>
        <v>51076</v>
      </c>
      <c r="W397" s="76" t="str">
        <f>[2]Plan1!$C467</f>
        <v>Finados</v>
      </c>
      <c r="X397" s="69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</row>
    <row r="398" spans="1:119" x14ac:dyDescent="0.15">
      <c r="A398" s="36"/>
      <c r="B398" s="14"/>
      <c r="C398" s="6"/>
      <c r="D398" s="12"/>
      <c r="E398" s="13"/>
      <c r="F398" s="13"/>
      <c r="G398" s="13"/>
      <c r="H398" s="13"/>
      <c r="I398" s="12"/>
      <c r="J398" s="30"/>
      <c r="K398" s="2"/>
      <c r="L398" s="15"/>
      <c r="M398" s="11"/>
      <c r="N398" s="11"/>
      <c r="O398" s="15"/>
      <c r="P398" s="13"/>
      <c r="Q398" s="19"/>
      <c r="R398" s="13"/>
      <c r="S398" s="4"/>
      <c r="T398" s="30"/>
      <c r="U398" s="3"/>
      <c r="V398" s="76">
        <f>[2]Plan1!$A468</f>
        <v>51089</v>
      </c>
      <c r="W398" s="76" t="str">
        <f>[2]Plan1!$C468</f>
        <v>Proclamação da República</v>
      </c>
      <c r="X398" s="69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</row>
    <row r="399" spans="1:119" x14ac:dyDescent="0.15">
      <c r="A399" s="36"/>
      <c r="B399" s="14"/>
      <c r="C399" s="6"/>
      <c r="D399" s="12"/>
      <c r="E399" s="13"/>
      <c r="F399" s="13"/>
      <c r="G399" s="13"/>
      <c r="H399" s="13"/>
      <c r="I399" s="12"/>
      <c r="J399" s="30"/>
      <c r="K399" s="2"/>
      <c r="L399" s="15"/>
      <c r="M399" s="11"/>
      <c r="N399" s="11"/>
      <c r="O399" s="15"/>
      <c r="P399" s="13"/>
      <c r="Q399" s="19"/>
      <c r="R399" s="13"/>
      <c r="S399" s="4"/>
      <c r="T399" s="30"/>
      <c r="U399" s="3"/>
      <c r="V399" s="76">
        <f>[2]Plan1!$A469</f>
        <v>51129</v>
      </c>
      <c r="W399" s="76" t="str">
        <f>[2]Plan1!$C469</f>
        <v>Natal</v>
      </c>
      <c r="X399" s="69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</row>
    <row r="400" spans="1:119" x14ac:dyDescent="0.15">
      <c r="A400" s="36"/>
      <c r="B400" s="14"/>
      <c r="C400" s="6"/>
      <c r="D400" s="12"/>
      <c r="E400" s="13"/>
      <c r="F400" s="13"/>
      <c r="G400" s="13"/>
      <c r="H400" s="13"/>
      <c r="I400" s="12"/>
      <c r="J400" s="30"/>
      <c r="K400" s="2"/>
      <c r="L400" s="15"/>
      <c r="M400" s="11"/>
      <c r="N400" s="11"/>
      <c r="O400" s="15"/>
      <c r="P400" s="13"/>
      <c r="Q400" s="19"/>
      <c r="R400" s="13"/>
      <c r="S400" s="4"/>
      <c r="T400" s="30"/>
      <c r="U400" s="3"/>
      <c r="V400" s="76">
        <f>[2]Plan1!$A470</f>
        <v>51136</v>
      </c>
      <c r="W400" s="76" t="str">
        <f>[2]Plan1!$C470</f>
        <v>Confraternização Universal</v>
      </c>
      <c r="X400" s="69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</row>
    <row r="401" spans="1:119" x14ac:dyDescent="0.15">
      <c r="A401" s="36"/>
      <c r="B401" s="14"/>
      <c r="C401" s="6"/>
      <c r="D401" s="12"/>
      <c r="E401" s="13"/>
      <c r="F401" s="13"/>
      <c r="G401" s="13"/>
      <c r="H401" s="13"/>
      <c r="I401" s="12"/>
      <c r="J401" s="30"/>
      <c r="K401" s="2"/>
      <c r="L401" s="15"/>
      <c r="M401" s="11"/>
      <c r="N401" s="11"/>
      <c r="O401" s="15"/>
      <c r="P401" s="13"/>
      <c r="Q401" s="19"/>
      <c r="R401" s="13"/>
      <c r="S401" s="4"/>
      <c r="T401" s="30"/>
      <c r="U401" s="3"/>
      <c r="V401" s="76">
        <f>[2]Plan1!$A471</f>
        <v>51179</v>
      </c>
      <c r="W401" s="76" t="str">
        <f>[2]Plan1!$C471</f>
        <v>Carnaval</v>
      </c>
      <c r="X401" s="69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</row>
    <row r="402" spans="1:119" x14ac:dyDescent="0.15">
      <c r="A402" s="36"/>
      <c r="B402" s="14"/>
      <c r="C402" s="6"/>
      <c r="D402" s="12"/>
      <c r="E402" s="13"/>
      <c r="F402" s="13"/>
      <c r="G402" s="13"/>
      <c r="H402" s="13"/>
      <c r="I402" s="12"/>
      <c r="J402" s="30"/>
      <c r="K402" s="2"/>
      <c r="L402" s="15"/>
      <c r="M402" s="11"/>
      <c r="N402" s="11"/>
      <c r="O402" s="15"/>
      <c r="P402" s="13"/>
      <c r="Q402" s="19"/>
      <c r="R402" s="13"/>
      <c r="S402" s="4"/>
      <c r="T402" s="30"/>
      <c r="U402" s="3"/>
      <c r="V402" s="76">
        <f>[2]Plan1!$A472</f>
        <v>51180</v>
      </c>
      <c r="W402" s="76" t="str">
        <f>[2]Plan1!$C472</f>
        <v>Carnaval</v>
      </c>
      <c r="X402" s="69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</row>
    <row r="403" spans="1:119" x14ac:dyDescent="0.15">
      <c r="A403" s="36"/>
      <c r="B403" s="14"/>
      <c r="C403" s="6"/>
      <c r="D403" s="12"/>
      <c r="E403" s="13"/>
      <c r="F403" s="13"/>
      <c r="G403" s="13"/>
      <c r="H403" s="13"/>
      <c r="I403" s="12"/>
      <c r="J403" s="30"/>
      <c r="K403" s="2"/>
      <c r="L403" s="15"/>
      <c r="M403" s="11"/>
      <c r="N403" s="11"/>
      <c r="O403" s="15"/>
      <c r="P403" s="13"/>
      <c r="Q403" s="19"/>
      <c r="R403" s="13"/>
      <c r="S403" s="4"/>
      <c r="T403" s="30"/>
      <c r="U403" s="3"/>
      <c r="V403" s="76">
        <f>[2]Plan1!$A473</f>
        <v>51225</v>
      </c>
      <c r="W403" s="76" t="str">
        <f>[2]Plan1!$C473</f>
        <v>Paixão de Cristo</v>
      </c>
      <c r="X403" s="69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</row>
    <row r="404" spans="1:119" x14ac:dyDescent="0.15">
      <c r="A404" s="36"/>
      <c r="B404" s="14"/>
      <c r="C404" s="6"/>
      <c r="D404" s="12"/>
      <c r="E404" s="13"/>
      <c r="F404" s="13"/>
      <c r="G404" s="13"/>
      <c r="H404" s="13"/>
      <c r="I404" s="12"/>
      <c r="J404" s="30"/>
      <c r="K404" s="2"/>
      <c r="L404" s="15"/>
      <c r="M404" s="11"/>
      <c r="N404" s="11"/>
      <c r="O404" s="15"/>
      <c r="P404" s="13"/>
      <c r="Q404" s="19"/>
      <c r="R404" s="13"/>
      <c r="S404" s="4"/>
      <c r="T404" s="30"/>
      <c r="U404" s="3"/>
      <c r="V404" s="76">
        <f>[2]Plan1!$A474</f>
        <v>51247</v>
      </c>
      <c r="W404" s="76" t="str">
        <f>[2]Plan1!$C474</f>
        <v>Tiradentes</v>
      </c>
      <c r="X404" s="69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</row>
    <row r="405" spans="1:119" x14ac:dyDescent="0.15">
      <c r="A405" s="36"/>
      <c r="B405" s="14"/>
      <c r="C405" s="6"/>
      <c r="D405" s="12"/>
      <c r="E405" s="13"/>
      <c r="F405" s="13"/>
      <c r="G405" s="13"/>
      <c r="H405" s="13"/>
      <c r="I405" s="12"/>
      <c r="J405" s="30"/>
      <c r="K405" s="2"/>
      <c r="L405" s="15"/>
      <c r="M405" s="11"/>
      <c r="N405" s="11"/>
      <c r="O405" s="15"/>
      <c r="P405" s="13"/>
      <c r="Q405" s="19"/>
      <c r="R405" s="13"/>
      <c r="S405" s="4"/>
      <c r="T405" s="30"/>
      <c r="U405" s="3"/>
      <c r="V405" s="76">
        <f>[2]Plan1!$A475</f>
        <v>51257</v>
      </c>
      <c r="W405" s="76" t="str">
        <f>[2]Plan1!$C475</f>
        <v>Dia do Trabalho</v>
      </c>
      <c r="X405" s="69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</row>
    <row r="406" spans="1:119" x14ac:dyDescent="0.15">
      <c r="A406" s="36"/>
      <c r="B406" s="14"/>
      <c r="C406" s="6"/>
      <c r="D406" s="12"/>
      <c r="E406" s="13"/>
      <c r="F406" s="13"/>
      <c r="G406" s="13"/>
      <c r="H406" s="13"/>
      <c r="I406" s="12"/>
      <c r="J406" s="30"/>
      <c r="K406" s="2"/>
      <c r="L406" s="15"/>
      <c r="M406" s="11"/>
      <c r="N406" s="11"/>
      <c r="O406" s="15"/>
      <c r="P406" s="13"/>
      <c r="Q406" s="19"/>
      <c r="R406" s="13"/>
      <c r="S406" s="4"/>
      <c r="T406" s="30"/>
      <c r="U406" s="3"/>
      <c r="V406" s="76">
        <f>[2]Plan1!$A476</f>
        <v>51287</v>
      </c>
      <c r="W406" s="76" t="str">
        <f>[2]Plan1!$C476</f>
        <v>Corpus Christi</v>
      </c>
      <c r="X406" s="69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</row>
    <row r="407" spans="1:119" x14ac:dyDescent="0.15">
      <c r="A407" s="36"/>
      <c r="B407" s="14"/>
      <c r="C407" s="6"/>
      <c r="D407" s="12"/>
      <c r="E407" s="13"/>
      <c r="F407" s="13"/>
      <c r="G407" s="13"/>
      <c r="H407" s="13"/>
      <c r="I407" s="12"/>
      <c r="J407" s="30"/>
      <c r="K407" s="2"/>
      <c r="L407" s="15"/>
      <c r="M407" s="11"/>
      <c r="N407" s="11"/>
      <c r="O407" s="15"/>
      <c r="P407" s="13"/>
      <c r="Q407" s="19"/>
      <c r="R407" s="13"/>
      <c r="S407" s="4"/>
      <c r="T407" s="30"/>
      <c r="U407" s="3"/>
      <c r="V407" s="76">
        <f>[2]Plan1!$A477</f>
        <v>51386</v>
      </c>
      <c r="W407" s="76" t="str">
        <f>[2]Plan1!$C477</f>
        <v>Independência do Brasil</v>
      </c>
      <c r="X407" s="69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</row>
    <row r="408" spans="1:119" x14ac:dyDescent="0.15">
      <c r="A408" s="36"/>
      <c r="B408" s="14"/>
      <c r="C408" s="6"/>
      <c r="D408" s="12"/>
      <c r="E408" s="13"/>
      <c r="F408" s="13"/>
      <c r="G408" s="13"/>
      <c r="H408" s="13"/>
      <c r="I408" s="12"/>
      <c r="J408" s="30"/>
      <c r="K408" s="2"/>
      <c r="L408" s="15"/>
      <c r="M408" s="11"/>
      <c r="N408" s="11"/>
      <c r="O408" s="15"/>
      <c r="P408" s="13"/>
      <c r="Q408" s="19"/>
      <c r="R408" s="13"/>
      <c r="S408" s="4"/>
      <c r="T408" s="30"/>
      <c r="U408" s="3"/>
      <c r="V408" s="76">
        <f>[2]Plan1!$A478</f>
        <v>51421</v>
      </c>
      <c r="W408" s="76" t="str">
        <f>[2]Plan1!$C478</f>
        <v>Nossa Sr.a Aparecida - Padroeira do Brasil</v>
      </c>
      <c r="X408" s="69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</row>
    <row r="409" spans="1:119" x14ac:dyDescent="0.15">
      <c r="A409" s="36"/>
      <c r="B409" s="14"/>
      <c r="C409" s="6"/>
      <c r="D409" s="12"/>
      <c r="E409" s="13"/>
      <c r="F409" s="13"/>
      <c r="G409" s="13"/>
      <c r="H409" s="13"/>
      <c r="I409" s="12"/>
      <c r="J409" s="30"/>
      <c r="K409" s="2"/>
      <c r="L409" s="15"/>
      <c r="M409" s="11"/>
      <c r="N409" s="11"/>
      <c r="O409" s="15"/>
      <c r="P409" s="13"/>
      <c r="Q409" s="19"/>
      <c r="R409" s="13"/>
      <c r="S409" s="4"/>
      <c r="T409" s="30"/>
      <c r="U409" s="3"/>
      <c r="V409" s="76">
        <f>[2]Plan1!$A479</f>
        <v>51442</v>
      </c>
      <c r="W409" s="76" t="str">
        <f>[2]Plan1!$C479</f>
        <v>Finados</v>
      </c>
      <c r="X409" s="69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</row>
    <row r="410" spans="1:119" x14ac:dyDescent="0.15">
      <c r="A410" s="36"/>
      <c r="B410" s="14"/>
      <c r="C410" s="6"/>
      <c r="D410" s="12"/>
      <c r="E410" s="13"/>
      <c r="F410" s="13"/>
      <c r="G410" s="13"/>
      <c r="H410" s="13"/>
      <c r="I410" s="12"/>
      <c r="J410" s="30"/>
      <c r="K410" s="2"/>
      <c r="L410" s="15"/>
      <c r="M410" s="11"/>
      <c r="N410" s="11"/>
      <c r="O410" s="15"/>
      <c r="P410" s="13"/>
      <c r="Q410" s="19"/>
      <c r="R410" s="13"/>
      <c r="S410" s="4"/>
      <c r="T410" s="30"/>
      <c r="U410" s="3"/>
      <c r="V410" s="76">
        <f>[2]Plan1!$A480</f>
        <v>51455</v>
      </c>
      <c r="W410" s="76" t="str">
        <f>[2]Plan1!$C480</f>
        <v>Proclamação da República</v>
      </c>
      <c r="X410" s="69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</row>
    <row r="411" spans="1:119" x14ac:dyDescent="0.15">
      <c r="A411" s="36"/>
      <c r="B411" s="14"/>
      <c r="C411" s="6"/>
      <c r="D411" s="12"/>
      <c r="E411" s="13"/>
      <c r="F411" s="13"/>
      <c r="G411" s="13"/>
      <c r="H411" s="13"/>
      <c r="I411" s="12"/>
      <c r="J411" s="30"/>
      <c r="K411" s="2"/>
      <c r="L411" s="15"/>
      <c r="M411" s="11"/>
      <c r="N411" s="11"/>
      <c r="O411" s="15"/>
      <c r="P411" s="13"/>
      <c r="Q411" s="19"/>
      <c r="R411" s="13"/>
      <c r="S411" s="4"/>
      <c r="T411" s="30"/>
      <c r="U411" s="3"/>
      <c r="V411" s="76">
        <f>[2]Plan1!$A481</f>
        <v>51495</v>
      </c>
      <c r="W411" s="76" t="str">
        <f>[2]Plan1!$C481</f>
        <v>Natal</v>
      </c>
      <c r="X411" s="69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</row>
    <row r="412" spans="1:119" x14ac:dyDescent="0.15">
      <c r="A412" s="36"/>
      <c r="B412" s="14"/>
      <c r="C412" s="6"/>
      <c r="D412" s="12"/>
      <c r="E412" s="13"/>
      <c r="F412" s="13"/>
      <c r="G412" s="13"/>
      <c r="H412" s="13"/>
      <c r="I412" s="12"/>
      <c r="J412" s="30"/>
      <c r="K412" s="2"/>
      <c r="L412" s="15"/>
      <c r="M412" s="11"/>
      <c r="N412" s="11"/>
      <c r="O412" s="15"/>
      <c r="P412" s="13"/>
      <c r="Q412" s="19"/>
      <c r="R412" s="13"/>
      <c r="S412" s="4"/>
      <c r="T412" s="30"/>
      <c r="U412" s="3"/>
      <c r="V412" s="76">
        <f>[2]Plan1!$A482</f>
        <v>51502</v>
      </c>
      <c r="W412" s="76" t="str">
        <f>[2]Plan1!$C482</f>
        <v>Confraternização Universal</v>
      </c>
      <c r="X412" s="69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</row>
    <row r="413" spans="1:119" x14ac:dyDescent="0.15">
      <c r="A413" s="36"/>
      <c r="B413" s="14"/>
      <c r="C413" s="6"/>
      <c r="D413" s="12"/>
      <c r="E413" s="13"/>
      <c r="F413" s="13"/>
      <c r="G413" s="13"/>
      <c r="H413" s="13"/>
      <c r="I413" s="12"/>
      <c r="J413" s="30"/>
      <c r="K413" s="2"/>
      <c r="L413" s="15"/>
      <c r="M413" s="11"/>
      <c r="N413" s="11"/>
      <c r="O413" s="15"/>
      <c r="P413" s="13"/>
      <c r="Q413" s="19"/>
      <c r="R413" s="13"/>
      <c r="S413" s="4"/>
      <c r="T413" s="30"/>
      <c r="U413" s="3"/>
      <c r="V413" s="76">
        <f>[2]Plan1!$A483</f>
        <v>51564</v>
      </c>
      <c r="W413" s="76" t="str">
        <f>[2]Plan1!$C483</f>
        <v>Carnaval</v>
      </c>
      <c r="X413" s="69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</row>
    <row r="414" spans="1:119" x14ac:dyDescent="0.15">
      <c r="A414" s="36"/>
      <c r="B414" s="14"/>
      <c r="C414" s="6"/>
      <c r="D414" s="12"/>
      <c r="E414" s="13"/>
      <c r="F414" s="13"/>
      <c r="G414" s="13"/>
      <c r="H414" s="13"/>
      <c r="I414" s="12"/>
      <c r="J414" s="30"/>
      <c r="K414" s="2"/>
      <c r="L414" s="15"/>
      <c r="M414" s="11"/>
      <c r="N414" s="11"/>
      <c r="O414" s="15"/>
      <c r="P414" s="13"/>
      <c r="Q414" s="19"/>
      <c r="R414" s="13"/>
      <c r="S414" s="4"/>
      <c r="T414" s="30"/>
      <c r="U414" s="3"/>
      <c r="V414" s="76">
        <f>[2]Plan1!$A484</f>
        <v>51565</v>
      </c>
      <c r="W414" s="76" t="str">
        <f>[2]Plan1!$C484</f>
        <v>Carnaval</v>
      </c>
      <c r="X414" s="69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</row>
    <row r="415" spans="1:119" x14ac:dyDescent="0.15">
      <c r="A415" s="36"/>
      <c r="B415" s="14"/>
      <c r="C415" s="6"/>
      <c r="D415" s="12"/>
      <c r="E415" s="13"/>
      <c r="F415" s="13"/>
      <c r="G415" s="13"/>
      <c r="H415" s="13"/>
      <c r="I415" s="12"/>
      <c r="J415" s="30"/>
      <c r="K415" s="2"/>
      <c r="L415" s="15"/>
      <c r="M415" s="11"/>
      <c r="N415" s="11"/>
      <c r="O415" s="15"/>
      <c r="P415" s="13"/>
      <c r="Q415" s="19"/>
      <c r="R415" s="13"/>
      <c r="S415" s="4"/>
      <c r="T415" s="30"/>
      <c r="U415" s="3"/>
      <c r="V415" s="76">
        <f>[2]Plan1!$A485</f>
        <v>51610</v>
      </c>
      <c r="W415" s="76" t="str">
        <f>[2]Plan1!$C485</f>
        <v>Paixão de Cristo</v>
      </c>
      <c r="X415" s="69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</row>
    <row r="416" spans="1:119" x14ac:dyDescent="0.15">
      <c r="A416" s="36"/>
      <c r="B416" s="14"/>
      <c r="C416" s="6"/>
      <c r="D416" s="12"/>
      <c r="E416" s="13"/>
      <c r="F416" s="13"/>
      <c r="G416" s="13"/>
      <c r="H416" s="13"/>
      <c r="I416" s="12"/>
      <c r="J416" s="30"/>
      <c r="K416" s="2"/>
      <c r="L416" s="15"/>
      <c r="M416" s="11"/>
      <c r="N416" s="11"/>
      <c r="O416" s="15"/>
      <c r="P416" s="13"/>
      <c r="Q416" s="19"/>
      <c r="R416" s="13"/>
      <c r="S416" s="4"/>
      <c r="T416" s="30"/>
      <c r="U416" s="3"/>
      <c r="V416" s="76">
        <f>[2]Plan1!$A486</f>
        <v>51612</v>
      </c>
      <c r="W416" s="76" t="str">
        <f>[2]Plan1!$C486</f>
        <v>Tiradentes</v>
      </c>
      <c r="X416" s="69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</row>
    <row r="417" spans="1:119" x14ac:dyDescent="0.15">
      <c r="A417" s="36"/>
      <c r="B417" s="14"/>
      <c r="C417" s="6"/>
      <c r="D417" s="12"/>
      <c r="E417" s="13"/>
      <c r="F417" s="13"/>
      <c r="G417" s="13"/>
      <c r="H417" s="13"/>
      <c r="I417" s="12"/>
      <c r="J417" s="30"/>
      <c r="K417" s="2"/>
      <c r="L417" s="15"/>
      <c r="M417" s="11"/>
      <c r="N417" s="11"/>
      <c r="O417" s="15"/>
      <c r="P417" s="13"/>
      <c r="Q417" s="19"/>
      <c r="R417" s="13"/>
      <c r="S417" s="4"/>
      <c r="T417" s="30"/>
      <c r="U417" s="3"/>
      <c r="V417" s="76">
        <f>[2]Plan1!$A487</f>
        <v>51622</v>
      </c>
      <c r="W417" s="76" t="str">
        <f>[2]Plan1!$C487</f>
        <v>Dia do Trabalho</v>
      </c>
      <c r="X417" s="69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</row>
    <row r="418" spans="1:119" x14ac:dyDescent="0.15">
      <c r="A418" s="36"/>
      <c r="B418" s="14"/>
      <c r="C418" s="6"/>
      <c r="D418" s="12"/>
      <c r="E418" s="13"/>
      <c r="F418" s="13"/>
      <c r="G418" s="13"/>
      <c r="H418" s="13"/>
      <c r="I418" s="12"/>
      <c r="J418" s="30"/>
      <c r="K418" s="2"/>
      <c r="L418" s="15"/>
      <c r="M418" s="11"/>
      <c r="N418" s="11"/>
      <c r="O418" s="15"/>
      <c r="P418" s="13"/>
      <c r="Q418" s="19"/>
      <c r="R418" s="13"/>
      <c r="S418" s="4"/>
      <c r="T418" s="30"/>
      <c r="U418" s="3"/>
      <c r="V418" s="76">
        <f>[2]Plan1!$A488</f>
        <v>51672</v>
      </c>
      <c r="W418" s="76" t="str">
        <f>[2]Plan1!$C488</f>
        <v>Corpus Christi</v>
      </c>
      <c r="X418" s="69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</row>
    <row r="419" spans="1:119" x14ac:dyDescent="0.15">
      <c r="A419" s="36"/>
      <c r="B419" s="14"/>
      <c r="C419" s="6"/>
      <c r="D419" s="12"/>
      <c r="E419" s="13"/>
      <c r="F419" s="13"/>
      <c r="G419" s="13"/>
      <c r="H419" s="13"/>
      <c r="I419" s="12"/>
      <c r="J419" s="30"/>
      <c r="K419" s="2"/>
      <c r="L419" s="15"/>
      <c r="M419" s="11"/>
      <c r="N419" s="11"/>
      <c r="O419" s="15"/>
      <c r="P419" s="13"/>
      <c r="Q419" s="19"/>
      <c r="R419" s="13"/>
      <c r="S419" s="4"/>
      <c r="T419" s="30"/>
      <c r="U419" s="3"/>
      <c r="V419" s="76">
        <f>[2]Plan1!$A489</f>
        <v>51751</v>
      </c>
      <c r="W419" s="76" t="str">
        <f>[2]Plan1!$C489</f>
        <v>Independência do Brasil</v>
      </c>
      <c r="X419" s="69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</row>
    <row r="420" spans="1:119" x14ac:dyDescent="0.15">
      <c r="A420" s="36"/>
      <c r="B420" s="14"/>
      <c r="C420" s="6"/>
      <c r="D420" s="12"/>
      <c r="E420" s="13"/>
      <c r="F420" s="13"/>
      <c r="G420" s="13"/>
      <c r="H420" s="13"/>
      <c r="I420" s="12"/>
      <c r="J420" s="30"/>
      <c r="K420" s="2"/>
      <c r="L420" s="15"/>
      <c r="M420" s="11"/>
      <c r="N420" s="11"/>
      <c r="O420" s="15"/>
      <c r="P420" s="13"/>
      <c r="Q420" s="19"/>
      <c r="R420" s="13"/>
      <c r="S420" s="4"/>
      <c r="T420" s="30"/>
      <c r="U420" s="3"/>
      <c r="V420" s="76">
        <f>[2]Plan1!$A490</f>
        <v>51786</v>
      </c>
      <c r="W420" s="76" t="str">
        <f>[2]Plan1!$C490</f>
        <v>Nossa Sr.a Aparecida - Padroeira do Brasil</v>
      </c>
      <c r="X420" s="69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</row>
    <row r="421" spans="1:119" x14ac:dyDescent="0.15">
      <c r="A421" s="36"/>
      <c r="B421" s="14"/>
      <c r="C421" s="6"/>
      <c r="D421" s="12"/>
      <c r="E421" s="13"/>
      <c r="F421" s="13"/>
      <c r="G421" s="13"/>
      <c r="H421" s="13"/>
      <c r="I421" s="12"/>
      <c r="J421" s="30"/>
      <c r="K421" s="2"/>
      <c r="L421" s="15"/>
      <c r="M421" s="11"/>
      <c r="N421" s="11"/>
      <c r="O421" s="15"/>
      <c r="P421" s="13"/>
      <c r="Q421" s="19"/>
      <c r="R421" s="13"/>
      <c r="S421" s="4"/>
      <c r="T421" s="30"/>
      <c r="U421" s="3"/>
      <c r="V421" s="76">
        <f>[2]Plan1!$A491</f>
        <v>51807</v>
      </c>
      <c r="W421" s="76" t="str">
        <f>[2]Plan1!$C491</f>
        <v>Finados</v>
      </c>
      <c r="X421" s="69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</row>
    <row r="422" spans="1:119" x14ac:dyDescent="0.15">
      <c r="A422" s="36"/>
      <c r="B422" s="14"/>
      <c r="C422" s="6"/>
      <c r="D422" s="12"/>
      <c r="E422" s="13"/>
      <c r="F422" s="13"/>
      <c r="G422" s="13"/>
      <c r="H422" s="13"/>
      <c r="I422" s="12"/>
      <c r="J422" s="30"/>
      <c r="K422" s="2"/>
      <c r="L422" s="15"/>
      <c r="M422" s="11"/>
      <c r="N422" s="11"/>
      <c r="O422" s="15"/>
      <c r="P422" s="13"/>
      <c r="Q422" s="19"/>
      <c r="R422" s="13"/>
      <c r="S422" s="4"/>
      <c r="T422" s="30"/>
      <c r="U422" s="3"/>
      <c r="V422" s="76">
        <f>[2]Plan1!$A492</f>
        <v>51820</v>
      </c>
      <c r="W422" s="76" t="str">
        <f>[2]Plan1!$C492</f>
        <v>Proclamação da República</v>
      </c>
      <c r="X422" s="69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</row>
    <row r="423" spans="1:119" x14ac:dyDescent="0.15">
      <c r="A423" s="36"/>
      <c r="B423" s="14"/>
      <c r="C423" s="6"/>
      <c r="D423" s="12"/>
      <c r="E423" s="13"/>
      <c r="F423" s="13"/>
      <c r="G423" s="13"/>
      <c r="H423" s="13"/>
      <c r="I423" s="12"/>
      <c r="J423" s="30"/>
      <c r="K423" s="2"/>
      <c r="L423" s="15"/>
      <c r="M423" s="11"/>
      <c r="N423" s="11"/>
      <c r="O423" s="15"/>
      <c r="P423" s="13"/>
      <c r="Q423" s="19"/>
      <c r="R423" s="13"/>
      <c r="S423" s="4"/>
      <c r="T423" s="30"/>
      <c r="U423" s="3"/>
      <c r="V423" s="76">
        <f>[2]Plan1!$A493</f>
        <v>51860</v>
      </c>
      <c r="W423" s="76" t="str">
        <f>[2]Plan1!$C493</f>
        <v>Natal</v>
      </c>
      <c r="X423" s="69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</row>
    <row r="424" spans="1:119" x14ac:dyDescent="0.15">
      <c r="A424" s="36"/>
      <c r="B424" s="14"/>
      <c r="C424" s="6"/>
      <c r="D424" s="12"/>
      <c r="E424" s="13"/>
      <c r="F424" s="13"/>
      <c r="G424" s="13"/>
      <c r="H424" s="13"/>
      <c r="I424" s="12"/>
      <c r="J424" s="30"/>
      <c r="K424" s="2"/>
      <c r="L424" s="15"/>
      <c r="M424" s="11"/>
      <c r="N424" s="11"/>
      <c r="O424" s="15"/>
      <c r="P424" s="13"/>
      <c r="Q424" s="19"/>
      <c r="R424" s="13"/>
      <c r="S424" s="4"/>
      <c r="T424" s="30"/>
      <c r="U424" s="3"/>
      <c r="V424" s="76">
        <f>[2]Plan1!$A494</f>
        <v>51867</v>
      </c>
      <c r="W424" s="76" t="str">
        <f>[2]Plan1!$C494</f>
        <v>Confraternização Universal</v>
      </c>
      <c r="X424" s="69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</row>
    <row r="425" spans="1:119" x14ac:dyDescent="0.15">
      <c r="A425" s="36"/>
      <c r="B425" s="14"/>
      <c r="C425" s="6"/>
      <c r="D425" s="12"/>
      <c r="E425" s="13"/>
      <c r="F425" s="13"/>
      <c r="G425" s="13"/>
      <c r="H425" s="13"/>
      <c r="I425" s="12"/>
      <c r="J425" s="30"/>
      <c r="K425" s="2"/>
      <c r="L425" s="15"/>
      <c r="M425" s="11"/>
      <c r="N425" s="11"/>
      <c r="O425" s="15"/>
      <c r="P425" s="13"/>
      <c r="Q425" s="19"/>
      <c r="R425" s="13"/>
      <c r="S425" s="4"/>
      <c r="T425" s="30"/>
      <c r="U425" s="3"/>
      <c r="V425" s="76">
        <f>[2]Plan1!$A495</f>
        <v>51914</v>
      </c>
      <c r="W425" s="76" t="str">
        <f>[2]Plan1!$C495</f>
        <v>Carnaval</v>
      </c>
      <c r="X425" s="69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</row>
    <row r="426" spans="1:119" x14ac:dyDescent="0.15">
      <c r="A426" s="36"/>
      <c r="B426" s="14"/>
      <c r="C426" s="6"/>
      <c r="D426" s="12"/>
      <c r="E426" s="13"/>
      <c r="F426" s="13"/>
      <c r="G426" s="13"/>
      <c r="H426" s="13"/>
      <c r="I426" s="12"/>
      <c r="J426" s="30"/>
      <c r="K426" s="2"/>
      <c r="L426" s="15"/>
      <c r="M426" s="11"/>
      <c r="N426" s="11"/>
      <c r="O426" s="15"/>
      <c r="P426" s="13"/>
      <c r="Q426" s="19"/>
      <c r="R426" s="13"/>
      <c r="S426" s="4"/>
      <c r="T426" s="30"/>
      <c r="U426" s="3"/>
      <c r="V426" s="76">
        <f>[2]Plan1!$A496</f>
        <v>51915</v>
      </c>
      <c r="W426" s="76" t="str">
        <f>[2]Plan1!$C496</f>
        <v>Carnaval</v>
      </c>
      <c r="X426" s="69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</row>
    <row r="427" spans="1:119" x14ac:dyDescent="0.15">
      <c r="A427" s="36"/>
      <c r="B427" s="14"/>
      <c r="C427" s="6"/>
      <c r="D427" s="12"/>
      <c r="E427" s="13"/>
      <c r="F427" s="13"/>
      <c r="G427" s="13"/>
      <c r="H427" s="13"/>
      <c r="I427" s="12"/>
      <c r="J427" s="30"/>
      <c r="K427" s="2"/>
      <c r="L427" s="15"/>
      <c r="M427" s="11"/>
      <c r="N427" s="11"/>
      <c r="O427" s="15"/>
      <c r="P427" s="13"/>
      <c r="Q427" s="19"/>
      <c r="R427" s="13"/>
      <c r="S427" s="4"/>
      <c r="T427" s="30"/>
      <c r="U427" s="3"/>
      <c r="V427" s="76">
        <f>[2]Plan1!$A497</f>
        <v>51960</v>
      </c>
      <c r="W427" s="76" t="str">
        <f>[2]Plan1!$C497</f>
        <v>Paixão de Cristo</v>
      </c>
      <c r="X427" s="69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</row>
    <row r="428" spans="1:119" x14ac:dyDescent="0.15">
      <c r="A428" s="36"/>
      <c r="B428" s="14"/>
      <c r="C428" s="6"/>
      <c r="D428" s="12"/>
      <c r="E428" s="13"/>
      <c r="F428" s="13"/>
      <c r="G428" s="13"/>
      <c r="H428" s="13"/>
      <c r="I428" s="12"/>
      <c r="J428" s="30"/>
      <c r="K428" s="2"/>
      <c r="L428" s="15"/>
      <c r="M428" s="11"/>
      <c r="N428" s="11"/>
      <c r="O428" s="15"/>
      <c r="P428" s="13"/>
      <c r="Q428" s="19"/>
      <c r="R428" s="13"/>
      <c r="S428" s="4"/>
      <c r="T428" s="30"/>
      <c r="U428" s="3"/>
      <c r="V428" s="76">
        <f>[2]Plan1!$A498</f>
        <v>51977</v>
      </c>
      <c r="W428" s="76" t="str">
        <f>[2]Plan1!$C498</f>
        <v>Tiradentes</v>
      </c>
      <c r="X428" s="69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</row>
    <row r="429" spans="1:119" x14ac:dyDescent="0.15">
      <c r="A429" s="36"/>
      <c r="B429" s="14"/>
      <c r="C429" s="6"/>
      <c r="D429" s="12"/>
      <c r="E429" s="13"/>
      <c r="F429" s="13"/>
      <c r="G429" s="13"/>
      <c r="H429" s="13"/>
      <c r="I429" s="12"/>
      <c r="J429" s="30"/>
      <c r="K429" s="2"/>
      <c r="L429" s="15"/>
      <c r="M429" s="11"/>
      <c r="N429" s="11"/>
      <c r="O429" s="15"/>
      <c r="P429" s="13"/>
      <c r="Q429" s="19"/>
      <c r="R429" s="13"/>
      <c r="S429" s="4"/>
      <c r="T429" s="30"/>
      <c r="U429" s="3"/>
      <c r="V429" s="76">
        <f>[2]Plan1!$A499</f>
        <v>51987</v>
      </c>
      <c r="W429" s="76" t="str">
        <f>[2]Plan1!$C499</f>
        <v>Dia do Trabalho</v>
      </c>
      <c r="X429" s="69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</row>
    <row r="430" spans="1:119" x14ac:dyDescent="0.15">
      <c r="A430" s="36"/>
      <c r="B430" s="14"/>
      <c r="C430" s="6"/>
      <c r="D430" s="12"/>
      <c r="E430" s="13"/>
      <c r="F430" s="13"/>
      <c r="G430" s="13"/>
      <c r="H430" s="13"/>
      <c r="I430" s="12"/>
      <c r="J430" s="30"/>
      <c r="K430" s="2"/>
      <c r="L430" s="15"/>
      <c r="M430" s="11"/>
      <c r="N430" s="11"/>
      <c r="O430" s="15"/>
      <c r="P430" s="13"/>
      <c r="Q430" s="19"/>
      <c r="R430" s="13"/>
      <c r="S430" s="4"/>
      <c r="T430" s="30"/>
      <c r="U430" s="3"/>
      <c r="V430" s="76">
        <f>[2]Plan1!$A500</f>
        <v>52022</v>
      </c>
      <c r="W430" s="76" t="str">
        <f>[2]Plan1!$C500</f>
        <v>Corpus Christi</v>
      </c>
      <c r="X430" s="69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</row>
    <row r="431" spans="1:119" x14ac:dyDescent="0.15">
      <c r="A431" s="36"/>
      <c r="B431" s="14"/>
      <c r="C431" s="6"/>
      <c r="D431" s="12"/>
      <c r="E431" s="13"/>
      <c r="F431" s="13"/>
      <c r="G431" s="13"/>
      <c r="H431" s="13"/>
      <c r="I431" s="12"/>
      <c r="J431" s="30"/>
      <c r="K431" s="2"/>
      <c r="L431" s="15"/>
      <c r="M431" s="11"/>
      <c r="N431" s="11"/>
      <c r="O431" s="15"/>
      <c r="P431" s="13"/>
      <c r="Q431" s="19"/>
      <c r="R431" s="13"/>
      <c r="S431" s="4"/>
      <c r="T431" s="30"/>
      <c r="U431" s="3"/>
      <c r="V431" s="76">
        <f>[2]Plan1!$A501</f>
        <v>52116</v>
      </c>
      <c r="W431" s="76" t="str">
        <f>[2]Plan1!$C501</f>
        <v>Independência do Brasil</v>
      </c>
      <c r="X431" s="69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</row>
    <row r="432" spans="1:119" x14ac:dyDescent="0.15">
      <c r="A432" s="36"/>
      <c r="B432" s="14"/>
      <c r="C432" s="6"/>
      <c r="D432" s="12"/>
      <c r="E432" s="13"/>
      <c r="F432" s="13"/>
      <c r="G432" s="13"/>
      <c r="H432" s="13"/>
      <c r="I432" s="12"/>
      <c r="J432" s="30"/>
      <c r="K432" s="2"/>
      <c r="L432" s="15"/>
      <c r="M432" s="11"/>
      <c r="N432" s="11"/>
      <c r="O432" s="15"/>
      <c r="P432" s="13"/>
      <c r="Q432" s="19"/>
      <c r="R432" s="13"/>
      <c r="S432" s="4"/>
      <c r="T432" s="30"/>
      <c r="U432" s="3"/>
      <c r="V432" s="76">
        <f>[2]Plan1!$A502</f>
        <v>52151</v>
      </c>
      <c r="W432" s="76" t="str">
        <f>[2]Plan1!$C502</f>
        <v>Nossa Sr.a Aparecida - Padroeira do Brasil</v>
      </c>
      <c r="X432" s="69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</row>
    <row r="433" spans="1:119" x14ac:dyDescent="0.15">
      <c r="A433" s="36"/>
      <c r="B433" s="14"/>
      <c r="C433" s="6"/>
      <c r="D433" s="12"/>
      <c r="E433" s="13"/>
      <c r="F433" s="13"/>
      <c r="G433" s="13"/>
      <c r="H433" s="13"/>
      <c r="I433" s="12"/>
      <c r="J433" s="30"/>
      <c r="K433" s="2"/>
      <c r="L433" s="15"/>
      <c r="M433" s="11"/>
      <c r="N433" s="11"/>
      <c r="O433" s="15"/>
      <c r="P433" s="13"/>
      <c r="Q433" s="19"/>
      <c r="R433" s="13"/>
      <c r="S433" s="4"/>
      <c r="T433" s="30"/>
      <c r="U433" s="3"/>
      <c r="V433" s="76">
        <f>[2]Plan1!$A503</f>
        <v>52172</v>
      </c>
      <c r="W433" s="76" t="str">
        <f>[2]Plan1!$C503</f>
        <v>Finados</v>
      </c>
      <c r="X433" s="69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</row>
    <row r="434" spans="1:119" x14ac:dyDescent="0.15">
      <c r="A434" s="36"/>
      <c r="B434" s="14"/>
      <c r="C434" s="6"/>
      <c r="D434" s="12"/>
      <c r="E434" s="13"/>
      <c r="F434" s="13"/>
      <c r="G434" s="13"/>
      <c r="H434" s="13"/>
      <c r="I434" s="12"/>
      <c r="J434" s="30"/>
      <c r="K434" s="2"/>
      <c r="L434" s="15"/>
      <c r="M434" s="11"/>
      <c r="N434" s="11"/>
      <c r="O434" s="15"/>
      <c r="P434" s="13"/>
      <c r="Q434" s="19"/>
      <c r="R434" s="13"/>
      <c r="S434" s="4"/>
      <c r="T434" s="30"/>
      <c r="U434" s="3"/>
      <c r="V434" s="76">
        <f>[2]Plan1!$A504</f>
        <v>52185</v>
      </c>
      <c r="W434" s="76" t="str">
        <f>[2]Plan1!$C504</f>
        <v>Proclamação da República</v>
      </c>
      <c r="X434" s="69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</row>
    <row r="435" spans="1:119" x14ac:dyDescent="0.15">
      <c r="A435" s="36"/>
      <c r="B435" s="14"/>
      <c r="C435" s="6"/>
      <c r="D435" s="12"/>
      <c r="E435" s="13"/>
      <c r="F435" s="13"/>
      <c r="G435" s="13"/>
      <c r="H435" s="13"/>
      <c r="I435" s="12"/>
      <c r="J435" s="30"/>
      <c r="K435" s="2"/>
      <c r="L435" s="15"/>
      <c r="M435" s="11"/>
      <c r="N435" s="11"/>
      <c r="O435" s="15"/>
      <c r="P435" s="13"/>
      <c r="Q435" s="19"/>
      <c r="R435" s="13"/>
      <c r="S435" s="4"/>
      <c r="T435" s="30"/>
      <c r="U435" s="3"/>
      <c r="V435" s="76">
        <f>[2]Plan1!$A505</f>
        <v>52225</v>
      </c>
      <c r="W435" s="76" t="str">
        <f>[2]Plan1!$C505</f>
        <v>Natal</v>
      </c>
      <c r="X435" s="69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</row>
    <row r="436" spans="1:119" x14ac:dyDescent="0.15">
      <c r="A436" s="36"/>
      <c r="B436" s="14"/>
      <c r="C436" s="6"/>
      <c r="D436" s="12"/>
      <c r="E436" s="13"/>
      <c r="F436" s="13"/>
      <c r="G436" s="13"/>
      <c r="H436" s="13"/>
      <c r="I436" s="12"/>
      <c r="J436" s="30"/>
      <c r="K436" s="2"/>
      <c r="L436" s="15"/>
      <c r="M436" s="11"/>
      <c r="N436" s="11"/>
      <c r="O436" s="15"/>
      <c r="P436" s="13"/>
      <c r="Q436" s="19"/>
      <c r="R436" s="13"/>
      <c r="S436" s="4"/>
      <c r="T436" s="30"/>
      <c r="U436" s="3"/>
      <c r="V436" s="76">
        <f>[2]Plan1!$A506</f>
        <v>52232</v>
      </c>
      <c r="W436" s="76" t="str">
        <f>[2]Plan1!$C506</f>
        <v>Confraternização Universal</v>
      </c>
      <c r="X436" s="69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</row>
    <row r="437" spans="1:119" x14ac:dyDescent="0.15">
      <c r="A437" s="36"/>
      <c r="B437" s="14"/>
      <c r="C437" s="6"/>
      <c r="D437" s="12"/>
      <c r="E437" s="13"/>
      <c r="F437" s="13"/>
      <c r="G437" s="13"/>
      <c r="H437" s="13"/>
      <c r="I437" s="12"/>
      <c r="J437" s="30"/>
      <c r="K437" s="2"/>
      <c r="L437" s="15"/>
      <c r="M437" s="11"/>
      <c r="N437" s="11"/>
      <c r="O437" s="15"/>
      <c r="P437" s="13"/>
      <c r="Q437" s="19"/>
      <c r="R437" s="13"/>
      <c r="S437" s="4"/>
      <c r="T437" s="30"/>
      <c r="U437" s="3"/>
      <c r="V437" s="76">
        <f>[2]Plan1!$A507</f>
        <v>52271</v>
      </c>
      <c r="W437" s="76" t="str">
        <f>[2]Plan1!$C507</f>
        <v>Carnaval</v>
      </c>
      <c r="X437" s="69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</row>
    <row r="438" spans="1:119" x14ac:dyDescent="0.15">
      <c r="A438" s="36"/>
      <c r="B438" s="14"/>
      <c r="C438" s="6"/>
      <c r="D438" s="12"/>
      <c r="E438" s="13"/>
      <c r="F438" s="13"/>
      <c r="G438" s="13"/>
      <c r="H438" s="13"/>
      <c r="I438" s="12"/>
      <c r="J438" s="30"/>
      <c r="K438" s="2"/>
      <c r="L438" s="15"/>
      <c r="M438" s="11"/>
      <c r="N438" s="11"/>
      <c r="O438" s="15"/>
      <c r="P438" s="13"/>
      <c r="Q438" s="19"/>
      <c r="R438" s="13"/>
      <c r="S438" s="4"/>
      <c r="T438" s="30"/>
      <c r="U438" s="3"/>
      <c r="V438" s="76">
        <f>[2]Plan1!$A508</f>
        <v>52272</v>
      </c>
      <c r="W438" s="76" t="str">
        <f>[2]Plan1!$C508</f>
        <v>Carnaval</v>
      </c>
      <c r="X438" s="69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</row>
    <row r="439" spans="1:119" x14ac:dyDescent="0.15">
      <c r="A439" s="36"/>
      <c r="B439" s="14"/>
      <c r="C439" s="6"/>
      <c r="D439" s="12"/>
      <c r="E439" s="13"/>
      <c r="F439" s="13"/>
      <c r="G439" s="13"/>
      <c r="H439" s="13"/>
      <c r="I439" s="12"/>
      <c r="J439" s="30"/>
      <c r="K439" s="2"/>
      <c r="L439" s="15"/>
      <c r="M439" s="11"/>
      <c r="N439" s="11"/>
      <c r="O439" s="15"/>
      <c r="P439" s="13"/>
      <c r="Q439" s="19"/>
      <c r="R439" s="13"/>
      <c r="S439" s="4"/>
      <c r="T439" s="30"/>
      <c r="U439" s="3"/>
      <c r="V439" s="76">
        <f>[2]Plan1!$A509</f>
        <v>52317</v>
      </c>
      <c r="W439" s="76" t="str">
        <f>[2]Plan1!$C509</f>
        <v>Paixão de Cristo</v>
      </c>
      <c r="X439" s="69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</row>
    <row r="440" spans="1:119" x14ac:dyDescent="0.15">
      <c r="A440" s="36"/>
      <c r="B440" s="14"/>
      <c r="C440" s="6"/>
      <c r="D440" s="12"/>
      <c r="E440" s="13"/>
      <c r="F440" s="13"/>
      <c r="G440" s="13"/>
      <c r="H440" s="13"/>
      <c r="I440" s="12"/>
      <c r="J440" s="30"/>
      <c r="K440" s="2"/>
      <c r="L440" s="15"/>
      <c r="M440" s="11"/>
      <c r="N440" s="11"/>
      <c r="O440" s="15"/>
      <c r="P440" s="13"/>
      <c r="Q440" s="19"/>
      <c r="R440" s="13"/>
      <c r="S440" s="4"/>
      <c r="T440" s="30"/>
      <c r="U440" s="3"/>
      <c r="V440" s="76">
        <f>[2]Plan1!$A510</f>
        <v>52342</v>
      </c>
      <c r="W440" s="76" t="str">
        <f>[2]Plan1!$C510</f>
        <v>Tiradentes</v>
      </c>
      <c r="X440" s="69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</row>
    <row r="441" spans="1:119" x14ac:dyDescent="0.15">
      <c r="A441" s="36"/>
      <c r="B441" s="14"/>
      <c r="C441" s="6"/>
      <c r="D441" s="12"/>
      <c r="E441" s="13"/>
      <c r="F441" s="13"/>
      <c r="G441" s="13"/>
      <c r="H441" s="13"/>
      <c r="I441" s="12"/>
      <c r="J441" s="30"/>
      <c r="K441" s="2"/>
      <c r="L441" s="15"/>
      <c r="M441" s="11"/>
      <c r="N441" s="11"/>
      <c r="O441" s="15"/>
      <c r="P441" s="13"/>
      <c r="Q441" s="19"/>
      <c r="R441" s="13"/>
      <c r="S441" s="4"/>
      <c r="T441" s="30"/>
      <c r="U441" s="3"/>
      <c r="V441" s="76">
        <f>[2]Plan1!$A511</f>
        <v>52352</v>
      </c>
      <c r="W441" s="76" t="str">
        <f>[2]Plan1!$C511</f>
        <v>Dia do Trabalho</v>
      </c>
      <c r="X441" s="69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</row>
    <row r="442" spans="1:119" x14ac:dyDescent="0.15">
      <c r="A442" s="36"/>
      <c r="B442" s="14"/>
      <c r="C442" s="6"/>
      <c r="D442" s="12"/>
      <c r="E442" s="13"/>
      <c r="F442" s="13"/>
      <c r="G442" s="13"/>
      <c r="H442" s="13"/>
      <c r="I442" s="12"/>
      <c r="J442" s="30"/>
      <c r="K442" s="2"/>
      <c r="L442" s="15"/>
      <c r="M442" s="11"/>
      <c r="N442" s="11"/>
      <c r="O442" s="15"/>
      <c r="P442" s="13"/>
      <c r="Q442" s="19"/>
      <c r="R442" s="13"/>
      <c r="S442" s="4"/>
      <c r="T442" s="30"/>
      <c r="U442" s="3"/>
      <c r="V442" s="76">
        <f>[2]Plan1!$A512</f>
        <v>52379</v>
      </c>
      <c r="W442" s="76" t="str">
        <f>[2]Plan1!$C512</f>
        <v>Corpus Christi</v>
      </c>
      <c r="X442" s="69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</row>
    <row r="443" spans="1:119" x14ac:dyDescent="0.15">
      <c r="A443" s="36"/>
      <c r="B443" s="14"/>
      <c r="C443" s="6"/>
      <c r="D443" s="12"/>
      <c r="E443" s="13"/>
      <c r="F443" s="13"/>
      <c r="G443" s="13"/>
      <c r="H443" s="13"/>
      <c r="I443" s="12"/>
      <c r="J443" s="30"/>
      <c r="K443" s="2"/>
      <c r="L443" s="15"/>
      <c r="M443" s="11"/>
      <c r="N443" s="11"/>
      <c r="O443" s="15"/>
      <c r="P443" s="13"/>
      <c r="Q443" s="19"/>
      <c r="R443" s="13"/>
      <c r="S443" s="4"/>
      <c r="T443" s="30"/>
      <c r="U443" s="3"/>
      <c r="V443" s="76">
        <f>[2]Plan1!$A513</f>
        <v>52481</v>
      </c>
      <c r="W443" s="76" t="str">
        <f>[2]Plan1!$C513</f>
        <v>Independência do Brasil</v>
      </c>
      <c r="X443" s="69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</row>
    <row r="444" spans="1:119" x14ac:dyDescent="0.15">
      <c r="A444" s="36"/>
      <c r="B444" s="14"/>
      <c r="C444" s="6"/>
      <c r="D444" s="12"/>
      <c r="E444" s="13"/>
      <c r="F444" s="13"/>
      <c r="G444" s="13"/>
      <c r="H444" s="13"/>
      <c r="I444" s="12"/>
      <c r="J444" s="30"/>
      <c r="K444" s="2"/>
      <c r="L444" s="15"/>
      <c r="M444" s="11"/>
      <c r="N444" s="11"/>
      <c r="O444" s="15"/>
      <c r="P444" s="13"/>
      <c r="Q444" s="19"/>
      <c r="R444" s="13"/>
      <c r="S444" s="4"/>
      <c r="T444" s="30"/>
      <c r="U444" s="3"/>
      <c r="V444" s="76">
        <f>[2]Plan1!$A514</f>
        <v>52516</v>
      </c>
      <c r="W444" s="76" t="str">
        <f>[2]Plan1!$C514</f>
        <v>Nossa Sr.a Aparecida - Padroeira do Brasil</v>
      </c>
      <c r="X444" s="69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</row>
    <row r="445" spans="1:119" x14ac:dyDescent="0.15">
      <c r="A445" s="36"/>
      <c r="B445" s="14"/>
      <c r="C445" s="6"/>
      <c r="D445" s="12"/>
      <c r="E445" s="13"/>
      <c r="F445" s="13"/>
      <c r="G445" s="13"/>
      <c r="H445" s="13"/>
      <c r="I445" s="12"/>
      <c r="J445" s="30"/>
      <c r="K445" s="2"/>
      <c r="L445" s="15"/>
      <c r="M445" s="11"/>
      <c r="N445" s="11"/>
      <c r="O445" s="15"/>
      <c r="P445" s="13"/>
      <c r="Q445" s="19"/>
      <c r="R445" s="13"/>
      <c r="S445" s="4"/>
      <c r="T445" s="30"/>
      <c r="U445" s="3"/>
      <c r="V445" s="76">
        <f>[2]Plan1!$A515</f>
        <v>52537</v>
      </c>
      <c r="W445" s="76" t="str">
        <f>[2]Plan1!$C515</f>
        <v>Finados</v>
      </c>
      <c r="X445" s="69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</row>
    <row r="446" spans="1:119" x14ac:dyDescent="0.15">
      <c r="A446" s="36"/>
      <c r="B446" s="14"/>
      <c r="C446" s="6"/>
      <c r="D446" s="12"/>
      <c r="E446" s="13"/>
      <c r="F446" s="13"/>
      <c r="G446" s="13"/>
      <c r="H446" s="13"/>
      <c r="I446" s="12"/>
      <c r="J446" s="30"/>
      <c r="K446" s="2"/>
      <c r="L446" s="15"/>
      <c r="M446" s="11"/>
      <c r="N446" s="11"/>
      <c r="O446" s="15"/>
      <c r="P446" s="13"/>
      <c r="Q446" s="19"/>
      <c r="R446" s="13"/>
      <c r="S446" s="4"/>
      <c r="T446" s="30"/>
      <c r="U446" s="3"/>
      <c r="V446" s="76">
        <f>[2]Plan1!$A516</f>
        <v>52550</v>
      </c>
      <c r="W446" s="76" t="str">
        <f>[2]Plan1!$C516</f>
        <v>Proclamação da República</v>
      </c>
      <c r="X446" s="69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</row>
    <row r="447" spans="1:119" x14ac:dyDescent="0.15">
      <c r="A447" s="36"/>
      <c r="B447" s="14"/>
      <c r="C447" s="6"/>
      <c r="D447" s="12"/>
      <c r="E447" s="13"/>
      <c r="F447" s="13"/>
      <c r="G447" s="13"/>
      <c r="H447" s="13"/>
      <c r="I447" s="12"/>
      <c r="J447" s="30"/>
      <c r="K447" s="2"/>
      <c r="L447" s="15"/>
      <c r="M447" s="11"/>
      <c r="N447" s="11"/>
      <c r="O447" s="15"/>
      <c r="P447" s="13"/>
      <c r="Q447" s="19"/>
      <c r="R447" s="13"/>
      <c r="S447" s="4"/>
      <c r="T447" s="30"/>
      <c r="U447" s="3"/>
      <c r="V447" s="76">
        <f>[2]Plan1!$A517</f>
        <v>52590</v>
      </c>
      <c r="W447" s="76" t="str">
        <f>[2]Plan1!$C517</f>
        <v>Natal</v>
      </c>
      <c r="X447" s="69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</row>
    <row r="448" spans="1:119" x14ac:dyDescent="0.15">
      <c r="A448" s="36"/>
      <c r="B448" s="14"/>
      <c r="C448" s="6"/>
      <c r="D448" s="12"/>
      <c r="E448" s="13"/>
      <c r="F448" s="13"/>
      <c r="G448" s="13"/>
      <c r="H448" s="13"/>
      <c r="I448" s="12"/>
      <c r="J448" s="30"/>
      <c r="K448" s="2"/>
      <c r="L448" s="15"/>
      <c r="M448" s="11"/>
      <c r="N448" s="11"/>
      <c r="O448" s="15"/>
      <c r="P448" s="13"/>
      <c r="Q448" s="19"/>
      <c r="R448" s="13"/>
      <c r="S448" s="4"/>
      <c r="T448" s="30"/>
      <c r="U448" s="3"/>
      <c r="V448" s="76">
        <f>[2]Plan1!$A518</f>
        <v>52597</v>
      </c>
      <c r="W448" s="76" t="str">
        <f>[2]Plan1!$C518</f>
        <v>Confraternização Universal</v>
      </c>
      <c r="X448" s="69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</row>
    <row r="449" spans="1:119" x14ac:dyDescent="0.15">
      <c r="A449" s="36"/>
      <c r="B449" s="14"/>
      <c r="C449" s="6"/>
      <c r="D449" s="12"/>
      <c r="E449" s="13"/>
      <c r="F449" s="13"/>
      <c r="G449" s="13"/>
      <c r="H449" s="13"/>
      <c r="I449" s="12"/>
      <c r="J449" s="30"/>
      <c r="K449" s="2"/>
      <c r="L449" s="15"/>
      <c r="M449" s="11"/>
      <c r="N449" s="11"/>
      <c r="O449" s="15"/>
      <c r="P449" s="13"/>
      <c r="Q449" s="19"/>
      <c r="R449" s="13"/>
      <c r="S449" s="4"/>
      <c r="T449" s="30"/>
      <c r="U449" s="3"/>
      <c r="V449" s="76">
        <f>[2]Plan1!$A519</f>
        <v>52656</v>
      </c>
      <c r="W449" s="76" t="str">
        <f>[2]Plan1!$C519</f>
        <v>Carnaval</v>
      </c>
      <c r="X449" s="69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</row>
    <row r="450" spans="1:119" x14ac:dyDescent="0.15">
      <c r="A450" s="36"/>
      <c r="B450" s="14"/>
      <c r="C450" s="6"/>
      <c r="D450" s="12"/>
      <c r="E450" s="13"/>
      <c r="F450" s="13"/>
      <c r="G450" s="13"/>
      <c r="H450" s="13"/>
      <c r="I450" s="12"/>
      <c r="J450" s="30"/>
      <c r="K450" s="2"/>
      <c r="L450" s="15"/>
      <c r="M450" s="11"/>
      <c r="N450" s="11"/>
      <c r="O450" s="15"/>
      <c r="P450" s="13"/>
      <c r="Q450" s="19"/>
      <c r="R450" s="13"/>
      <c r="S450" s="4"/>
      <c r="T450" s="30"/>
      <c r="U450" s="3"/>
      <c r="V450" s="76">
        <f>[2]Plan1!$A520</f>
        <v>52657</v>
      </c>
      <c r="W450" s="76" t="str">
        <f>[2]Plan1!$C520</f>
        <v>Carnaval</v>
      </c>
      <c r="X450" s="69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</row>
    <row r="451" spans="1:119" x14ac:dyDescent="0.15">
      <c r="A451" s="36"/>
      <c r="B451" s="14"/>
      <c r="C451" s="6"/>
      <c r="D451" s="12"/>
      <c r="E451" s="13"/>
      <c r="F451" s="13"/>
      <c r="G451" s="13"/>
      <c r="H451" s="13"/>
      <c r="I451" s="12"/>
      <c r="J451" s="30"/>
      <c r="K451" s="2"/>
      <c r="L451" s="15"/>
      <c r="M451" s="11"/>
      <c r="N451" s="11"/>
      <c r="O451" s="15"/>
      <c r="P451" s="13"/>
      <c r="Q451" s="19"/>
      <c r="R451" s="13"/>
      <c r="S451" s="4"/>
      <c r="T451" s="30"/>
      <c r="U451" s="3"/>
      <c r="V451" s="76">
        <f>[2]Plan1!$A521</f>
        <v>52702</v>
      </c>
      <c r="W451" s="76" t="str">
        <f>[2]Plan1!$C521</f>
        <v>Paixão de Cristo</v>
      </c>
      <c r="X451" s="69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</row>
    <row r="452" spans="1:119" x14ac:dyDescent="0.15">
      <c r="A452" s="36"/>
      <c r="B452" s="14"/>
      <c r="C452" s="6"/>
      <c r="D452" s="12"/>
      <c r="E452" s="13"/>
      <c r="F452" s="13"/>
      <c r="G452" s="13"/>
      <c r="H452" s="13"/>
      <c r="I452" s="12"/>
      <c r="J452" s="30"/>
      <c r="K452" s="2"/>
      <c r="L452" s="15"/>
      <c r="M452" s="11"/>
      <c r="N452" s="11"/>
      <c r="O452" s="15"/>
      <c r="P452" s="13"/>
      <c r="Q452" s="19"/>
      <c r="R452" s="13"/>
      <c r="S452" s="4"/>
      <c r="T452" s="30"/>
      <c r="U452" s="3"/>
      <c r="V452" s="76">
        <f>[2]Plan1!$A522</f>
        <v>52708</v>
      </c>
      <c r="W452" s="76" t="str">
        <f>[2]Plan1!$C522</f>
        <v>Tiradentes</v>
      </c>
      <c r="X452" s="69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</row>
    <row r="453" spans="1:119" x14ac:dyDescent="0.15">
      <c r="A453" s="36"/>
      <c r="B453" s="14"/>
      <c r="C453" s="6"/>
      <c r="D453" s="12"/>
      <c r="E453" s="13"/>
      <c r="F453" s="13"/>
      <c r="G453" s="13"/>
      <c r="H453" s="13"/>
      <c r="I453" s="12"/>
      <c r="J453" s="30"/>
      <c r="K453" s="2"/>
      <c r="L453" s="15"/>
      <c r="M453" s="11"/>
      <c r="N453" s="11"/>
      <c r="O453" s="15"/>
      <c r="P453" s="13"/>
      <c r="Q453" s="19"/>
      <c r="R453" s="13"/>
      <c r="S453" s="4"/>
      <c r="T453" s="30"/>
      <c r="U453" s="3"/>
      <c r="V453" s="76">
        <f>[2]Plan1!$A523</f>
        <v>52718</v>
      </c>
      <c r="W453" s="76" t="str">
        <f>[2]Plan1!$C523</f>
        <v>Dia do Trabalho</v>
      </c>
      <c r="X453" s="69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</row>
    <row r="454" spans="1:119" x14ac:dyDescent="0.15">
      <c r="A454" s="36"/>
      <c r="B454" s="14"/>
      <c r="C454" s="6"/>
      <c r="D454" s="12"/>
      <c r="E454" s="13"/>
      <c r="F454" s="13"/>
      <c r="G454" s="13"/>
      <c r="H454" s="13"/>
      <c r="I454" s="12"/>
      <c r="J454" s="30"/>
      <c r="K454" s="2"/>
      <c r="L454" s="15"/>
      <c r="M454" s="11"/>
      <c r="N454" s="11"/>
      <c r="O454" s="15"/>
      <c r="P454" s="13"/>
      <c r="Q454" s="19"/>
      <c r="R454" s="13"/>
      <c r="S454" s="4"/>
      <c r="T454" s="30"/>
      <c r="U454" s="3"/>
      <c r="V454" s="76">
        <f>[2]Plan1!$A524</f>
        <v>52764</v>
      </c>
      <c r="W454" s="76" t="str">
        <f>[2]Plan1!$C524</f>
        <v>Corpus Christi</v>
      </c>
      <c r="X454" s="69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</row>
    <row r="455" spans="1:119" x14ac:dyDescent="0.15">
      <c r="A455" s="36"/>
      <c r="B455" s="14"/>
      <c r="C455" s="6"/>
      <c r="D455" s="12"/>
      <c r="E455" s="13"/>
      <c r="F455" s="13"/>
      <c r="G455" s="13"/>
      <c r="H455" s="13"/>
      <c r="I455" s="12"/>
      <c r="J455" s="30"/>
      <c r="K455" s="2"/>
      <c r="L455" s="15"/>
      <c r="M455" s="11"/>
      <c r="N455" s="11"/>
      <c r="O455" s="15"/>
      <c r="P455" s="13"/>
      <c r="Q455" s="19"/>
      <c r="R455" s="13"/>
      <c r="S455" s="4"/>
      <c r="T455" s="30"/>
      <c r="U455" s="3"/>
      <c r="V455" s="76">
        <f>[2]Plan1!$A525</f>
        <v>52847</v>
      </c>
      <c r="W455" s="76" t="str">
        <f>[2]Plan1!$C525</f>
        <v>Independência do Brasil</v>
      </c>
      <c r="X455" s="69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</row>
    <row r="456" spans="1:119" x14ac:dyDescent="0.15">
      <c r="A456" s="36"/>
      <c r="B456" s="14"/>
      <c r="C456" s="6"/>
      <c r="D456" s="12"/>
      <c r="E456" s="13"/>
      <c r="F456" s="13"/>
      <c r="G456" s="13"/>
      <c r="H456" s="13"/>
      <c r="I456" s="12"/>
      <c r="J456" s="30"/>
      <c r="K456" s="2"/>
      <c r="L456" s="15"/>
      <c r="M456" s="11"/>
      <c r="N456" s="11"/>
      <c r="O456" s="15"/>
      <c r="P456" s="13"/>
      <c r="Q456" s="19"/>
      <c r="R456" s="13"/>
      <c r="S456" s="4"/>
      <c r="T456" s="30"/>
      <c r="U456" s="3"/>
      <c r="V456" s="76">
        <f>[2]Plan1!$A526</f>
        <v>52882</v>
      </c>
      <c r="W456" s="76" t="str">
        <f>[2]Plan1!$C526</f>
        <v>Nossa Sr.a Aparecida - Padroeira do Brasil</v>
      </c>
      <c r="X456" s="69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</row>
    <row r="457" spans="1:119" x14ac:dyDescent="0.15">
      <c r="A457" s="36"/>
      <c r="B457" s="14"/>
      <c r="C457" s="6"/>
      <c r="D457" s="12"/>
      <c r="E457" s="13"/>
      <c r="F457" s="13"/>
      <c r="G457" s="13"/>
      <c r="H457" s="13"/>
      <c r="I457" s="12"/>
      <c r="J457" s="30"/>
      <c r="K457" s="2"/>
      <c r="L457" s="15"/>
      <c r="M457" s="11"/>
      <c r="N457" s="11"/>
      <c r="O457" s="15"/>
      <c r="P457" s="13"/>
      <c r="Q457" s="19"/>
      <c r="R457" s="13"/>
      <c r="S457" s="4"/>
      <c r="T457" s="30"/>
      <c r="U457" s="3"/>
      <c r="V457" s="76">
        <f>[2]Plan1!$A527</f>
        <v>52903</v>
      </c>
      <c r="W457" s="76" t="str">
        <f>[2]Plan1!$C527</f>
        <v>Finados</v>
      </c>
      <c r="X457" s="69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</row>
    <row r="458" spans="1:119" x14ac:dyDescent="0.15">
      <c r="A458" s="36"/>
      <c r="B458" s="14"/>
      <c r="C458" s="6"/>
      <c r="D458" s="12"/>
      <c r="E458" s="13"/>
      <c r="F458" s="13"/>
      <c r="G458" s="13"/>
      <c r="H458" s="13"/>
      <c r="I458" s="12"/>
      <c r="J458" s="30"/>
      <c r="K458" s="2"/>
      <c r="L458" s="15"/>
      <c r="M458" s="11"/>
      <c r="N458" s="11"/>
      <c r="O458" s="15"/>
      <c r="P458" s="13"/>
      <c r="Q458" s="19"/>
      <c r="R458" s="13"/>
      <c r="S458" s="4"/>
      <c r="T458" s="30"/>
      <c r="U458" s="3"/>
      <c r="V458" s="76">
        <f>[2]Plan1!$A528</f>
        <v>52916</v>
      </c>
      <c r="W458" s="76" t="str">
        <f>[2]Plan1!$C528</f>
        <v>Proclamação da República</v>
      </c>
      <c r="X458" s="69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</row>
    <row r="459" spans="1:119" x14ac:dyDescent="0.15">
      <c r="A459" s="36"/>
      <c r="B459" s="14"/>
      <c r="C459" s="6"/>
      <c r="D459" s="12"/>
      <c r="E459" s="13"/>
      <c r="F459" s="13"/>
      <c r="G459" s="13"/>
      <c r="H459" s="13"/>
      <c r="I459" s="12"/>
      <c r="J459" s="30"/>
      <c r="K459" s="2"/>
      <c r="L459" s="15"/>
      <c r="M459" s="11"/>
      <c r="N459" s="11"/>
      <c r="O459" s="15"/>
      <c r="P459" s="13"/>
      <c r="Q459" s="19"/>
      <c r="R459" s="13"/>
      <c r="S459" s="4"/>
      <c r="T459" s="30"/>
      <c r="U459" s="3"/>
      <c r="V459" s="76">
        <f>[2]Plan1!$A529</f>
        <v>52956</v>
      </c>
      <c r="W459" s="76" t="str">
        <f>[2]Plan1!$C529</f>
        <v>Natal</v>
      </c>
      <c r="X459" s="69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</row>
    <row r="460" spans="1:119" x14ac:dyDescent="0.15">
      <c r="A460" s="36"/>
      <c r="B460" s="14"/>
      <c r="C460" s="6"/>
      <c r="D460" s="12"/>
      <c r="E460" s="13"/>
      <c r="F460" s="13"/>
      <c r="G460" s="13"/>
      <c r="H460" s="13"/>
      <c r="I460" s="12"/>
      <c r="J460" s="30"/>
      <c r="K460" s="2"/>
      <c r="L460" s="15"/>
      <c r="M460" s="11"/>
      <c r="N460" s="11"/>
      <c r="O460" s="15"/>
      <c r="P460" s="13"/>
      <c r="Q460" s="19"/>
      <c r="R460" s="13"/>
      <c r="S460" s="4"/>
      <c r="T460" s="30"/>
      <c r="U460" s="3"/>
      <c r="V460" s="76">
        <f>[2]Plan1!$A530</f>
        <v>52963</v>
      </c>
      <c r="W460" s="76" t="str">
        <f>[2]Plan1!$C530</f>
        <v>Confraternização Universal</v>
      </c>
      <c r="X460" s="69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</row>
    <row r="461" spans="1:119" x14ac:dyDescent="0.15">
      <c r="A461" s="36"/>
      <c r="B461" s="14"/>
      <c r="C461" s="6"/>
      <c r="D461" s="12"/>
      <c r="E461" s="13"/>
      <c r="F461" s="13"/>
      <c r="G461" s="13"/>
      <c r="H461" s="13"/>
      <c r="I461" s="12"/>
      <c r="J461" s="30"/>
      <c r="K461" s="2"/>
      <c r="L461" s="15"/>
      <c r="M461" s="11"/>
      <c r="N461" s="11"/>
      <c r="O461" s="15"/>
      <c r="P461" s="13"/>
      <c r="Q461" s="19"/>
      <c r="R461" s="13"/>
      <c r="S461" s="4"/>
      <c r="T461" s="30"/>
      <c r="U461" s="3"/>
      <c r="V461" s="76">
        <f>[2]Plan1!$A531</f>
        <v>53013</v>
      </c>
      <c r="W461" s="76" t="str">
        <f>[2]Plan1!$C531</f>
        <v>Carnaval</v>
      </c>
      <c r="X461" s="69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</row>
    <row r="462" spans="1:119" x14ac:dyDescent="0.15">
      <c r="A462" s="36"/>
      <c r="B462" s="14"/>
      <c r="C462" s="6"/>
      <c r="D462" s="12"/>
      <c r="E462" s="13"/>
      <c r="F462" s="13"/>
      <c r="G462" s="13"/>
      <c r="H462" s="13"/>
      <c r="I462" s="12"/>
      <c r="J462" s="30"/>
      <c r="K462" s="2"/>
      <c r="L462" s="15"/>
      <c r="M462" s="11"/>
      <c r="N462" s="11"/>
      <c r="O462" s="15"/>
      <c r="P462" s="13"/>
      <c r="Q462" s="19"/>
      <c r="R462" s="13"/>
      <c r="S462" s="4"/>
      <c r="T462" s="30"/>
      <c r="U462" s="3"/>
      <c r="V462" s="76">
        <f>[2]Plan1!$A532</f>
        <v>53014</v>
      </c>
      <c r="W462" s="76" t="str">
        <f>[2]Plan1!$C532</f>
        <v>Carnaval</v>
      </c>
      <c r="X462" s="69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</row>
    <row r="463" spans="1:119" x14ac:dyDescent="0.15">
      <c r="A463" s="36"/>
      <c r="B463" s="14"/>
      <c r="C463" s="6"/>
      <c r="D463" s="12"/>
      <c r="E463" s="13"/>
      <c r="F463" s="13"/>
      <c r="G463" s="13"/>
      <c r="H463" s="13"/>
      <c r="I463" s="12"/>
      <c r="J463" s="30"/>
      <c r="K463" s="2"/>
      <c r="L463" s="15"/>
      <c r="M463" s="11"/>
      <c r="N463" s="11"/>
      <c r="O463" s="15"/>
      <c r="P463" s="13"/>
      <c r="Q463" s="19"/>
      <c r="R463" s="13"/>
      <c r="S463" s="4"/>
      <c r="T463" s="30"/>
      <c r="U463" s="3"/>
      <c r="V463" s="76">
        <f>[2]Plan1!$A533</f>
        <v>53059</v>
      </c>
      <c r="W463" s="76" t="str">
        <f>[2]Plan1!$C533</f>
        <v>Paixão de Cristo</v>
      </c>
      <c r="X463" s="69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</row>
    <row r="464" spans="1:119" x14ac:dyDescent="0.15">
      <c r="A464" s="36"/>
      <c r="B464" s="14"/>
      <c r="C464" s="6"/>
      <c r="D464" s="12"/>
      <c r="E464" s="13"/>
      <c r="F464" s="13"/>
      <c r="G464" s="13"/>
      <c r="H464" s="13"/>
      <c r="I464" s="12"/>
      <c r="J464" s="30"/>
      <c r="K464" s="2"/>
      <c r="L464" s="15"/>
      <c r="M464" s="11"/>
      <c r="N464" s="11"/>
      <c r="O464" s="15"/>
      <c r="P464" s="13"/>
      <c r="Q464" s="19"/>
      <c r="R464" s="13"/>
      <c r="S464" s="4"/>
      <c r="T464" s="30"/>
      <c r="U464" s="3"/>
      <c r="V464" s="76">
        <f>[2]Plan1!$A534</f>
        <v>53073</v>
      </c>
      <c r="W464" s="76" t="str">
        <f>[2]Plan1!$C534</f>
        <v>Tiradentes</v>
      </c>
      <c r="X464" s="69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</row>
    <row r="465" spans="1:119" x14ac:dyDescent="0.15">
      <c r="A465" s="36"/>
      <c r="B465" s="14"/>
      <c r="C465" s="6"/>
      <c r="D465" s="12"/>
      <c r="E465" s="13"/>
      <c r="F465" s="13"/>
      <c r="G465" s="13"/>
      <c r="H465" s="13"/>
      <c r="I465" s="12"/>
      <c r="J465" s="30"/>
      <c r="K465" s="2"/>
      <c r="L465" s="15"/>
      <c r="M465" s="11"/>
      <c r="N465" s="11"/>
      <c r="O465" s="15"/>
      <c r="P465" s="13"/>
      <c r="Q465" s="19"/>
      <c r="R465" s="13"/>
      <c r="S465" s="4"/>
      <c r="T465" s="30"/>
      <c r="U465" s="3"/>
      <c r="V465" s="76">
        <f>[2]Plan1!$A535</f>
        <v>53083</v>
      </c>
      <c r="W465" s="76" t="str">
        <f>[2]Plan1!$C535</f>
        <v>Dia do Trabalho</v>
      </c>
      <c r="X465" s="69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</row>
    <row r="466" spans="1:119" x14ac:dyDescent="0.15">
      <c r="A466" s="36"/>
      <c r="B466" s="14"/>
      <c r="C466" s="6"/>
      <c r="D466" s="12"/>
      <c r="E466" s="13"/>
      <c r="F466" s="13"/>
      <c r="G466" s="13"/>
      <c r="H466" s="13"/>
      <c r="I466" s="12"/>
      <c r="J466" s="30"/>
      <c r="K466" s="2"/>
      <c r="L466" s="15"/>
      <c r="M466" s="11"/>
      <c r="N466" s="11"/>
      <c r="O466" s="15"/>
      <c r="P466" s="13"/>
      <c r="Q466" s="19"/>
      <c r="R466" s="13"/>
      <c r="S466" s="4"/>
      <c r="T466" s="30"/>
      <c r="U466" s="3"/>
      <c r="V466" s="76">
        <f>[2]Plan1!$A536</f>
        <v>53121</v>
      </c>
      <c r="W466" s="76" t="str">
        <f>[2]Plan1!$C536</f>
        <v>Corpus Christi</v>
      </c>
      <c r="X466" s="69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</row>
    <row r="467" spans="1:119" x14ac:dyDescent="0.15">
      <c r="A467" s="36"/>
      <c r="B467" s="14"/>
      <c r="C467" s="6"/>
      <c r="D467" s="12"/>
      <c r="E467" s="13"/>
      <c r="F467" s="13"/>
      <c r="G467" s="13"/>
      <c r="H467" s="13"/>
      <c r="I467" s="12"/>
      <c r="J467" s="30"/>
      <c r="K467" s="2"/>
      <c r="L467" s="15"/>
      <c r="M467" s="11"/>
      <c r="N467" s="11"/>
      <c r="O467" s="15"/>
      <c r="P467" s="13"/>
      <c r="Q467" s="19"/>
      <c r="R467" s="13"/>
      <c r="S467" s="4"/>
      <c r="T467" s="30"/>
      <c r="U467" s="3"/>
      <c r="V467" s="76">
        <f>[2]Plan1!$A537</f>
        <v>53212</v>
      </c>
      <c r="W467" s="76" t="str">
        <f>[2]Plan1!$C537</f>
        <v>Independência do Brasil</v>
      </c>
      <c r="X467" s="69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</row>
    <row r="468" spans="1:119" x14ac:dyDescent="0.15">
      <c r="A468" s="36"/>
      <c r="B468" s="14"/>
      <c r="C468" s="6"/>
      <c r="D468" s="12"/>
      <c r="E468" s="13"/>
      <c r="F468" s="13"/>
      <c r="G468" s="13"/>
      <c r="H468" s="13"/>
      <c r="I468" s="12"/>
      <c r="J468" s="30"/>
      <c r="K468" s="2"/>
      <c r="L468" s="15"/>
      <c r="M468" s="11"/>
      <c r="N468" s="11"/>
      <c r="O468" s="15"/>
      <c r="P468" s="13"/>
      <c r="Q468" s="19"/>
      <c r="R468" s="13"/>
      <c r="S468" s="4"/>
      <c r="T468" s="30"/>
      <c r="U468" s="3"/>
      <c r="V468" s="76">
        <f>[2]Plan1!$A538</f>
        <v>53247</v>
      </c>
      <c r="W468" s="76" t="str">
        <f>[2]Plan1!$C538</f>
        <v>Nossa Sr.a Aparecida - Padroeira do Brasil</v>
      </c>
      <c r="X468" s="69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</row>
    <row r="469" spans="1:119" x14ac:dyDescent="0.15">
      <c r="A469" s="36"/>
      <c r="B469" s="14"/>
      <c r="C469" s="6"/>
      <c r="D469" s="12"/>
      <c r="E469" s="13"/>
      <c r="F469" s="13"/>
      <c r="G469" s="13"/>
      <c r="H469" s="13"/>
      <c r="I469" s="12"/>
      <c r="J469" s="30"/>
      <c r="K469" s="2"/>
      <c r="L469" s="15"/>
      <c r="M469" s="11"/>
      <c r="N469" s="11"/>
      <c r="O469" s="15"/>
      <c r="P469" s="13"/>
      <c r="Q469" s="19"/>
      <c r="R469" s="13"/>
      <c r="S469" s="4"/>
      <c r="T469" s="30"/>
      <c r="U469" s="3"/>
      <c r="V469" s="76">
        <f>[2]Plan1!$A539</f>
        <v>53268</v>
      </c>
      <c r="W469" s="76" t="str">
        <f>[2]Plan1!$C539</f>
        <v>Finados</v>
      </c>
      <c r="X469" s="69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</row>
    <row r="470" spans="1:119" x14ac:dyDescent="0.15">
      <c r="A470" s="36"/>
      <c r="B470" s="14"/>
      <c r="C470" s="6"/>
      <c r="D470" s="12"/>
      <c r="E470" s="13"/>
      <c r="F470" s="13"/>
      <c r="G470" s="13"/>
      <c r="H470" s="13"/>
      <c r="I470" s="12"/>
      <c r="J470" s="30"/>
      <c r="K470" s="2"/>
      <c r="L470" s="15"/>
      <c r="M470" s="11"/>
      <c r="N470" s="11"/>
      <c r="O470" s="15"/>
      <c r="P470" s="13"/>
      <c r="Q470" s="19"/>
      <c r="R470" s="13"/>
      <c r="S470" s="4"/>
      <c r="T470" s="30"/>
      <c r="U470" s="3"/>
      <c r="V470" s="76">
        <f>[2]Plan1!$A540</f>
        <v>53281</v>
      </c>
      <c r="W470" s="76" t="str">
        <f>[2]Plan1!$C540</f>
        <v>Proclamação da República</v>
      </c>
      <c r="X470" s="69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</row>
    <row r="471" spans="1:119" x14ac:dyDescent="0.15">
      <c r="A471" s="36"/>
      <c r="B471" s="14"/>
      <c r="C471" s="6"/>
      <c r="D471" s="12"/>
      <c r="E471" s="13"/>
      <c r="F471" s="13"/>
      <c r="G471" s="13"/>
      <c r="H471" s="13"/>
      <c r="I471" s="12"/>
      <c r="J471" s="30"/>
      <c r="K471" s="2"/>
      <c r="L471" s="15"/>
      <c r="M471" s="11"/>
      <c r="N471" s="11"/>
      <c r="O471" s="15"/>
      <c r="P471" s="13"/>
      <c r="Q471" s="19"/>
      <c r="R471" s="13"/>
      <c r="S471" s="4"/>
      <c r="T471" s="30"/>
      <c r="U471" s="3"/>
      <c r="V471" s="76">
        <f>[2]Plan1!$A541</f>
        <v>53321</v>
      </c>
      <c r="W471" s="76" t="str">
        <f>[2]Plan1!$C541</f>
        <v>Natal</v>
      </c>
      <c r="X471" s="69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</row>
    <row r="472" spans="1:119" x14ac:dyDescent="0.15">
      <c r="A472" s="36"/>
      <c r="B472" s="14"/>
      <c r="C472" s="6"/>
      <c r="D472" s="12"/>
      <c r="E472" s="13"/>
      <c r="F472" s="13"/>
      <c r="G472" s="13"/>
      <c r="H472" s="13"/>
      <c r="I472" s="12"/>
      <c r="J472" s="30"/>
      <c r="K472" s="2"/>
      <c r="L472" s="15"/>
      <c r="M472" s="11"/>
      <c r="N472" s="11"/>
      <c r="O472" s="15"/>
      <c r="P472" s="13"/>
      <c r="Q472" s="19"/>
      <c r="R472" s="13"/>
      <c r="S472" s="4"/>
      <c r="T472" s="30"/>
      <c r="U472" s="3"/>
      <c r="V472" s="76">
        <f>[2]Plan1!$A542</f>
        <v>53328</v>
      </c>
      <c r="W472" s="76" t="str">
        <f>[2]Plan1!$C542</f>
        <v>Confraternização Universal</v>
      </c>
      <c r="X472" s="69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</row>
    <row r="473" spans="1:119" x14ac:dyDescent="0.15">
      <c r="A473" s="36"/>
      <c r="B473" s="14"/>
      <c r="C473" s="6"/>
      <c r="D473" s="12"/>
      <c r="E473" s="13"/>
      <c r="F473" s="13"/>
      <c r="G473" s="13"/>
      <c r="H473" s="13"/>
      <c r="I473" s="12"/>
      <c r="J473" s="30"/>
      <c r="K473" s="2"/>
      <c r="L473" s="15"/>
      <c r="M473" s="11"/>
      <c r="N473" s="11"/>
      <c r="O473" s="15"/>
      <c r="P473" s="13"/>
      <c r="Q473" s="19"/>
      <c r="R473" s="13"/>
      <c r="S473" s="4"/>
      <c r="T473" s="30"/>
      <c r="U473" s="3"/>
      <c r="V473" s="76">
        <f>[2]Plan1!$A543</f>
        <v>53363</v>
      </c>
      <c r="W473" s="76" t="str">
        <f>[2]Plan1!$C543</f>
        <v>Carnaval</v>
      </c>
      <c r="X473" s="69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</row>
    <row r="474" spans="1:119" x14ac:dyDescent="0.15">
      <c r="A474" s="36"/>
      <c r="B474" s="14"/>
      <c r="C474" s="6"/>
      <c r="D474" s="12"/>
      <c r="E474" s="13"/>
      <c r="F474" s="13"/>
      <c r="G474" s="13"/>
      <c r="H474" s="13"/>
      <c r="I474" s="12"/>
      <c r="J474" s="30"/>
      <c r="K474" s="2"/>
      <c r="L474" s="15"/>
      <c r="M474" s="11"/>
      <c r="N474" s="11"/>
      <c r="O474" s="15"/>
      <c r="P474" s="13"/>
      <c r="Q474" s="19"/>
      <c r="R474" s="13"/>
      <c r="S474" s="4"/>
      <c r="T474" s="30"/>
      <c r="U474" s="3"/>
      <c r="V474" s="76">
        <f>[2]Plan1!$A544</f>
        <v>53364</v>
      </c>
      <c r="W474" s="76" t="str">
        <f>[2]Plan1!$C544</f>
        <v>Carnaval</v>
      </c>
      <c r="X474" s="69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</row>
    <row r="475" spans="1:119" x14ac:dyDescent="0.15">
      <c r="A475" s="36"/>
      <c r="B475" s="14"/>
      <c r="C475" s="6"/>
      <c r="D475" s="12"/>
      <c r="E475" s="13"/>
      <c r="F475" s="13"/>
      <c r="G475" s="13"/>
      <c r="H475" s="13"/>
      <c r="I475" s="12"/>
      <c r="J475" s="30"/>
      <c r="K475" s="2"/>
      <c r="L475" s="15"/>
      <c r="M475" s="11"/>
      <c r="N475" s="11"/>
      <c r="O475" s="15"/>
      <c r="P475" s="13"/>
      <c r="Q475" s="19"/>
      <c r="R475" s="13"/>
      <c r="S475" s="4"/>
      <c r="T475" s="30"/>
      <c r="U475" s="3"/>
      <c r="V475" s="76">
        <f>[2]Plan1!$A545</f>
        <v>53409</v>
      </c>
      <c r="W475" s="76" t="str">
        <f>[2]Plan1!$C545</f>
        <v>Paixão de Cristo</v>
      </c>
      <c r="X475" s="69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</row>
    <row r="476" spans="1:119" x14ac:dyDescent="0.15">
      <c r="A476" s="36"/>
      <c r="B476" s="14"/>
      <c r="C476" s="6"/>
      <c r="D476" s="12"/>
      <c r="E476" s="13"/>
      <c r="F476" s="13"/>
      <c r="G476" s="13"/>
      <c r="H476" s="13"/>
      <c r="I476" s="12"/>
      <c r="J476" s="30"/>
      <c r="K476" s="2"/>
      <c r="L476" s="15"/>
      <c r="M476" s="11"/>
      <c r="N476" s="11"/>
      <c r="O476" s="15"/>
      <c r="P476" s="13"/>
      <c r="Q476" s="19"/>
      <c r="R476" s="13"/>
      <c r="S476" s="4"/>
      <c r="T476" s="30"/>
      <c r="U476" s="3"/>
      <c r="V476" s="76">
        <f>[2]Plan1!$A546</f>
        <v>53438</v>
      </c>
      <c r="W476" s="76" t="str">
        <f>[2]Plan1!$C546</f>
        <v>Tiradentes</v>
      </c>
      <c r="X476" s="69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</row>
    <row r="477" spans="1:119" x14ac:dyDescent="0.15">
      <c r="A477" s="36"/>
      <c r="B477" s="14"/>
      <c r="C477" s="6"/>
      <c r="D477" s="12"/>
      <c r="E477" s="13"/>
      <c r="F477" s="13"/>
      <c r="G477" s="13"/>
      <c r="H477" s="13"/>
      <c r="I477" s="12"/>
      <c r="J477" s="30"/>
      <c r="K477" s="2"/>
      <c r="L477" s="15"/>
      <c r="M477" s="11"/>
      <c r="N477" s="11"/>
      <c r="O477" s="15"/>
      <c r="P477" s="13"/>
      <c r="Q477" s="19"/>
      <c r="R477" s="13"/>
      <c r="S477" s="4"/>
      <c r="T477" s="30"/>
      <c r="U477" s="3"/>
      <c r="V477" s="76">
        <f>[2]Plan1!$A547</f>
        <v>53448</v>
      </c>
      <c r="W477" s="76" t="str">
        <f>[2]Plan1!$C547</f>
        <v>Dia do Trabalho</v>
      </c>
      <c r="X477" s="69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</row>
    <row r="478" spans="1:119" x14ac:dyDescent="0.15">
      <c r="A478" s="36"/>
      <c r="B478" s="14"/>
      <c r="C478" s="6"/>
      <c r="D478" s="12"/>
      <c r="E478" s="13"/>
      <c r="F478" s="13"/>
      <c r="G478" s="13"/>
      <c r="H478" s="13"/>
      <c r="I478" s="12"/>
      <c r="J478" s="30"/>
      <c r="K478" s="2"/>
      <c r="L478" s="15"/>
      <c r="M478" s="11"/>
      <c r="N478" s="11"/>
      <c r="O478" s="15"/>
      <c r="P478" s="13"/>
      <c r="Q478" s="19"/>
      <c r="R478" s="13"/>
      <c r="S478" s="4"/>
      <c r="T478" s="30"/>
      <c r="U478" s="3"/>
      <c r="V478" s="76">
        <f>[2]Plan1!$A548</f>
        <v>53471</v>
      </c>
      <c r="W478" s="76" t="str">
        <f>[2]Plan1!$C548</f>
        <v>Corpus Christi</v>
      </c>
      <c r="X478" s="69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</row>
    <row r="479" spans="1:119" x14ac:dyDescent="0.15">
      <c r="A479" s="36"/>
      <c r="B479" s="14"/>
      <c r="C479" s="6"/>
      <c r="D479" s="12"/>
      <c r="E479" s="13"/>
      <c r="F479" s="13"/>
      <c r="G479" s="13"/>
      <c r="H479" s="13"/>
      <c r="I479" s="12"/>
      <c r="J479" s="30"/>
      <c r="K479" s="2"/>
      <c r="L479" s="15"/>
      <c r="M479" s="11"/>
      <c r="N479" s="11"/>
      <c r="O479" s="15"/>
      <c r="P479" s="13"/>
      <c r="Q479" s="19"/>
      <c r="R479" s="13"/>
      <c r="S479" s="4"/>
      <c r="T479" s="30"/>
      <c r="U479" s="3"/>
      <c r="V479" s="76">
        <f>[2]Plan1!$A549</f>
        <v>53577</v>
      </c>
      <c r="W479" s="76" t="str">
        <f>[2]Plan1!$C549</f>
        <v>Independência do Brasil</v>
      </c>
      <c r="X479" s="69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</row>
    <row r="480" spans="1:119" x14ac:dyDescent="0.15">
      <c r="A480" s="36"/>
      <c r="B480" s="14"/>
      <c r="C480" s="6"/>
      <c r="D480" s="12"/>
      <c r="E480" s="13"/>
      <c r="F480" s="13"/>
      <c r="G480" s="13"/>
      <c r="H480" s="13"/>
      <c r="I480" s="12"/>
      <c r="J480" s="30"/>
      <c r="K480" s="2"/>
      <c r="L480" s="15"/>
      <c r="M480" s="11"/>
      <c r="N480" s="11"/>
      <c r="O480" s="15"/>
      <c r="P480" s="13"/>
      <c r="Q480" s="19"/>
      <c r="R480" s="13"/>
      <c r="S480" s="4"/>
      <c r="T480" s="30"/>
      <c r="U480" s="3"/>
      <c r="V480" s="76">
        <f>[2]Plan1!$A550</f>
        <v>53612</v>
      </c>
      <c r="W480" s="76" t="str">
        <f>[2]Plan1!$C550</f>
        <v>Nossa Sr.a Aparecida - Padroeira do Brasil</v>
      </c>
      <c r="X480" s="69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</row>
    <row r="481" spans="1:119" x14ac:dyDescent="0.15">
      <c r="A481" s="36"/>
      <c r="B481" s="14"/>
      <c r="C481" s="6"/>
      <c r="D481" s="12"/>
      <c r="E481" s="13"/>
      <c r="F481" s="13"/>
      <c r="G481" s="13"/>
      <c r="H481" s="13"/>
      <c r="I481" s="12"/>
      <c r="J481" s="30"/>
      <c r="K481" s="2"/>
      <c r="L481" s="15"/>
      <c r="M481" s="11"/>
      <c r="N481" s="11"/>
      <c r="O481" s="15"/>
      <c r="P481" s="13"/>
      <c r="Q481" s="19"/>
      <c r="R481" s="13"/>
      <c r="S481" s="4"/>
      <c r="T481" s="30"/>
      <c r="U481" s="3"/>
      <c r="V481" s="76">
        <f>[2]Plan1!$A551</f>
        <v>53633</v>
      </c>
      <c r="W481" s="76" t="str">
        <f>[2]Plan1!$C551</f>
        <v>Finados</v>
      </c>
      <c r="X481" s="69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</row>
    <row r="482" spans="1:119" x14ac:dyDescent="0.15">
      <c r="A482" s="36"/>
      <c r="B482" s="14"/>
      <c r="C482" s="6"/>
      <c r="D482" s="12"/>
      <c r="E482" s="13"/>
      <c r="F482" s="13"/>
      <c r="G482" s="13"/>
      <c r="H482" s="13"/>
      <c r="I482" s="12"/>
      <c r="J482" s="30"/>
      <c r="K482" s="2"/>
      <c r="L482" s="15"/>
      <c r="M482" s="11"/>
      <c r="N482" s="11"/>
      <c r="O482" s="15"/>
      <c r="P482" s="13"/>
      <c r="Q482" s="19"/>
      <c r="R482" s="13"/>
      <c r="S482" s="4"/>
      <c r="T482" s="30"/>
      <c r="U482" s="3"/>
      <c r="V482" s="76">
        <f>[2]Plan1!$A552</f>
        <v>53646</v>
      </c>
      <c r="W482" s="76" t="str">
        <f>[2]Plan1!$C552</f>
        <v>Proclamação da República</v>
      </c>
      <c r="X482" s="69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</row>
    <row r="483" spans="1:119" x14ac:dyDescent="0.15">
      <c r="A483" s="36"/>
      <c r="B483" s="14"/>
      <c r="C483" s="6"/>
      <c r="D483" s="12"/>
      <c r="E483" s="13"/>
      <c r="F483" s="13"/>
      <c r="G483" s="13"/>
      <c r="H483" s="13"/>
      <c r="I483" s="12"/>
      <c r="J483" s="30"/>
      <c r="K483" s="2"/>
      <c r="L483" s="15"/>
      <c r="M483" s="11"/>
      <c r="N483" s="11"/>
      <c r="O483" s="15"/>
      <c r="P483" s="13"/>
      <c r="Q483" s="19"/>
      <c r="R483" s="13"/>
      <c r="S483" s="4"/>
      <c r="T483" s="30"/>
      <c r="U483" s="3"/>
      <c r="V483" s="76">
        <f>[2]Plan1!$A553</f>
        <v>53686</v>
      </c>
      <c r="W483" s="76" t="str">
        <f>[2]Plan1!$C553</f>
        <v>Natal</v>
      </c>
      <c r="X483" s="69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</row>
    <row r="484" spans="1:119" x14ac:dyDescent="0.15">
      <c r="A484" s="36"/>
      <c r="B484" s="14"/>
      <c r="C484" s="6"/>
      <c r="D484" s="12"/>
      <c r="E484" s="13"/>
      <c r="F484" s="13"/>
      <c r="G484" s="13"/>
      <c r="H484" s="13"/>
      <c r="I484" s="12"/>
      <c r="J484" s="30"/>
      <c r="K484" s="2"/>
      <c r="L484" s="15"/>
      <c r="M484" s="11"/>
      <c r="N484" s="11"/>
      <c r="O484" s="15"/>
      <c r="P484" s="13"/>
      <c r="Q484" s="19"/>
      <c r="R484" s="13"/>
      <c r="S484" s="4"/>
      <c r="T484" s="30"/>
      <c r="U484" s="3"/>
      <c r="V484" s="76">
        <f>[2]Plan1!$A554</f>
        <v>53693</v>
      </c>
      <c r="W484" s="76" t="str">
        <f>[2]Plan1!$C554</f>
        <v>Confraternização Universal</v>
      </c>
      <c r="X484" s="69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</row>
    <row r="485" spans="1:119" x14ac:dyDescent="0.15">
      <c r="A485" s="36"/>
      <c r="B485" s="14"/>
      <c r="C485" s="6"/>
      <c r="D485" s="12"/>
      <c r="E485" s="13"/>
      <c r="F485" s="13"/>
      <c r="G485" s="13"/>
      <c r="H485" s="13"/>
      <c r="I485" s="12"/>
      <c r="J485" s="30"/>
      <c r="K485" s="2"/>
      <c r="L485" s="15"/>
      <c r="M485" s="11"/>
      <c r="N485" s="11"/>
      <c r="O485" s="15"/>
      <c r="P485" s="13"/>
      <c r="Q485" s="19"/>
      <c r="R485" s="13"/>
      <c r="S485" s="4"/>
      <c r="T485" s="30"/>
      <c r="U485" s="3"/>
      <c r="V485" s="76">
        <f>[2]Plan1!$A555</f>
        <v>53748</v>
      </c>
      <c r="W485" s="76" t="str">
        <f>[2]Plan1!$C555</f>
        <v>Carnaval</v>
      </c>
      <c r="X485" s="70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</row>
    <row r="486" spans="1:119" x14ac:dyDescent="0.15">
      <c r="A486" s="36"/>
      <c r="B486" s="14"/>
      <c r="C486" s="6"/>
      <c r="D486" s="12"/>
      <c r="E486" s="13"/>
      <c r="F486" s="13"/>
      <c r="G486" s="13"/>
      <c r="H486" s="13"/>
      <c r="I486" s="12"/>
      <c r="J486" s="30"/>
      <c r="K486" s="2"/>
      <c r="L486" s="15"/>
      <c r="M486" s="11"/>
      <c r="N486" s="11"/>
      <c r="O486" s="15"/>
      <c r="P486" s="13"/>
      <c r="Q486" s="19"/>
      <c r="R486" s="13"/>
      <c r="S486" s="4"/>
      <c r="T486" s="30"/>
      <c r="U486" s="3"/>
      <c r="V486" s="76">
        <f>[2]Plan1!$A556</f>
        <v>53749</v>
      </c>
      <c r="W486" s="76" t="str">
        <f>[2]Plan1!$C556</f>
        <v>Carnaval</v>
      </c>
      <c r="X486" s="70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</row>
    <row r="487" spans="1:119" x14ac:dyDescent="0.15">
      <c r="A487" s="36"/>
      <c r="B487" s="14"/>
      <c r="C487" s="6"/>
      <c r="D487" s="12"/>
      <c r="E487" s="13"/>
      <c r="F487" s="13"/>
      <c r="G487" s="13"/>
      <c r="H487" s="13"/>
      <c r="I487" s="12"/>
      <c r="J487" s="30"/>
      <c r="K487" s="2"/>
      <c r="L487" s="15"/>
      <c r="M487" s="11"/>
      <c r="N487" s="11"/>
      <c r="O487" s="15"/>
      <c r="P487" s="13"/>
      <c r="Q487" s="19"/>
      <c r="R487" s="13"/>
      <c r="S487" s="4"/>
      <c r="T487" s="30"/>
      <c r="U487" s="3"/>
      <c r="V487" s="76">
        <f>[2]Plan1!$A557</f>
        <v>53794</v>
      </c>
      <c r="W487" s="76" t="str">
        <f>[2]Plan1!$C557</f>
        <v>Paixão de Cristo</v>
      </c>
      <c r="X487" s="69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</row>
    <row r="488" spans="1:119" x14ac:dyDescent="0.15">
      <c r="A488" s="36"/>
      <c r="B488" s="14"/>
      <c r="C488" s="6"/>
      <c r="D488" s="12"/>
      <c r="E488" s="13"/>
      <c r="F488" s="13"/>
      <c r="G488" s="13"/>
      <c r="H488" s="13"/>
      <c r="I488" s="12"/>
      <c r="J488" s="30"/>
      <c r="K488" s="2"/>
      <c r="L488" s="15"/>
      <c r="M488" s="11"/>
      <c r="N488" s="11"/>
      <c r="O488" s="15"/>
      <c r="P488" s="13"/>
      <c r="Q488" s="19"/>
      <c r="R488" s="13"/>
      <c r="S488" s="4"/>
      <c r="T488" s="30"/>
      <c r="U488" s="3"/>
      <c r="V488" s="76">
        <f>[2]Plan1!$A558</f>
        <v>53803</v>
      </c>
      <c r="W488" s="76" t="str">
        <f>[2]Plan1!$C558</f>
        <v>Tiradentes</v>
      </c>
      <c r="X488" s="69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</row>
    <row r="489" spans="1:119" x14ac:dyDescent="0.15">
      <c r="A489" s="36"/>
      <c r="B489" s="14"/>
      <c r="C489" s="6"/>
      <c r="D489" s="12"/>
      <c r="E489" s="13"/>
      <c r="F489" s="13"/>
      <c r="G489" s="13"/>
      <c r="H489" s="13"/>
      <c r="I489" s="12"/>
      <c r="J489" s="30"/>
      <c r="K489" s="2"/>
      <c r="L489" s="15"/>
      <c r="M489" s="11"/>
      <c r="N489" s="11"/>
      <c r="O489" s="15"/>
      <c r="P489" s="13"/>
      <c r="Q489" s="19"/>
      <c r="R489" s="13"/>
      <c r="S489" s="4"/>
      <c r="T489" s="30"/>
      <c r="U489" s="3"/>
      <c r="V489" s="76">
        <f>[2]Plan1!$A559</f>
        <v>53813</v>
      </c>
      <c r="W489" s="76" t="str">
        <f>[2]Plan1!$C559</f>
        <v>Dia do Trabalho</v>
      </c>
      <c r="X489" s="69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</row>
    <row r="490" spans="1:119" x14ac:dyDescent="0.15">
      <c r="A490" s="36"/>
      <c r="B490" s="14"/>
      <c r="C490" s="6"/>
      <c r="D490" s="12"/>
      <c r="E490" s="13"/>
      <c r="F490" s="13"/>
      <c r="G490" s="13"/>
      <c r="H490" s="13"/>
      <c r="I490" s="12"/>
      <c r="J490" s="30"/>
      <c r="K490" s="2"/>
      <c r="L490" s="15"/>
      <c r="M490" s="11"/>
      <c r="N490" s="11"/>
      <c r="O490" s="15"/>
      <c r="P490" s="13"/>
      <c r="Q490" s="19"/>
      <c r="R490" s="13"/>
      <c r="S490" s="4"/>
      <c r="T490" s="30"/>
      <c r="U490" s="3"/>
      <c r="V490" s="76">
        <f>[2]Plan1!$A560</f>
        <v>53856</v>
      </c>
      <c r="W490" s="76" t="str">
        <f>[2]Plan1!$C560</f>
        <v>Corpus Christi</v>
      </c>
      <c r="X490" s="69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</row>
    <row r="491" spans="1:119" x14ac:dyDescent="0.15">
      <c r="A491" s="36"/>
      <c r="B491" s="14"/>
      <c r="C491" s="6"/>
      <c r="D491" s="12"/>
      <c r="E491" s="13"/>
      <c r="F491" s="13"/>
      <c r="G491" s="13"/>
      <c r="H491" s="13"/>
      <c r="I491" s="12"/>
      <c r="J491" s="30"/>
      <c r="K491" s="2"/>
      <c r="L491" s="15"/>
      <c r="M491" s="11"/>
      <c r="N491" s="11"/>
      <c r="O491" s="15"/>
      <c r="P491" s="13"/>
      <c r="Q491" s="19"/>
      <c r="R491" s="13"/>
      <c r="S491" s="4"/>
      <c r="T491" s="30"/>
      <c r="U491" s="3"/>
      <c r="V491" s="76">
        <f>[2]Plan1!$A561</f>
        <v>53942</v>
      </c>
      <c r="W491" s="76" t="str">
        <f>[2]Plan1!$C561</f>
        <v>Independência do Brasil</v>
      </c>
      <c r="X491" s="69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</row>
    <row r="492" spans="1:119" x14ac:dyDescent="0.15">
      <c r="A492" s="36"/>
      <c r="B492" s="14"/>
      <c r="C492" s="6"/>
      <c r="D492" s="12"/>
      <c r="E492" s="13"/>
      <c r="F492" s="13"/>
      <c r="G492" s="13"/>
      <c r="H492" s="13"/>
      <c r="I492" s="12"/>
      <c r="J492" s="30"/>
      <c r="K492" s="2"/>
      <c r="L492" s="15"/>
      <c r="M492" s="11"/>
      <c r="N492" s="11"/>
      <c r="O492" s="15"/>
      <c r="P492" s="13"/>
      <c r="Q492" s="19"/>
      <c r="R492" s="13"/>
      <c r="S492" s="4"/>
      <c r="T492" s="30"/>
      <c r="U492" s="3"/>
      <c r="V492" s="76">
        <f>[2]Plan1!$A562</f>
        <v>53977</v>
      </c>
      <c r="W492" s="76" t="str">
        <f>[2]Plan1!$C562</f>
        <v>Nossa Sr.a Aparecida - Padroeira do Brasil</v>
      </c>
      <c r="X492" s="69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</row>
    <row r="493" spans="1:119" x14ac:dyDescent="0.15">
      <c r="A493" s="36"/>
      <c r="B493" s="14"/>
      <c r="C493" s="6"/>
      <c r="D493" s="12"/>
      <c r="E493" s="13"/>
      <c r="F493" s="13"/>
      <c r="G493" s="13"/>
      <c r="H493" s="13"/>
      <c r="I493" s="12"/>
      <c r="J493" s="30"/>
      <c r="K493" s="2"/>
      <c r="L493" s="15"/>
      <c r="M493" s="11"/>
      <c r="N493" s="11"/>
      <c r="O493" s="15"/>
      <c r="P493" s="13"/>
      <c r="Q493" s="19"/>
      <c r="R493" s="13"/>
      <c r="S493" s="4"/>
      <c r="T493" s="30"/>
      <c r="U493" s="3"/>
      <c r="V493" s="76">
        <f>[2]Plan1!$A563</f>
        <v>53998</v>
      </c>
      <c r="W493" s="76" t="str">
        <f>[2]Plan1!$C563</f>
        <v>Finados</v>
      </c>
      <c r="X493" s="69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</row>
    <row r="494" spans="1:119" x14ac:dyDescent="0.15">
      <c r="A494" s="36"/>
      <c r="B494" s="14"/>
      <c r="C494" s="6"/>
      <c r="D494" s="12"/>
      <c r="E494" s="13"/>
      <c r="F494" s="13"/>
      <c r="G494" s="13"/>
      <c r="H494" s="13"/>
      <c r="I494" s="12"/>
      <c r="J494" s="30"/>
      <c r="K494" s="2"/>
      <c r="L494" s="15"/>
      <c r="M494" s="11"/>
      <c r="N494" s="11"/>
      <c r="O494" s="15"/>
      <c r="P494" s="13"/>
      <c r="Q494" s="19"/>
      <c r="R494" s="13"/>
      <c r="S494" s="4"/>
      <c r="T494" s="30"/>
      <c r="U494" s="3"/>
      <c r="V494" s="76">
        <f>[2]Plan1!$A564</f>
        <v>54011</v>
      </c>
      <c r="W494" s="76" t="str">
        <f>[2]Plan1!$C564</f>
        <v>Proclamação da República</v>
      </c>
      <c r="X494" s="69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</row>
    <row r="495" spans="1:119" x14ac:dyDescent="0.15">
      <c r="A495" s="36"/>
      <c r="B495" s="14"/>
      <c r="C495" s="6"/>
      <c r="D495" s="12"/>
      <c r="E495" s="13"/>
      <c r="F495" s="13"/>
      <c r="G495" s="13"/>
      <c r="H495" s="13"/>
      <c r="I495" s="12"/>
      <c r="J495" s="30"/>
      <c r="K495" s="2"/>
      <c r="L495" s="15"/>
      <c r="M495" s="11"/>
      <c r="N495" s="11"/>
      <c r="O495" s="15"/>
      <c r="P495" s="13"/>
      <c r="Q495" s="19"/>
      <c r="R495" s="13"/>
      <c r="S495" s="4"/>
      <c r="T495" s="30"/>
      <c r="U495" s="3"/>
      <c r="V495" s="76">
        <f>[2]Plan1!$A565</f>
        <v>54051</v>
      </c>
      <c r="W495" s="76" t="str">
        <f>[2]Plan1!$C565</f>
        <v>Natal</v>
      </c>
      <c r="X495" s="69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</row>
    <row r="496" spans="1:119" x14ac:dyDescent="0.15">
      <c r="A496" s="36"/>
      <c r="B496" s="14"/>
      <c r="C496" s="6"/>
      <c r="D496" s="12"/>
      <c r="E496" s="13"/>
      <c r="F496" s="13"/>
      <c r="G496" s="13"/>
      <c r="H496" s="13"/>
      <c r="I496" s="12"/>
      <c r="J496" s="30"/>
      <c r="K496" s="2"/>
      <c r="L496" s="15"/>
      <c r="M496" s="11"/>
      <c r="N496" s="11"/>
      <c r="O496" s="15"/>
      <c r="P496" s="13"/>
      <c r="Q496" s="19"/>
      <c r="R496" s="13"/>
      <c r="S496" s="4"/>
      <c r="T496" s="30"/>
      <c r="U496" s="3"/>
      <c r="V496" s="76">
        <f>[2]Plan1!$A566</f>
        <v>54058</v>
      </c>
      <c r="W496" s="76" t="str">
        <f>[2]Plan1!$C566</f>
        <v>Confraternização Universal</v>
      </c>
      <c r="X496" s="69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</row>
    <row r="497" spans="1:119" x14ac:dyDescent="0.15">
      <c r="A497" s="36"/>
      <c r="B497" s="14"/>
      <c r="C497" s="6"/>
      <c r="D497" s="12"/>
      <c r="E497" s="13"/>
      <c r="F497" s="13"/>
      <c r="G497" s="13"/>
      <c r="H497" s="13"/>
      <c r="I497" s="12"/>
      <c r="J497" s="30"/>
      <c r="K497" s="2"/>
      <c r="L497" s="15"/>
      <c r="M497" s="11"/>
      <c r="N497" s="11"/>
      <c r="O497" s="15"/>
      <c r="P497" s="13"/>
      <c r="Q497" s="19"/>
      <c r="R497" s="13"/>
      <c r="S497" s="4"/>
      <c r="T497" s="30"/>
      <c r="U497" s="3"/>
      <c r="V497" s="76">
        <f>[2]Plan1!$A567</f>
        <v>54105</v>
      </c>
      <c r="W497" s="76" t="str">
        <f>[2]Plan1!$C567</f>
        <v>Carnaval</v>
      </c>
      <c r="X497" s="69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</row>
    <row r="498" spans="1:119" x14ac:dyDescent="0.15">
      <c r="A498" s="36"/>
      <c r="B498" s="14"/>
      <c r="C498" s="6"/>
      <c r="D498" s="12"/>
      <c r="E498" s="13"/>
      <c r="F498" s="13"/>
      <c r="G498" s="13"/>
      <c r="H498" s="13"/>
      <c r="I498" s="12"/>
      <c r="J498" s="30"/>
      <c r="K498" s="2"/>
      <c r="L498" s="15"/>
      <c r="M498" s="11"/>
      <c r="N498" s="11"/>
      <c r="O498" s="15"/>
      <c r="P498" s="13"/>
      <c r="Q498" s="19"/>
      <c r="R498" s="13"/>
      <c r="S498" s="4"/>
      <c r="T498" s="30"/>
      <c r="U498" s="3"/>
      <c r="V498" s="76">
        <f>[2]Plan1!$A568</f>
        <v>54106</v>
      </c>
      <c r="W498" s="76" t="str">
        <f>[2]Plan1!$C568</f>
        <v>Carnaval</v>
      </c>
      <c r="X498" s="69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</row>
    <row r="499" spans="1:119" x14ac:dyDescent="0.15">
      <c r="A499" s="36"/>
      <c r="B499" s="14"/>
      <c r="C499" s="6"/>
      <c r="D499" s="12"/>
      <c r="E499" s="13"/>
      <c r="F499" s="13"/>
      <c r="G499" s="13"/>
      <c r="H499" s="13"/>
      <c r="I499" s="12"/>
      <c r="J499" s="30"/>
      <c r="K499" s="2"/>
      <c r="L499" s="15"/>
      <c r="M499" s="11"/>
      <c r="N499" s="11"/>
      <c r="O499" s="15"/>
      <c r="P499" s="13"/>
      <c r="Q499" s="19"/>
      <c r="R499" s="13"/>
      <c r="S499" s="4"/>
      <c r="T499" s="30"/>
      <c r="U499" s="3"/>
      <c r="V499" s="76">
        <f>[2]Plan1!$A569</f>
        <v>54151</v>
      </c>
      <c r="W499" s="76" t="str">
        <f>[2]Plan1!$C569</f>
        <v>Paixão de Cristo</v>
      </c>
      <c r="X499" s="69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</row>
    <row r="500" spans="1:119" x14ac:dyDescent="0.15">
      <c r="A500" s="36"/>
      <c r="B500" s="14"/>
      <c r="C500" s="6"/>
      <c r="D500" s="12"/>
      <c r="E500" s="13"/>
      <c r="F500" s="13"/>
      <c r="G500" s="13"/>
      <c r="H500" s="13"/>
      <c r="I500" s="12"/>
      <c r="J500" s="30"/>
      <c r="K500" s="2"/>
      <c r="L500" s="15"/>
      <c r="M500" s="11"/>
      <c r="N500" s="11"/>
      <c r="O500" s="15"/>
      <c r="P500" s="13"/>
      <c r="Q500" s="19"/>
      <c r="R500" s="13"/>
      <c r="S500" s="4"/>
      <c r="T500" s="30"/>
      <c r="U500" s="3"/>
      <c r="V500" s="76">
        <f>[2]Plan1!$A570</f>
        <v>54169</v>
      </c>
      <c r="W500" s="76" t="str">
        <f>[2]Plan1!$C570</f>
        <v>Tiradentes</v>
      </c>
      <c r="X500" s="69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</row>
    <row r="501" spans="1:119" x14ac:dyDescent="0.15">
      <c r="A501" s="36"/>
      <c r="B501" s="14"/>
      <c r="C501" s="6"/>
      <c r="D501" s="12"/>
      <c r="E501" s="13"/>
      <c r="F501" s="13"/>
      <c r="G501" s="13"/>
      <c r="H501" s="13"/>
      <c r="I501" s="12"/>
      <c r="J501" s="30"/>
      <c r="K501" s="2"/>
      <c r="L501" s="15"/>
      <c r="M501" s="11"/>
      <c r="N501" s="11"/>
      <c r="O501" s="15"/>
      <c r="P501" s="13"/>
      <c r="Q501" s="19"/>
      <c r="R501" s="13"/>
      <c r="S501" s="4"/>
      <c r="T501" s="30"/>
      <c r="U501" s="3"/>
      <c r="V501" s="76">
        <f>[2]Plan1!$A571</f>
        <v>54179</v>
      </c>
      <c r="W501" s="76" t="str">
        <f>[2]Plan1!$C571</f>
        <v>Dia do Trabalho</v>
      </c>
      <c r="X501" s="69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</row>
    <row r="502" spans="1:119" x14ac:dyDescent="0.15">
      <c r="A502" s="36"/>
      <c r="B502" s="14"/>
      <c r="C502" s="6"/>
      <c r="D502" s="12"/>
      <c r="E502" s="13"/>
      <c r="F502" s="13"/>
      <c r="G502" s="13"/>
      <c r="H502" s="13"/>
      <c r="I502" s="12"/>
      <c r="J502" s="30"/>
      <c r="K502" s="2"/>
      <c r="L502" s="15"/>
      <c r="M502" s="11"/>
      <c r="N502" s="11"/>
      <c r="O502" s="15"/>
      <c r="P502" s="13"/>
      <c r="Q502" s="19"/>
      <c r="R502" s="13"/>
      <c r="S502" s="4"/>
      <c r="T502" s="30"/>
      <c r="U502" s="3"/>
      <c r="V502" s="76">
        <f>[2]Plan1!$A572</f>
        <v>54213</v>
      </c>
      <c r="W502" s="76" t="str">
        <f>[2]Plan1!$C572</f>
        <v>Corpus Christi</v>
      </c>
      <c r="X502" s="69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</row>
    <row r="503" spans="1:119" x14ac:dyDescent="0.15">
      <c r="A503" s="36"/>
      <c r="B503" s="14"/>
      <c r="C503" s="6"/>
      <c r="D503" s="12"/>
      <c r="E503" s="13"/>
      <c r="F503" s="13"/>
      <c r="G503" s="13"/>
      <c r="H503" s="13"/>
      <c r="I503" s="12"/>
      <c r="J503" s="30"/>
      <c r="K503" s="2"/>
      <c r="L503" s="15"/>
      <c r="M503" s="11"/>
      <c r="N503" s="11"/>
      <c r="O503" s="15"/>
      <c r="P503" s="13"/>
      <c r="Q503" s="19"/>
      <c r="R503" s="13"/>
      <c r="S503" s="4"/>
      <c r="T503" s="30"/>
      <c r="U503" s="3"/>
      <c r="V503" s="76">
        <f>[2]Plan1!$A573</f>
        <v>54308</v>
      </c>
      <c r="W503" s="76" t="str">
        <f>[2]Plan1!$C573</f>
        <v>Independência do Brasil</v>
      </c>
      <c r="X503" s="69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</row>
    <row r="504" spans="1:119" x14ac:dyDescent="0.15">
      <c r="A504" s="36"/>
      <c r="B504" s="14"/>
      <c r="C504" s="6"/>
      <c r="D504" s="12"/>
      <c r="E504" s="13"/>
      <c r="F504" s="13"/>
      <c r="G504" s="13"/>
      <c r="H504" s="13"/>
      <c r="I504" s="12"/>
      <c r="J504" s="30"/>
      <c r="K504" s="2"/>
      <c r="L504" s="15"/>
      <c r="M504" s="11"/>
      <c r="N504" s="11"/>
      <c r="O504" s="15"/>
      <c r="P504" s="13"/>
      <c r="Q504" s="19"/>
      <c r="R504" s="13"/>
      <c r="S504" s="4"/>
      <c r="T504" s="30"/>
      <c r="U504" s="3"/>
      <c r="V504" s="76">
        <f>[2]Plan1!$A574</f>
        <v>54343</v>
      </c>
      <c r="W504" s="76" t="str">
        <f>[2]Plan1!$C574</f>
        <v>Nossa Sr.a Aparecida - Padroeira do Brasil</v>
      </c>
      <c r="X504" s="69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</row>
    <row r="505" spans="1:119" x14ac:dyDescent="0.15">
      <c r="A505" s="36"/>
      <c r="B505" s="14"/>
      <c r="C505" s="6"/>
      <c r="D505" s="12"/>
      <c r="E505" s="13"/>
      <c r="F505" s="13"/>
      <c r="G505" s="13"/>
      <c r="H505" s="13"/>
      <c r="I505" s="12"/>
      <c r="J505" s="30"/>
      <c r="K505" s="2"/>
      <c r="L505" s="15"/>
      <c r="M505" s="11"/>
      <c r="N505" s="11"/>
      <c r="O505" s="15"/>
      <c r="P505" s="13"/>
      <c r="Q505" s="19"/>
      <c r="R505" s="13"/>
      <c r="S505" s="4"/>
      <c r="T505" s="30"/>
      <c r="U505" s="3"/>
      <c r="V505" s="76">
        <f>[2]Plan1!$A575</f>
        <v>54364</v>
      </c>
      <c r="W505" s="76" t="str">
        <f>[2]Plan1!$C575</f>
        <v>Finados</v>
      </c>
      <c r="X505" s="69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</row>
    <row r="506" spans="1:119" x14ac:dyDescent="0.15">
      <c r="A506" s="36"/>
      <c r="B506" s="14"/>
      <c r="C506" s="6"/>
      <c r="D506" s="12"/>
      <c r="E506" s="13"/>
      <c r="F506" s="13"/>
      <c r="G506" s="13"/>
      <c r="H506" s="13"/>
      <c r="I506" s="12"/>
      <c r="J506" s="30"/>
      <c r="K506" s="2"/>
      <c r="L506" s="15"/>
      <c r="M506" s="11"/>
      <c r="N506" s="11"/>
      <c r="O506" s="15"/>
      <c r="P506" s="13"/>
      <c r="Q506" s="19"/>
      <c r="R506" s="13"/>
      <c r="S506" s="4"/>
      <c r="T506" s="30"/>
      <c r="U506" s="3"/>
      <c r="V506" s="76">
        <f>[2]Plan1!$A576</f>
        <v>54377</v>
      </c>
      <c r="W506" s="76" t="str">
        <f>[2]Plan1!$C576</f>
        <v>Proclamação da República</v>
      </c>
      <c r="X506" s="69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</row>
    <row r="507" spans="1:119" x14ac:dyDescent="0.15">
      <c r="A507" s="36"/>
      <c r="B507" s="14"/>
      <c r="C507" s="6"/>
      <c r="D507" s="12"/>
      <c r="E507" s="13"/>
      <c r="F507" s="13"/>
      <c r="G507" s="13"/>
      <c r="H507" s="13"/>
      <c r="I507" s="12"/>
      <c r="J507" s="30"/>
      <c r="K507" s="2"/>
      <c r="L507" s="15"/>
      <c r="M507" s="11"/>
      <c r="N507" s="11"/>
      <c r="O507" s="15"/>
      <c r="P507" s="13"/>
      <c r="Q507" s="19"/>
      <c r="R507" s="13"/>
      <c r="S507" s="4"/>
      <c r="T507" s="30"/>
      <c r="U507" s="3"/>
      <c r="V507" s="76">
        <f>[2]Plan1!$A577</f>
        <v>54417</v>
      </c>
      <c r="W507" s="76" t="str">
        <f>[2]Plan1!$C577</f>
        <v>Natal</v>
      </c>
      <c r="X507" s="69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</row>
    <row r="508" spans="1:119" x14ac:dyDescent="0.15">
      <c r="A508" s="36"/>
      <c r="B508" s="14"/>
      <c r="C508" s="6"/>
      <c r="D508" s="12"/>
      <c r="E508" s="13"/>
      <c r="F508" s="13"/>
      <c r="G508" s="13"/>
      <c r="H508" s="13"/>
      <c r="I508" s="12"/>
      <c r="J508" s="30"/>
      <c r="K508" s="2"/>
      <c r="L508" s="15"/>
      <c r="M508" s="11"/>
      <c r="N508" s="11"/>
      <c r="O508" s="15"/>
      <c r="P508" s="13"/>
      <c r="Q508" s="19"/>
      <c r="R508" s="13"/>
      <c r="S508" s="4"/>
      <c r="T508" s="30"/>
      <c r="U508" s="3"/>
      <c r="V508" s="76">
        <f>[2]Plan1!$A578</f>
        <v>54424</v>
      </c>
      <c r="W508" s="76" t="str">
        <f>[2]Plan1!$C578</f>
        <v>Confraternização Universal</v>
      </c>
      <c r="X508" s="69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</row>
    <row r="509" spans="1:119" x14ac:dyDescent="0.15">
      <c r="A509" s="36"/>
      <c r="B509" s="14"/>
      <c r="C509" s="6"/>
      <c r="D509" s="12"/>
      <c r="E509" s="13"/>
      <c r="F509" s="13"/>
      <c r="G509" s="13"/>
      <c r="H509" s="13"/>
      <c r="I509" s="12"/>
      <c r="J509" s="30"/>
      <c r="K509" s="2"/>
      <c r="L509" s="15"/>
      <c r="M509" s="11"/>
      <c r="N509" s="11"/>
      <c r="O509" s="15"/>
      <c r="P509" s="13"/>
      <c r="Q509" s="19"/>
      <c r="R509" s="13"/>
      <c r="S509" s="4"/>
      <c r="T509" s="30"/>
      <c r="U509" s="3"/>
      <c r="V509" s="76">
        <f>[2]Plan1!$A579</f>
        <v>54483</v>
      </c>
      <c r="W509" s="76" t="str">
        <f>[2]Plan1!$C579</f>
        <v>Carnaval</v>
      </c>
      <c r="X509" s="69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</row>
    <row r="510" spans="1:119" x14ac:dyDescent="0.15">
      <c r="A510" s="36"/>
      <c r="B510" s="14"/>
      <c r="C510" s="6"/>
      <c r="D510" s="12"/>
      <c r="E510" s="13"/>
      <c r="F510" s="13"/>
      <c r="G510" s="13"/>
      <c r="H510" s="13"/>
      <c r="I510" s="12"/>
      <c r="J510" s="30"/>
      <c r="K510" s="2"/>
      <c r="L510" s="15"/>
      <c r="M510" s="11"/>
      <c r="N510" s="11"/>
      <c r="O510" s="15"/>
      <c r="P510" s="13"/>
      <c r="Q510" s="19"/>
      <c r="R510" s="13"/>
      <c r="S510" s="4"/>
      <c r="T510" s="30"/>
      <c r="U510" s="3"/>
      <c r="V510" s="76">
        <f>[2]Plan1!$A580</f>
        <v>54484</v>
      </c>
      <c r="W510" s="76" t="str">
        <f>[2]Plan1!$C580</f>
        <v>Carnaval</v>
      </c>
      <c r="X510" s="69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</row>
    <row r="511" spans="1:119" x14ac:dyDescent="0.15">
      <c r="A511" s="36"/>
      <c r="B511" s="14"/>
      <c r="C511" s="6"/>
      <c r="D511" s="12"/>
      <c r="E511" s="13"/>
      <c r="F511" s="13"/>
      <c r="G511" s="13"/>
      <c r="H511" s="13"/>
      <c r="I511" s="12"/>
      <c r="J511" s="30"/>
      <c r="K511" s="2"/>
      <c r="L511" s="15"/>
      <c r="M511" s="11"/>
      <c r="N511" s="11"/>
      <c r="O511" s="15"/>
      <c r="P511" s="13"/>
      <c r="Q511" s="19"/>
      <c r="R511" s="13"/>
      <c r="S511" s="4"/>
      <c r="T511" s="30"/>
      <c r="U511" s="3"/>
      <c r="V511" s="76">
        <f>[2]Plan1!$A581</f>
        <v>54529</v>
      </c>
      <c r="W511" s="76" t="str">
        <f>[2]Plan1!$C581</f>
        <v>Paixão de Cristo</v>
      </c>
      <c r="X511" s="69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</row>
    <row r="512" spans="1:119" x14ac:dyDescent="0.15">
      <c r="A512" s="36"/>
      <c r="B512" s="14"/>
      <c r="C512" s="6"/>
      <c r="D512" s="12"/>
      <c r="E512" s="13"/>
      <c r="F512" s="13"/>
      <c r="G512" s="13"/>
      <c r="H512" s="13"/>
      <c r="I512" s="12"/>
      <c r="J512" s="30"/>
      <c r="K512" s="2"/>
      <c r="L512" s="15"/>
      <c r="M512" s="11"/>
      <c r="N512" s="11"/>
      <c r="O512" s="15"/>
      <c r="P512" s="13"/>
      <c r="Q512" s="19"/>
      <c r="R512" s="13"/>
      <c r="S512" s="4"/>
      <c r="T512" s="30"/>
      <c r="U512" s="3"/>
      <c r="V512" s="76">
        <f>[2]Plan1!$A582</f>
        <v>54534</v>
      </c>
      <c r="W512" s="76" t="str">
        <f>[2]Plan1!$C582</f>
        <v>Tiradentes</v>
      </c>
      <c r="X512" s="69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</row>
    <row r="513" spans="1:119" x14ac:dyDescent="0.15">
      <c r="A513" s="36"/>
      <c r="B513" s="14"/>
      <c r="C513" s="6"/>
      <c r="D513" s="12"/>
      <c r="E513" s="13"/>
      <c r="F513" s="13"/>
      <c r="G513" s="13"/>
      <c r="H513" s="13"/>
      <c r="I513" s="12"/>
      <c r="J513" s="30"/>
      <c r="K513" s="2"/>
      <c r="L513" s="15"/>
      <c r="M513" s="11"/>
      <c r="N513" s="11"/>
      <c r="O513" s="15"/>
      <c r="P513" s="13"/>
      <c r="Q513" s="19"/>
      <c r="R513" s="13"/>
      <c r="S513" s="4"/>
      <c r="T513" s="30"/>
      <c r="U513" s="3"/>
      <c r="V513" s="76">
        <f>[2]Plan1!$A583</f>
        <v>54544</v>
      </c>
      <c r="W513" s="76" t="str">
        <f>[2]Plan1!$C583</f>
        <v>Dia do Trabalho</v>
      </c>
      <c r="X513" s="69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</row>
    <row r="514" spans="1:119" x14ac:dyDescent="0.15">
      <c r="A514" s="36"/>
      <c r="B514" s="14"/>
      <c r="C514" s="6"/>
      <c r="D514" s="12"/>
      <c r="E514" s="13"/>
      <c r="F514" s="13"/>
      <c r="G514" s="13"/>
      <c r="H514" s="13"/>
      <c r="I514" s="12"/>
      <c r="J514" s="30"/>
      <c r="K514" s="2"/>
      <c r="L514" s="15"/>
      <c r="M514" s="11"/>
      <c r="N514" s="11"/>
      <c r="O514" s="15"/>
      <c r="P514" s="13"/>
      <c r="Q514" s="19"/>
      <c r="R514" s="13"/>
      <c r="S514" s="4"/>
      <c r="T514" s="30"/>
      <c r="U514" s="3"/>
      <c r="V514" s="76">
        <f>[2]Plan1!$A584</f>
        <v>54591</v>
      </c>
      <c r="W514" s="76" t="str">
        <f>[2]Plan1!$C584</f>
        <v>Corpus Christi</v>
      </c>
      <c r="X514" s="69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</row>
    <row r="515" spans="1:119" x14ac:dyDescent="0.15">
      <c r="A515" s="36"/>
      <c r="B515" s="14"/>
      <c r="C515" s="6"/>
      <c r="D515" s="12"/>
      <c r="E515" s="13"/>
      <c r="F515" s="13"/>
      <c r="G515" s="13"/>
      <c r="H515" s="13"/>
      <c r="I515" s="12"/>
      <c r="J515" s="30"/>
      <c r="K515" s="2"/>
      <c r="L515" s="15"/>
      <c r="M515" s="11"/>
      <c r="N515" s="11"/>
      <c r="O515" s="15"/>
      <c r="P515" s="13"/>
      <c r="Q515" s="19"/>
      <c r="R515" s="13"/>
      <c r="S515" s="4"/>
      <c r="T515" s="30"/>
      <c r="U515" s="3"/>
      <c r="V515" s="76">
        <f>[2]Plan1!$A585</f>
        <v>54673</v>
      </c>
      <c r="W515" s="76" t="str">
        <f>[2]Plan1!$C585</f>
        <v>Independência do Brasil</v>
      </c>
      <c r="X515" s="69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</row>
    <row r="516" spans="1:119" x14ac:dyDescent="0.15">
      <c r="A516" s="36"/>
      <c r="B516" s="14"/>
      <c r="C516" s="6"/>
      <c r="D516" s="12"/>
      <c r="E516" s="13"/>
      <c r="F516" s="13"/>
      <c r="G516" s="13"/>
      <c r="H516" s="13"/>
      <c r="I516" s="12"/>
      <c r="J516" s="30"/>
      <c r="K516" s="2"/>
      <c r="L516" s="15"/>
      <c r="M516" s="11"/>
      <c r="N516" s="11"/>
      <c r="O516" s="15"/>
      <c r="P516" s="13"/>
      <c r="Q516" s="19"/>
      <c r="R516" s="13"/>
      <c r="S516" s="4"/>
      <c r="T516" s="30"/>
      <c r="U516" s="3"/>
      <c r="V516" s="76">
        <f>[2]Plan1!$A586</f>
        <v>54708</v>
      </c>
      <c r="W516" s="76" t="str">
        <f>[2]Plan1!$C586</f>
        <v>Nossa Sr.a Aparecida - Padroeira do Brasil</v>
      </c>
      <c r="X516" s="69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</row>
    <row r="517" spans="1:119" x14ac:dyDescent="0.15">
      <c r="A517" s="36"/>
      <c r="B517" s="14"/>
      <c r="C517" s="6"/>
      <c r="D517" s="12"/>
      <c r="E517" s="13"/>
      <c r="F517" s="13"/>
      <c r="G517" s="13"/>
      <c r="H517" s="13"/>
      <c r="I517" s="12"/>
      <c r="J517" s="30"/>
      <c r="K517" s="2"/>
      <c r="L517" s="15"/>
      <c r="M517" s="11"/>
      <c r="N517" s="11"/>
      <c r="O517" s="15"/>
      <c r="P517" s="13"/>
      <c r="Q517" s="19"/>
      <c r="R517" s="13"/>
      <c r="S517" s="4"/>
      <c r="T517" s="30"/>
      <c r="U517" s="3"/>
      <c r="V517" s="76">
        <f>[2]Plan1!$A587</f>
        <v>54729</v>
      </c>
      <c r="W517" s="76" t="str">
        <f>[2]Plan1!$C587</f>
        <v>Finados</v>
      </c>
      <c r="X517" s="69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</row>
    <row r="518" spans="1:119" x14ac:dyDescent="0.15">
      <c r="A518" s="36"/>
      <c r="B518" s="14"/>
      <c r="C518" s="6"/>
      <c r="D518" s="12"/>
      <c r="E518" s="13"/>
      <c r="F518" s="13"/>
      <c r="G518" s="13"/>
      <c r="H518" s="13"/>
      <c r="I518" s="12"/>
      <c r="J518" s="30"/>
      <c r="K518" s="2"/>
      <c r="L518" s="15"/>
      <c r="M518" s="11"/>
      <c r="N518" s="11"/>
      <c r="O518" s="15"/>
      <c r="P518" s="13"/>
      <c r="Q518" s="19"/>
      <c r="R518" s="13"/>
      <c r="S518" s="4"/>
      <c r="T518" s="30"/>
      <c r="U518" s="3"/>
      <c r="V518" s="76">
        <f>[2]Plan1!$A588</f>
        <v>54742</v>
      </c>
      <c r="W518" s="76" t="str">
        <f>[2]Plan1!$C588</f>
        <v>Proclamação da República</v>
      </c>
      <c r="X518" s="69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</row>
    <row r="519" spans="1:119" x14ac:dyDescent="0.15">
      <c r="A519" s="36"/>
      <c r="B519" s="14"/>
      <c r="C519" s="6"/>
      <c r="D519" s="12"/>
      <c r="E519" s="13"/>
      <c r="F519" s="13"/>
      <c r="G519" s="13"/>
      <c r="H519" s="13"/>
      <c r="I519" s="12"/>
      <c r="J519" s="30"/>
      <c r="K519" s="2"/>
      <c r="L519" s="15"/>
      <c r="M519" s="11"/>
      <c r="N519" s="11"/>
      <c r="O519" s="15"/>
      <c r="P519" s="13"/>
      <c r="Q519" s="19"/>
      <c r="R519" s="13"/>
      <c r="S519" s="4"/>
      <c r="T519" s="30"/>
      <c r="U519" s="3"/>
      <c r="V519" s="76">
        <f>[2]Plan1!$A589</f>
        <v>54782</v>
      </c>
      <c r="W519" s="76" t="str">
        <f>[2]Plan1!$C589</f>
        <v>Natal</v>
      </c>
      <c r="X519" s="69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</row>
    <row r="520" spans="1:119" x14ac:dyDescent="0.15">
      <c r="A520" s="36"/>
      <c r="B520" s="14"/>
      <c r="C520" s="6"/>
      <c r="D520" s="12"/>
      <c r="E520" s="13"/>
      <c r="F520" s="13"/>
      <c r="G520" s="13"/>
      <c r="H520" s="13"/>
      <c r="I520" s="12"/>
      <c r="J520" s="30"/>
      <c r="K520" s="2"/>
      <c r="L520" s="15"/>
      <c r="M520" s="11"/>
      <c r="N520" s="11"/>
      <c r="O520" s="15"/>
      <c r="P520" s="13"/>
      <c r="Q520" s="19"/>
      <c r="R520" s="13"/>
      <c r="S520" s="4"/>
      <c r="T520" s="30"/>
      <c r="U520" s="3"/>
      <c r="V520" s="76">
        <f>[2]Plan1!$A590</f>
        <v>54789</v>
      </c>
      <c r="W520" s="76" t="str">
        <f>[2]Plan1!$C590</f>
        <v>Confraternização Universal</v>
      </c>
      <c r="X520" s="69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</row>
    <row r="521" spans="1:119" x14ac:dyDescent="0.15">
      <c r="A521" s="36"/>
      <c r="B521" s="14"/>
      <c r="C521" s="6"/>
      <c r="D521" s="12"/>
      <c r="E521" s="13"/>
      <c r="F521" s="13"/>
      <c r="G521" s="13"/>
      <c r="H521" s="13"/>
      <c r="I521" s="12"/>
      <c r="J521" s="30"/>
      <c r="K521" s="2"/>
      <c r="L521" s="15"/>
      <c r="M521" s="11"/>
      <c r="N521" s="11"/>
      <c r="O521" s="15"/>
      <c r="P521" s="13"/>
      <c r="Q521" s="19"/>
      <c r="R521" s="13"/>
      <c r="S521" s="4"/>
      <c r="T521" s="30"/>
      <c r="U521" s="3"/>
      <c r="V521" s="76">
        <f>[2]Plan1!$A591</f>
        <v>54840</v>
      </c>
      <c r="W521" s="76" t="str">
        <f>[2]Plan1!$C591</f>
        <v>Carnaval</v>
      </c>
      <c r="X521" s="69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</row>
    <row r="522" spans="1:119" x14ac:dyDescent="0.15">
      <c r="A522" s="36"/>
      <c r="B522" s="14"/>
      <c r="C522" s="6"/>
      <c r="D522" s="12"/>
      <c r="E522" s="13"/>
      <c r="F522" s="13"/>
      <c r="G522" s="13"/>
      <c r="H522" s="13"/>
      <c r="I522" s="12"/>
      <c r="J522" s="30"/>
      <c r="K522" s="2"/>
      <c r="L522" s="15"/>
      <c r="M522" s="11"/>
      <c r="N522" s="11"/>
      <c r="O522" s="15"/>
      <c r="P522" s="13"/>
      <c r="Q522" s="19"/>
      <c r="R522" s="13"/>
      <c r="S522" s="4"/>
      <c r="T522" s="30"/>
      <c r="U522" s="3"/>
      <c r="V522" s="76">
        <f>[2]Plan1!$A592</f>
        <v>54841</v>
      </c>
      <c r="W522" s="76" t="str">
        <f>[2]Plan1!$C592</f>
        <v>Carnaval</v>
      </c>
      <c r="X522" s="69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</row>
    <row r="523" spans="1:119" x14ac:dyDescent="0.15">
      <c r="A523" s="36"/>
      <c r="B523" s="14"/>
      <c r="C523" s="6"/>
      <c r="D523" s="12"/>
      <c r="E523" s="13"/>
      <c r="F523" s="13"/>
      <c r="G523" s="13"/>
      <c r="H523" s="13"/>
      <c r="I523" s="12"/>
      <c r="J523" s="30"/>
      <c r="K523" s="2"/>
      <c r="L523" s="15"/>
      <c r="M523" s="11"/>
      <c r="N523" s="11"/>
      <c r="O523" s="15"/>
      <c r="P523" s="13"/>
      <c r="Q523" s="19"/>
      <c r="R523" s="13"/>
      <c r="S523" s="4"/>
      <c r="T523" s="30"/>
      <c r="U523" s="3"/>
      <c r="V523" s="76">
        <f>[2]Plan1!$A593</f>
        <v>54886</v>
      </c>
      <c r="W523" s="76" t="str">
        <f>[2]Plan1!$C593</f>
        <v>Paixão de Cristo</v>
      </c>
      <c r="X523" s="69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</row>
    <row r="524" spans="1:119" x14ac:dyDescent="0.15">
      <c r="A524" s="36"/>
      <c r="B524" s="14"/>
      <c r="C524" s="6"/>
      <c r="D524" s="12"/>
      <c r="E524" s="13"/>
      <c r="F524" s="13"/>
      <c r="G524" s="13"/>
      <c r="H524" s="13"/>
      <c r="I524" s="12"/>
      <c r="J524" s="30"/>
      <c r="K524" s="2"/>
      <c r="L524" s="15"/>
      <c r="M524" s="11"/>
      <c r="N524" s="11"/>
      <c r="O524" s="15"/>
      <c r="P524" s="13"/>
      <c r="Q524" s="19"/>
      <c r="R524" s="13"/>
      <c r="S524" s="4"/>
      <c r="T524" s="30"/>
      <c r="U524" s="3"/>
      <c r="V524" s="76">
        <f>[2]Plan1!$A594</f>
        <v>54899</v>
      </c>
      <c r="W524" s="76" t="str">
        <f>[2]Plan1!$C594</f>
        <v>Tiradentes</v>
      </c>
      <c r="X524" s="69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</row>
    <row r="525" spans="1:119" x14ac:dyDescent="0.15">
      <c r="A525" s="36"/>
      <c r="B525" s="14"/>
      <c r="C525" s="6"/>
      <c r="D525" s="12"/>
      <c r="E525" s="13"/>
      <c r="F525" s="13"/>
      <c r="G525" s="13"/>
      <c r="H525" s="13"/>
      <c r="I525" s="12"/>
      <c r="J525" s="30"/>
      <c r="K525" s="2"/>
      <c r="L525" s="15"/>
      <c r="M525" s="11"/>
      <c r="N525" s="11"/>
      <c r="O525" s="15"/>
      <c r="P525" s="13"/>
      <c r="Q525" s="19"/>
      <c r="R525" s="13"/>
      <c r="S525" s="4"/>
      <c r="T525" s="30"/>
      <c r="U525" s="3"/>
      <c r="V525" s="76">
        <f>[2]Plan1!$A595</f>
        <v>54909</v>
      </c>
      <c r="W525" s="76" t="str">
        <f>[2]Plan1!$C595</f>
        <v>Dia do Trabalho</v>
      </c>
      <c r="X525" s="69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</row>
    <row r="526" spans="1:119" x14ac:dyDescent="0.15">
      <c r="A526" s="36"/>
      <c r="B526" s="14"/>
      <c r="C526" s="6"/>
      <c r="D526" s="12"/>
      <c r="E526" s="13"/>
      <c r="F526" s="13"/>
      <c r="G526" s="13"/>
      <c r="H526" s="13"/>
      <c r="I526" s="12"/>
      <c r="J526" s="30"/>
      <c r="K526" s="2"/>
      <c r="L526" s="15"/>
      <c r="M526" s="11"/>
      <c r="N526" s="11"/>
      <c r="O526" s="15"/>
      <c r="P526" s="13"/>
      <c r="Q526" s="19"/>
      <c r="R526" s="13"/>
      <c r="S526" s="4"/>
      <c r="T526" s="30"/>
      <c r="U526" s="3"/>
      <c r="V526" s="76">
        <f>[2]Plan1!$A596</f>
        <v>54948</v>
      </c>
      <c r="W526" s="76" t="str">
        <f>[2]Plan1!$C596</f>
        <v>Corpus Christi</v>
      </c>
      <c r="X526" s="69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</row>
    <row r="527" spans="1:119" x14ac:dyDescent="0.15">
      <c r="A527" s="36"/>
      <c r="B527" s="14"/>
      <c r="C527" s="6"/>
      <c r="D527" s="12"/>
      <c r="E527" s="13"/>
      <c r="F527" s="13"/>
      <c r="G527" s="13"/>
      <c r="H527" s="13"/>
      <c r="I527" s="12"/>
      <c r="J527" s="30"/>
      <c r="K527" s="2"/>
      <c r="L527" s="15"/>
      <c r="M527" s="11"/>
      <c r="N527" s="11"/>
      <c r="O527" s="15"/>
      <c r="P527" s="13"/>
      <c r="Q527" s="19"/>
      <c r="R527" s="13"/>
      <c r="S527" s="4"/>
      <c r="T527" s="30"/>
      <c r="U527" s="3"/>
      <c r="V527" s="76">
        <f>[2]Plan1!$A597</f>
        <v>55038</v>
      </c>
      <c r="W527" s="76" t="str">
        <f>[2]Plan1!$C597</f>
        <v>Independência do Brasil</v>
      </c>
      <c r="X527" s="69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</row>
    <row r="528" spans="1:119" x14ac:dyDescent="0.15">
      <c r="A528" s="36"/>
      <c r="B528" s="14"/>
      <c r="C528" s="6"/>
      <c r="D528" s="12"/>
      <c r="E528" s="13"/>
      <c r="F528" s="13"/>
      <c r="G528" s="13"/>
      <c r="H528" s="13"/>
      <c r="I528" s="12"/>
      <c r="J528" s="30"/>
      <c r="K528" s="2"/>
      <c r="L528" s="15"/>
      <c r="M528" s="11"/>
      <c r="N528" s="11"/>
      <c r="O528" s="15"/>
      <c r="P528" s="13"/>
      <c r="Q528" s="19"/>
      <c r="R528" s="13"/>
      <c r="S528" s="4"/>
      <c r="T528" s="30"/>
      <c r="U528" s="3"/>
      <c r="V528" s="76">
        <f>[2]Plan1!$A598</f>
        <v>55073</v>
      </c>
      <c r="W528" s="76" t="str">
        <f>[2]Plan1!$C598</f>
        <v>Nossa Sr.a Aparecida - Padroeira do Brasil</v>
      </c>
      <c r="X528" s="69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</row>
    <row r="529" spans="1:119" x14ac:dyDescent="0.15">
      <c r="A529" s="36"/>
      <c r="B529" s="14"/>
      <c r="C529" s="6"/>
      <c r="D529" s="12"/>
      <c r="E529" s="13"/>
      <c r="F529" s="13"/>
      <c r="G529" s="13"/>
      <c r="H529" s="13"/>
      <c r="I529" s="12"/>
      <c r="J529" s="30"/>
      <c r="K529" s="2"/>
      <c r="L529" s="15"/>
      <c r="M529" s="11"/>
      <c r="N529" s="11"/>
      <c r="O529" s="15"/>
      <c r="P529" s="13"/>
      <c r="Q529" s="19"/>
      <c r="R529" s="13"/>
      <c r="S529" s="4"/>
      <c r="T529" s="30"/>
      <c r="U529" s="3"/>
      <c r="V529" s="76">
        <f>[2]Plan1!$A599</f>
        <v>55094</v>
      </c>
      <c r="W529" s="76" t="str">
        <f>[2]Plan1!$C599</f>
        <v>Finados</v>
      </c>
      <c r="X529" s="69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</row>
    <row r="530" spans="1:119" x14ac:dyDescent="0.15">
      <c r="A530" s="36"/>
      <c r="B530" s="14"/>
      <c r="C530" s="6"/>
      <c r="D530" s="12"/>
      <c r="E530" s="13"/>
      <c r="F530" s="13"/>
      <c r="G530" s="13"/>
      <c r="H530" s="13"/>
      <c r="I530" s="12"/>
      <c r="J530" s="30"/>
      <c r="K530" s="2"/>
      <c r="L530" s="15"/>
      <c r="M530" s="11"/>
      <c r="N530" s="11"/>
      <c r="O530" s="15"/>
      <c r="P530" s="13"/>
      <c r="Q530" s="19"/>
      <c r="R530" s="13"/>
      <c r="S530" s="4"/>
      <c r="T530" s="30"/>
      <c r="U530" s="3"/>
      <c r="V530" s="76">
        <f>[2]Plan1!$A600</f>
        <v>55107</v>
      </c>
      <c r="W530" s="76" t="str">
        <f>[2]Plan1!$C600</f>
        <v>Proclamação da República</v>
      </c>
      <c r="X530" s="69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</row>
    <row r="531" spans="1:119" x14ac:dyDescent="0.15">
      <c r="A531" s="36"/>
      <c r="B531" s="14"/>
      <c r="C531" s="6"/>
      <c r="D531" s="12"/>
      <c r="E531" s="13"/>
      <c r="F531" s="13"/>
      <c r="G531" s="13"/>
      <c r="H531" s="13"/>
      <c r="I531" s="12"/>
      <c r="J531" s="30"/>
      <c r="K531" s="2"/>
      <c r="L531" s="15"/>
      <c r="M531" s="11"/>
      <c r="N531" s="11"/>
      <c r="O531" s="15"/>
      <c r="P531" s="13"/>
      <c r="Q531" s="19"/>
      <c r="R531" s="13"/>
      <c r="S531" s="4"/>
      <c r="T531" s="30"/>
      <c r="U531" s="3"/>
      <c r="V531" s="76">
        <f>[2]Plan1!$A601</f>
        <v>55147</v>
      </c>
      <c r="W531" s="76" t="str">
        <f>[2]Plan1!$C601</f>
        <v>Natal</v>
      </c>
      <c r="X531" s="69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</row>
    <row r="532" spans="1:119" x14ac:dyDescent="0.15">
      <c r="A532" s="36"/>
      <c r="B532" s="14"/>
      <c r="C532" s="6"/>
      <c r="D532" s="12"/>
      <c r="E532" s="13"/>
      <c r="F532" s="13"/>
      <c r="G532" s="13"/>
      <c r="H532" s="13"/>
      <c r="I532" s="12"/>
      <c r="J532" s="30"/>
      <c r="K532" s="2"/>
      <c r="L532" s="15"/>
      <c r="M532" s="11"/>
      <c r="N532" s="11"/>
      <c r="O532" s="15"/>
      <c r="P532" s="13"/>
      <c r="Q532" s="19"/>
      <c r="R532" s="13"/>
      <c r="S532" s="4"/>
      <c r="T532" s="30"/>
      <c r="U532" s="3"/>
      <c r="V532" s="76">
        <f>[2]Plan1!$A602</f>
        <v>55154</v>
      </c>
      <c r="W532" s="76" t="str">
        <f>[2]Plan1!$C602</f>
        <v>Confraternização Universal</v>
      </c>
      <c r="X532" s="69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</row>
    <row r="533" spans="1:119" x14ac:dyDescent="0.15">
      <c r="A533" s="36"/>
      <c r="B533" s="14"/>
      <c r="C533" s="6"/>
      <c r="D533" s="12"/>
      <c r="E533" s="13"/>
      <c r="F533" s="13"/>
      <c r="G533" s="13"/>
      <c r="H533" s="13"/>
      <c r="I533" s="12"/>
      <c r="J533" s="30"/>
      <c r="K533" s="2"/>
      <c r="L533" s="15"/>
      <c r="M533" s="11"/>
      <c r="N533" s="11"/>
      <c r="O533" s="15"/>
      <c r="P533" s="13"/>
      <c r="Q533" s="19"/>
      <c r="R533" s="13"/>
      <c r="S533" s="4"/>
      <c r="T533" s="30"/>
      <c r="U533" s="3"/>
      <c r="V533" s="76">
        <f>[2]Plan1!$A603</f>
        <v>55197</v>
      </c>
      <c r="W533" s="76" t="str">
        <f>[2]Plan1!$C603</f>
        <v>Carnaval</v>
      </c>
      <c r="X533" s="69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</row>
    <row r="534" spans="1:119" x14ac:dyDescent="0.15">
      <c r="A534" s="36"/>
      <c r="B534" s="14"/>
      <c r="C534" s="6"/>
      <c r="D534" s="12"/>
      <c r="E534" s="13"/>
      <c r="F534" s="13"/>
      <c r="G534" s="13"/>
      <c r="H534" s="13"/>
      <c r="I534" s="12"/>
      <c r="J534" s="30"/>
      <c r="K534" s="2"/>
      <c r="L534" s="15"/>
      <c r="M534" s="11"/>
      <c r="N534" s="11"/>
      <c r="O534" s="15"/>
      <c r="P534" s="13"/>
      <c r="Q534" s="19"/>
      <c r="R534" s="13"/>
      <c r="S534" s="4"/>
      <c r="T534" s="30"/>
      <c r="U534" s="3"/>
      <c r="V534" s="76">
        <f>[2]Plan1!$A604</f>
        <v>55198</v>
      </c>
      <c r="W534" s="76" t="str">
        <f>[2]Plan1!$C604</f>
        <v>Carnaval</v>
      </c>
      <c r="X534" s="69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</row>
    <row r="535" spans="1:119" x14ac:dyDescent="0.15">
      <c r="A535" s="36"/>
      <c r="B535" s="14"/>
      <c r="C535" s="6"/>
      <c r="D535" s="12"/>
      <c r="E535" s="13"/>
      <c r="F535" s="13"/>
      <c r="G535" s="13"/>
      <c r="H535" s="13"/>
      <c r="I535" s="12"/>
      <c r="J535" s="30"/>
      <c r="K535" s="2"/>
      <c r="L535" s="15"/>
      <c r="M535" s="11"/>
      <c r="N535" s="11"/>
      <c r="O535" s="15"/>
      <c r="P535" s="13"/>
      <c r="Q535" s="19"/>
      <c r="R535" s="13"/>
      <c r="S535" s="4"/>
      <c r="T535" s="30"/>
      <c r="U535" s="3"/>
      <c r="V535" s="76">
        <f>[2]Plan1!$A605</f>
        <v>55243</v>
      </c>
      <c r="W535" s="76" t="str">
        <f>[2]Plan1!$C605</f>
        <v>Paixão de Cristo</v>
      </c>
      <c r="X535" s="69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</row>
    <row r="536" spans="1:119" x14ac:dyDescent="0.15">
      <c r="A536" s="36"/>
      <c r="B536" s="14"/>
      <c r="C536" s="6"/>
      <c r="D536" s="12"/>
      <c r="E536" s="13"/>
      <c r="F536" s="13"/>
      <c r="G536" s="13"/>
      <c r="H536" s="13"/>
      <c r="I536" s="12"/>
      <c r="J536" s="30"/>
      <c r="K536" s="2"/>
      <c r="L536" s="15"/>
      <c r="M536" s="11"/>
      <c r="N536" s="11"/>
      <c r="O536" s="15"/>
      <c r="P536" s="13"/>
      <c r="Q536" s="19"/>
      <c r="R536" s="13"/>
      <c r="S536" s="4"/>
      <c r="T536" s="30"/>
      <c r="U536" s="3"/>
      <c r="V536" s="76">
        <f>[2]Plan1!$A606</f>
        <v>55264</v>
      </c>
      <c r="W536" s="76" t="str">
        <f>[2]Plan1!$C606</f>
        <v>Tiradentes</v>
      </c>
      <c r="X536" s="69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</row>
    <row r="537" spans="1:119" x14ac:dyDescent="0.15">
      <c r="A537" s="36"/>
      <c r="B537" s="14"/>
      <c r="C537" s="6"/>
      <c r="D537" s="12"/>
      <c r="E537" s="13"/>
      <c r="F537" s="13"/>
      <c r="G537" s="13"/>
      <c r="H537" s="13"/>
      <c r="I537" s="12"/>
      <c r="J537" s="30"/>
      <c r="K537" s="2"/>
      <c r="L537" s="15"/>
      <c r="M537" s="11"/>
      <c r="N537" s="11"/>
      <c r="O537" s="15"/>
      <c r="P537" s="13"/>
      <c r="Q537" s="19"/>
      <c r="R537" s="13"/>
      <c r="S537" s="4"/>
      <c r="T537" s="30"/>
      <c r="U537" s="3"/>
      <c r="V537" s="76">
        <f>[2]Plan1!$A607</f>
        <v>55274</v>
      </c>
      <c r="W537" s="76" t="str">
        <f>[2]Plan1!$C607</f>
        <v>Dia do Trabalho</v>
      </c>
      <c r="X537" s="69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</row>
    <row r="538" spans="1:119" x14ac:dyDescent="0.15">
      <c r="A538" s="36"/>
      <c r="B538" s="14"/>
      <c r="C538" s="6"/>
      <c r="D538" s="12"/>
      <c r="E538" s="13"/>
      <c r="F538" s="13"/>
      <c r="G538" s="13"/>
      <c r="H538" s="13"/>
      <c r="I538" s="12"/>
      <c r="J538" s="30"/>
      <c r="K538" s="2"/>
      <c r="L538" s="15"/>
      <c r="M538" s="11"/>
      <c r="N538" s="11"/>
      <c r="O538" s="15"/>
      <c r="P538" s="13"/>
      <c r="Q538" s="19"/>
      <c r="R538" s="13"/>
      <c r="S538" s="4"/>
      <c r="T538" s="30"/>
      <c r="U538" s="3"/>
      <c r="V538" s="76">
        <f>[2]Plan1!$A608</f>
        <v>55305</v>
      </c>
      <c r="W538" s="76" t="str">
        <f>[2]Plan1!$C608</f>
        <v>Corpus Christi</v>
      </c>
      <c r="X538" s="69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</row>
    <row r="539" spans="1:119" x14ac:dyDescent="0.15">
      <c r="A539" s="36"/>
      <c r="B539" s="14"/>
      <c r="C539" s="6"/>
      <c r="D539" s="12"/>
      <c r="E539" s="13"/>
      <c r="F539" s="13"/>
      <c r="G539" s="13"/>
      <c r="H539" s="13"/>
      <c r="I539" s="12"/>
      <c r="J539" s="30"/>
      <c r="K539" s="2"/>
      <c r="L539" s="15"/>
      <c r="M539" s="11"/>
      <c r="N539" s="11"/>
      <c r="O539" s="15"/>
      <c r="P539" s="13"/>
      <c r="Q539" s="19"/>
      <c r="R539" s="13"/>
      <c r="S539" s="4"/>
      <c r="T539" s="30"/>
      <c r="U539" s="3"/>
      <c r="V539" s="76">
        <f>[2]Plan1!$A609</f>
        <v>55403</v>
      </c>
      <c r="W539" s="76" t="str">
        <f>[2]Plan1!$C609</f>
        <v>Independência do Brasil</v>
      </c>
      <c r="X539" s="69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</row>
    <row r="540" spans="1:119" x14ac:dyDescent="0.15">
      <c r="A540" s="36"/>
      <c r="B540" s="14"/>
      <c r="C540" s="6"/>
      <c r="D540" s="12"/>
      <c r="E540" s="13"/>
      <c r="F540" s="13"/>
      <c r="G540" s="13"/>
      <c r="H540" s="13"/>
      <c r="I540" s="12"/>
      <c r="J540" s="30"/>
      <c r="K540" s="2"/>
      <c r="L540" s="15"/>
      <c r="M540" s="11"/>
      <c r="N540" s="11"/>
      <c r="O540" s="15"/>
      <c r="P540" s="13"/>
      <c r="Q540" s="19"/>
      <c r="R540" s="13"/>
      <c r="S540" s="4"/>
      <c r="T540" s="30"/>
      <c r="U540" s="3"/>
      <c r="V540" s="76">
        <f>[2]Plan1!$A610</f>
        <v>55438</v>
      </c>
      <c r="W540" s="76" t="str">
        <f>[2]Plan1!$C610</f>
        <v>Nossa Sr.a Aparecida - Padroeira do Brasil</v>
      </c>
      <c r="X540" s="69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</row>
    <row r="541" spans="1:119" x14ac:dyDescent="0.15">
      <c r="A541" s="36"/>
      <c r="B541" s="14"/>
      <c r="C541" s="6"/>
      <c r="D541" s="12"/>
      <c r="E541" s="13"/>
      <c r="F541" s="13"/>
      <c r="G541" s="13"/>
      <c r="H541" s="13"/>
      <c r="I541" s="12"/>
      <c r="J541" s="30"/>
      <c r="K541" s="2"/>
      <c r="L541" s="15"/>
      <c r="M541" s="11"/>
      <c r="N541" s="11"/>
      <c r="O541" s="15"/>
      <c r="P541" s="13"/>
      <c r="Q541" s="19"/>
      <c r="R541" s="13"/>
      <c r="S541" s="4"/>
      <c r="T541" s="30"/>
      <c r="U541" s="3"/>
      <c r="V541" s="76">
        <f>[2]Plan1!$A611</f>
        <v>55459</v>
      </c>
      <c r="W541" s="76" t="str">
        <f>[2]Plan1!$C611</f>
        <v>Finados</v>
      </c>
      <c r="X541" s="69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</row>
    <row r="542" spans="1:119" x14ac:dyDescent="0.15">
      <c r="A542" s="36"/>
      <c r="B542" s="14"/>
      <c r="C542" s="6"/>
      <c r="D542" s="12"/>
      <c r="E542" s="13"/>
      <c r="F542" s="13"/>
      <c r="G542" s="13"/>
      <c r="H542" s="13"/>
      <c r="I542" s="12"/>
      <c r="J542" s="30"/>
      <c r="K542" s="2"/>
      <c r="L542" s="15"/>
      <c r="M542" s="11"/>
      <c r="N542" s="11"/>
      <c r="O542" s="15"/>
      <c r="P542" s="13"/>
      <c r="Q542" s="19"/>
      <c r="R542" s="13"/>
      <c r="S542" s="4"/>
      <c r="T542" s="30"/>
      <c r="U542" s="3"/>
      <c r="V542" s="76">
        <f>[2]Plan1!$A612</f>
        <v>55472</v>
      </c>
      <c r="W542" s="76" t="str">
        <f>[2]Plan1!$C612</f>
        <v>Proclamação da República</v>
      </c>
      <c r="X542" s="69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</row>
    <row r="543" spans="1:119" x14ac:dyDescent="0.15">
      <c r="A543" s="36"/>
      <c r="B543" s="14"/>
      <c r="C543" s="6"/>
      <c r="D543" s="12"/>
      <c r="E543" s="13"/>
      <c r="F543" s="13"/>
      <c r="G543" s="13"/>
      <c r="H543" s="13"/>
      <c r="I543" s="12"/>
      <c r="J543" s="30"/>
      <c r="K543" s="2"/>
      <c r="L543" s="15"/>
      <c r="M543" s="11"/>
      <c r="N543" s="11"/>
      <c r="O543" s="15"/>
      <c r="P543" s="13"/>
      <c r="Q543" s="19"/>
      <c r="R543" s="13"/>
      <c r="S543" s="4"/>
      <c r="T543" s="30"/>
      <c r="U543" s="3"/>
      <c r="V543" s="76">
        <f>[2]Plan1!$A613</f>
        <v>55512</v>
      </c>
      <c r="W543" s="76" t="str">
        <f>[2]Plan1!$C613</f>
        <v>Natal</v>
      </c>
      <c r="X543" s="69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</row>
    <row r="544" spans="1:119" x14ac:dyDescent="0.15">
      <c r="A544" s="36"/>
      <c r="B544" s="14"/>
      <c r="C544" s="6"/>
      <c r="D544" s="12"/>
      <c r="E544" s="13"/>
      <c r="F544" s="13"/>
      <c r="G544" s="13"/>
      <c r="H544" s="13"/>
      <c r="I544" s="12"/>
      <c r="J544" s="30"/>
      <c r="K544" s="2"/>
      <c r="L544" s="15"/>
      <c r="M544" s="11"/>
      <c r="N544" s="11"/>
      <c r="O544" s="15"/>
      <c r="P544" s="13"/>
      <c r="Q544" s="19"/>
      <c r="R544" s="13"/>
      <c r="S544" s="4"/>
      <c r="T544" s="30"/>
      <c r="U544" s="3"/>
      <c r="V544" s="76">
        <f>[2]Plan1!$A614</f>
        <v>55519</v>
      </c>
      <c r="W544" s="76" t="str">
        <f>[2]Plan1!$C614</f>
        <v>Confraternização Universal</v>
      </c>
      <c r="X544" s="69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</row>
    <row r="545" spans="1:119" x14ac:dyDescent="0.15">
      <c r="A545" s="36"/>
      <c r="B545" s="14"/>
      <c r="C545" s="6"/>
      <c r="D545" s="12"/>
      <c r="E545" s="13"/>
      <c r="F545" s="13"/>
      <c r="G545" s="13"/>
      <c r="H545" s="13"/>
      <c r="I545" s="12"/>
      <c r="J545" s="30"/>
      <c r="K545" s="2"/>
      <c r="L545" s="15"/>
      <c r="M545" s="11"/>
      <c r="N545" s="11"/>
      <c r="O545" s="15"/>
      <c r="P545" s="13"/>
      <c r="Q545" s="19"/>
      <c r="R545" s="13"/>
      <c r="S545" s="4"/>
      <c r="T545" s="30"/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</row>
    <row r="546" spans="1:119" x14ac:dyDescent="0.15">
      <c r="A546" s="36"/>
      <c r="B546" s="14"/>
      <c r="C546" s="6"/>
      <c r="D546" s="12"/>
      <c r="E546" s="13"/>
      <c r="F546" s="13"/>
      <c r="G546" s="13"/>
      <c r="H546" s="13"/>
      <c r="I546" s="12"/>
      <c r="J546" s="30"/>
      <c r="K546" s="2"/>
      <c r="L546" s="15"/>
      <c r="M546" s="11"/>
      <c r="N546" s="11"/>
      <c r="O546" s="15"/>
      <c r="P546" s="13"/>
      <c r="Q546" s="19"/>
      <c r="R546" s="13"/>
      <c r="S546" s="4"/>
      <c r="T546" s="30"/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</row>
    <row r="547" spans="1:119" x14ac:dyDescent="0.15">
      <c r="A547" s="36"/>
      <c r="B547" s="14"/>
      <c r="C547" s="6"/>
      <c r="D547" s="12"/>
      <c r="E547" s="13"/>
      <c r="F547" s="13"/>
      <c r="G547" s="13"/>
      <c r="H547" s="13"/>
      <c r="I547" s="12"/>
      <c r="J547" s="30"/>
      <c r="K547" s="2"/>
      <c r="L547" s="15"/>
      <c r="M547" s="11"/>
      <c r="N547" s="11"/>
      <c r="O547" s="15"/>
      <c r="P547" s="13"/>
      <c r="Q547" s="19"/>
      <c r="R547" s="13"/>
      <c r="S547" s="4"/>
      <c r="T547" s="30"/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</row>
    <row r="548" spans="1:119" x14ac:dyDescent="0.15">
      <c r="A548" s="36"/>
      <c r="B548" s="14"/>
      <c r="C548" s="6"/>
      <c r="D548" s="12"/>
      <c r="E548" s="13"/>
      <c r="F548" s="13"/>
      <c r="G548" s="13"/>
      <c r="H548" s="13"/>
      <c r="I548" s="12"/>
      <c r="J548" s="30"/>
      <c r="K548" s="2"/>
      <c r="L548" s="15"/>
      <c r="M548" s="11"/>
      <c r="N548" s="11"/>
      <c r="O548" s="15"/>
      <c r="P548" s="13"/>
      <c r="Q548" s="19"/>
      <c r="R548" s="13"/>
      <c r="S548" s="4"/>
      <c r="T548" s="30"/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</row>
    <row r="549" spans="1:119" x14ac:dyDescent="0.15">
      <c r="A549" s="36"/>
      <c r="B549" s="14"/>
      <c r="C549" s="6"/>
      <c r="D549" s="12"/>
      <c r="E549" s="13"/>
      <c r="F549" s="13"/>
      <c r="G549" s="13"/>
      <c r="H549" s="13"/>
      <c r="I549" s="12"/>
      <c r="J549" s="30"/>
      <c r="K549" s="2"/>
      <c r="L549" s="15"/>
      <c r="M549" s="11"/>
      <c r="N549" s="11"/>
      <c r="O549" s="15"/>
      <c r="P549" s="13"/>
      <c r="Q549" s="19"/>
      <c r="R549" s="13"/>
      <c r="S549" s="4"/>
      <c r="T549" s="30"/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</row>
    <row r="550" spans="1:119" x14ac:dyDescent="0.15">
      <c r="A550" s="36"/>
      <c r="B550" s="14"/>
      <c r="C550" s="6"/>
      <c r="D550" s="12"/>
      <c r="E550" s="13"/>
      <c r="F550" s="13"/>
      <c r="G550" s="13"/>
      <c r="H550" s="13"/>
      <c r="I550" s="12"/>
      <c r="J550" s="30"/>
      <c r="K550" s="2"/>
      <c r="L550" s="15"/>
      <c r="M550" s="11"/>
      <c r="N550" s="11"/>
      <c r="O550" s="15"/>
      <c r="P550" s="13"/>
      <c r="Q550" s="19"/>
      <c r="R550" s="13"/>
      <c r="S550" s="4"/>
      <c r="T550" s="30"/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</row>
    <row r="551" spans="1:119" x14ac:dyDescent="0.15">
      <c r="A551" s="36"/>
      <c r="B551" s="14"/>
      <c r="C551" s="6"/>
      <c r="D551" s="12"/>
      <c r="E551" s="13"/>
      <c r="F551" s="13"/>
      <c r="G551" s="13"/>
      <c r="H551" s="13"/>
      <c r="I551" s="12"/>
      <c r="J551" s="30"/>
      <c r="K551" s="2"/>
      <c r="L551" s="15"/>
      <c r="M551" s="11"/>
      <c r="N551" s="11"/>
      <c r="O551" s="15"/>
      <c r="P551" s="13"/>
      <c r="Q551" s="19"/>
      <c r="R551" s="13"/>
      <c r="S551" s="4"/>
      <c r="T551" s="30"/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</row>
    <row r="552" spans="1:119" x14ac:dyDescent="0.15">
      <c r="A552" s="36"/>
      <c r="B552" s="14"/>
      <c r="C552" s="6"/>
      <c r="D552" s="12"/>
      <c r="E552" s="13"/>
      <c r="F552" s="13"/>
      <c r="G552" s="13"/>
      <c r="H552" s="13"/>
      <c r="I552" s="12"/>
      <c r="J552" s="30"/>
      <c r="K552" s="2"/>
      <c r="L552" s="15"/>
      <c r="M552" s="11"/>
      <c r="N552" s="11"/>
      <c r="O552" s="15"/>
      <c r="P552" s="13"/>
      <c r="Q552" s="19"/>
      <c r="R552" s="13"/>
      <c r="S552" s="4"/>
      <c r="T552" s="30"/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</row>
    <row r="553" spans="1:119" x14ac:dyDescent="0.15">
      <c r="A553" s="36"/>
      <c r="B553" s="14"/>
      <c r="C553" s="6"/>
      <c r="D553" s="12"/>
      <c r="E553" s="13"/>
      <c r="F553" s="13"/>
      <c r="G553" s="13"/>
      <c r="H553" s="13"/>
      <c r="I553" s="12"/>
      <c r="J553" s="30"/>
      <c r="K553" s="2"/>
      <c r="L553" s="15"/>
      <c r="M553" s="11"/>
      <c r="N553" s="11"/>
      <c r="O553" s="15"/>
      <c r="P553" s="13"/>
      <c r="Q553" s="19"/>
      <c r="R553" s="13"/>
      <c r="S553" s="4"/>
      <c r="T553" s="30"/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</row>
    <row r="554" spans="1:119" x14ac:dyDescent="0.15">
      <c r="A554" s="36"/>
      <c r="B554" s="14"/>
      <c r="C554" s="6"/>
      <c r="D554" s="12"/>
      <c r="E554" s="13"/>
      <c r="F554" s="13"/>
      <c r="G554" s="13"/>
      <c r="H554" s="13"/>
      <c r="I554" s="12"/>
      <c r="J554" s="30"/>
      <c r="K554" s="2"/>
      <c r="L554" s="15"/>
      <c r="M554" s="11"/>
      <c r="N554" s="11"/>
      <c r="O554" s="15"/>
      <c r="P554" s="13"/>
      <c r="Q554" s="19"/>
      <c r="R554" s="13"/>
      <c r="S554" s="4"/>
      <c r="T554" s="30"/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</row>
    <row r="555" spans="1:119" x14ac:dyDescent="0.15">
      <c r="A555" s="36"/>
      <c r="B555" s="14"/>
      <c r="C555" s="6"/>
      <c r="D555" s="12"/>
      <c r="E555" s="13"/>
      <c r="F555" s="13"/>
      <c r="G555" s="13"/>
      <c r="H555" s="13"/>
      <c r="I555" s="12"/>
      <c r="J555" s="30"/>
      <c r="K555" s="2"/>
      <c r="L555" s="15"/>
      <c r="M555" s="11"/>
      <c r="N555" s="11"/>
      <c r="O555" s="15"/>
      <c r="P555" s="13"/>
      <c r="Q555" s="19"/>
      <c r="R555" s="13"/>
      <c r="S555" s="4"/>
      <c r="T555" s="30"/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</row>
    <row r="556" spans="1:119" x14ac:dyDescent="0.15">
      <c r="A556" s="36"/>
      <c r="B556" s="14"/>
      <c r="C556" s="6"/>
      <c r="D556" s="12"/>
      <c r="E556" s="13"/>
      <c r="F556" s="13"/>
      <c r="G556" s="13"/>
      <c r="H556" s="13"/>
      <c r="I556" s="12"/>
      <c r="J556" s="30"/>
      <c r="K556" s="2"/>
      <c r="L556" s="15"/>
      <c r="M556" s="11"/>
      <c r="N556" s="11"/>
      <c r="O556" s="15"/>
      <c r="P556" s="13"/>
      <c r="Q556" s="19"/>
      <c r="R556" s="13"/>
      <c r="S556" s="4"/>
      <c r="T556" s="30"/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</row>
    <row r="557" spans="1:119" x14ac:dyDescent="0.15">
      <c r="A557" s="36"/>
      <c r="B557" s="14"/>
      <c r="C557" s="6"/>
      <c r="D557" s="12"/>
      <c r="E557" s="13"/>
      <c r="F557" s="13"/>
      <c r="G557" s="13"/>
      <c r="H557" s="13"/>
      <c r="I557" s="12"/>
      <c r="J557" s="30"/>
      <c r="K557" s="2"/>
      <c r="L557" s="15"/>
      <c r="M557" s="11"/>
      <c r="N557" s="11"/>
      <c r="O557" s="15"/>
      <c r="P557" s="13"/>
      <c r="Q557" s="19"/>
      <c r="R557" s="13"/>
      <c r="S557" s="4"/>
      <c r="T557" s="30"/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</row>
    <row r="558" spans="1:119" x14ac:dyDescent="0.15">
      <c r="A558" s="36"/>
      <c r="B558" s="14"/>
      <c r="C558" s="6"/>
      <c r="D558" s="12"/>
      <c r="E558" s="13"/>
      <c r="F558" s="13"/>
      <c r="G558" s="13"/>
      <c r="H558" s="13"/>
      <c r="I558" s="12"/>
      <c r="J558" s="30"/>
      <c r="K558" s="2"/>
      <c r="L558" s="15"/>
      <c r="M558" s="11"/>
      <c r="N558" s="11"/>
      <c r="O558" s="15"/>
      <c r="P558" s="13"/>
      <c r="Q558" s="19"/>
      <c r="R558" s="13"/>
      <c r="S558" s="4"/>
      <c r="T558" s="30"/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</row>
    <row r="559" spans="1:119" x14ac:dyDescent="0.15">
      <c r="A559" s="36"/>
      <c r="B559" s="14"/>
      <c r="C559" s="6"/>
      <c r="D559" s="12"/>
      <c r="E559" s="13"/>
      <c r="F559" s="13"/>
      <c r="G559" s="13"/>
      <c r="H559" s="13"/>
      <c r="I559" s="12"/>
      <c r="J559" s="30"/>
      <c r="K559" s="2"/>
      <c r="L559" s="15"/>
      <c r="M559" s="11"/>
      <c r="N559" s="11"/>
      <c r="O559" s="15"/>
      <c r="P559" s="13"/>
      <c r="Q559" s="19"/>
      <c r="R559" s="13"/>
      <c r="S559" s="4"/>
      <c r="T559" s="30"/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</row>
    <row r="560" spans="1:119" x14ac:dyDescent="0.15">
      <c r="A560" s="36"/>
      <c r="B560" s="14"/>
      <c r="C560" s="6"/>
      <c r="D560" s="12"/>
      <c r="E560" s="13"/>
      <c r="F560" s="13"/>
      <c r="G560" s="13"/>
      <c r="H560" s="13"/>
      <c r="I560" s="12"/>
      <c r="J560" s="30"/>
      <c r="K560" s="2"/>
      <c r="L560" s="15"/>
      <c r="M560" s="11"/>
      <c r="N560" s="11"/>
      <c r="O560" s="15"/>
      <c r="P560" s="13"/>
      <c r="Q560" s="19"/>
      <c r="R560" s="13"/>
      <c r="S560" s="4"/>
      <c r="T560" s="30"/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</row>
    <row r="561" spans="1:119" x14ac:dyDescent="0.15">
      <c r="A561" s="36"/>
      <c r="B561" s="14"/>
      <c r="C561" s="6"/>
      <c r="D561" s="12"/>
      <c r="E561" s="13"/>
      <c r="F561" s="13"/>
      <c r="G561" s="13"/>
      <c r="H561" s="13"/>
      <c r="I561" s="12"/>
      <c r="J561" s="30"/>
      <c r="K561" s="2"/>
      <c r="L561" s="15"/>
      <c r="M561" s="11"/>
      <c r="N561" s="11"/>
      <c r="O561" s="15"/>
      <c r="P561" s="13"/>
      <c r="Q561" s="19"/>
      <c r="R561" s="13"/>
      <c r="S561" s="4"/>
      <c r="T561" s="30"/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</row>
    <row r="562" spans="1:119" x14ac:dyDescent="0.15">
      <c r="A562" s="36"/>
      <c r="B562" s="14"/>
      <c r="C562" s="6"/>
      <c r="D562" s="12"/>
      <c r="E562" s="13"/>
      <c r="F562" s="13"/>
      <c r="G562" s="13"/>
      <c r="H562" s="13"/>
      <c r="I562" s="12"/>
      <c r="J562" s="30"/>
      <c r="K562" s="2"/>
      <c r="L562" s="15"/>
      <c r="M562" s="11"/>
      <c r="N562" s="11"/>
      <c r="O562" s="15"/>
      <c r="P562" s="13"/>
      <c r="Q562" s="19"/>
      <c r="R562" s="13"/>
      <c r="S562" s="4"/>
      <c r="T562" s="30"/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</row>
    <row r="563" spans="1:119" x14ac:dyDescent="0.15">
      <c r="A563" s="36"/>
      <c r="B563" s="14"/>
      <c r="C563" s="6"/>
      <c r="D563" s="12"/>
      <c r="E563" s="13"/>
      <c r="F563" s="13"/>
      <c r="G563" s="13"/>
      <c r="H563" s="13"/>
      <c r="I563" s="12"/>
      <c r="J563" s="30"/>
      <c r="K563" s="2"/>
      <c r="L563" s="15"/>
      <c r="M563" s="11"/>
      <c r="N563" s="11"/>
      <c r="O563" s="15"/>
      <c r="P563" s="13"/>
      <c r="Q563" s="19"/>
      <c r="R563" s="13"/>
      <c r="S563" s="4"/>
      <c r="T563" s="30"/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</row>
    <row r="564" spans="1:119" x14ac:dyDescent="0.15">
      <c r="A564" s="36"/>
      <c r="B564" s="14"/>
      <c r="C564" s="6"/>
      <c r="D564" s="12"/>
      <c r="E564" s="13"/>
      <c r="F564" s="13"/>
      <c r="G564" s="13"/>
      <c r="H564" s="13"/>
      <c r="I564" s="12"/>
      <c r="J564" s="30"/>
      <c r="K564" s="2"/>
      <c r="L564" s="15"/>
      <c r="M564" s="11"/>
      <c r="N564" s="11"/>
      <c r="O564" s="15"/>
      <c r="P564" s="13"/>
      <c r="Q564" s="19"/>
      <c r="R564" s="13"/>
      <c r="S564" s="4"/>
      <c r="T564" s="30"/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</row>
    <row r="565" spans="1:119" x14ac:dyDescent="0.15">
      <c r="A565" s="36"/>
      <c r="B565" s="14"/>
      <c r="C565" s="6"/>
      <c r="D565" s="12"/>
      <c r="E565" s="13"/>
      <c r="F565" s="13"/>
      <c r="G565" s="13"/>
      <c r="H565" s="13"/>
      <c r="I565" s="12"/>
      <c r="J565" s="30"/>
      <c r="K565" s="2"/>
      <c r="L565" s="15"/>
      <c r="M565" s="11"/>
      <c r="N565" s="11"/>
      <c r="O565" s="15"/>
      <c r="P565" s="13"/>
      <c r="Q565" s="19"/>
      <c r="R565" s="13"/>
      <c r="S565" s="4"/>
      <c r="T565" s="30"/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</row>
    <row r="566" spans="1:119" x14ac:dyDescent="0.15">
      <c r="A566" s="36"/>
      <c r="B566" s="14"/>
      <c r="C566" s="6"/>
      <c r="D566" s="12"/>
      <c r="E566" s="13"/>
      <c r="F566" s="13"/>
      <c r="G566" s="13"/>
      <c r="H566" s="13"/>
      <c r="I566" s="12"/>
      <c r="J566" s="30"/>
      <c r="K566" s="2"/>
      <c r="L566" s="15"/>
      <c r="M566" s="11"/>
      <c r="N566" s="11"/>
      <c r="O566" s="15"/>
      <c r="P566" s="13"/>
      <c r="Q566" s="19"/>
      <c r="R566" s="13"/>
      <c r="S566" s="4"/>
      <c r="T566" s="30"/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</row>
    <row r="567" spans="1:119" x14ac:dyDescent="0.15">
      <c r="A567" s="36"/>
      <c r="B567" s="14"/>
      <c r="C567" s="6"/>
      <c r="D567" s="12"/>
      <c r="E567" s="13"/>
      <c r="F567" s="13"/>
      <c r="G567" s="13"/>
      <c r="H567" s="13"/>
      <c r="I567" s="12"/>
      <c r="J567" s="30"/>
      <c r="K567" s="2"/>
      <c r="L567" s="15"/>
      <c r="M567" s="11"/>
      <c r="N567" s="11"/>
      <c r="O567" s="15"/>
      <c r="P567" s="13"/>
      <c r="Q567" s="19"/>
      <c r="R567" s="13"/>
      <c r="S567" s="4"/>
      <c r="T567" s="30"/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</row>
    <row r="568" spans="1:119" x14ac:dyDescent="0.15">
      <c r="A568" s="36"/>
      <c r="B568" s="14"/>
      <c r="C568" s="6"/>
      <c r="D568" s="12"/>
      <c r="E568" s="13"/>
      <c r="F568" s="13"/>
      <c r="G568" s="13"/>
      <c r="H568" s="13"/>
      <c r="I568" s="12"/>
      <c r="J568" s="30"/>
      <c r="K568" s="2"/>
      <c r="L568" s="15"/>
      <c r="M568" s="11"/>
      <c r="N568" s="11"/>
      <c r="O568" s="15"/>
      <c r="P568" s="13"/>
      <c r="Q568" s="19"/>
      <c r="R568" s="13"/>
      <c r="S568" s="4"/>
      <c r="T568" s="30"/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</row>
    <row r="569" spans="1:119" x14ac:dyDescent="0.15">
      <c r="A569" s="36"/>
      <c r="B569" s="14"/>
      <c r="C569" s="6"/>
      <c r="D569" s="12"/>
      <c r="E569" s="13"/>
      <c r="F569" s="13"/>
      <c r="G569" s="13"/>
      <c r="H569" s="13"/>
      <c r="I569" s="12"/>
      <c r="J569" s="30"/>
      <c r="K569" s="2"/>
      <c r="L569" s="15"/>
      <c r="M569" s="11"/>
      <c r="N569" s="11"/>
      <c r="O569" s="15"/>
      <c r="P569" s="13"/>
      <c r="Q569" s="19"/>
      <c r="R569" s="13"/>
      <c r="S569" s="4"/>
      <c r="T569" s="30"/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</row>
    <row r="570" spans="1:119" x14ac:dyDescent="0.15">
      <c r="A570" s="36"/>
      <c r="B570" s="14"/>
      <c r="C570" s="6"/>
      <c r="D570" s="12"/>
      <c r="E570" s="13"/>
      <c r="F570" s="13"/>
      <c r="G570" s="13"/>
      <c r="H570" s="13"/>
      <c r="I570" s="12"/>
      <c r="J570" s="30"/>
      <c r="K570" s="2"/>
      <c r="L570" s="15"/>
      <c r="M570" s="11"/>
      <c r="N570" s="11"/>
      <c r="O570" s="15"/>
      <c r="P570" s="13"/>
      <c r="Q570" s="19"/>
      <c r="R570" s="13"/>
      <c r="S570" s="4"/>
      <c r="T570" s="30"/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</row>
    <row r="571" spans="1:119" x14ac:dyDescent="0.15">
      <c r="A571" s="36"/>
      <c r="B571" s="14"/>
      <c r="C571" s="6"/>
      <c r="D571" s="12"/>
      <c r="E571" s="13"/>
      <c r="F571" s="13"/>
      <c r="G571" s="13"/>
      <c r="H571" s="13"/>
      <c r="I571" s="12"/>
      <c r="J571" s="30"/>
      <c r="K571" s="2"/>
      <c r="L571" s="15"/>
      <c r="M571" s="11"/>
      <c r="N571" s="11"/>
      <c r="O571" s="15"/>
      <c r="P571" s="13"/>
      <c r="Q571" s="19"/>
      <c r="R571" s="13"/>
      <c r="S571" s="4"/>
      <c r="T571" s="30"/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</row>
    <row r="572" spans="1:119" x14ac:dyDescent="0.15">
      <c r="A572" s="36"/>
      <c r="B572" s="14"/>
      <c r="C572" s="6"/>
      <c r="D572" s="12"/>
      <c r="E572" s="13"/>
      <c r="F572" s="13"/>
      <c r="G572" s="13"/>
      <c r="H572" s="13"/>
      <c r="I572" s="12"/>
      <c r="J572" s="30"/>
      <c r="K572" s="2"/>
      <c r="L572" s="15"/>
      <c r="M572" s="11"/>
      <c r="N572" s="11"/>
      <c r="O572" s="15"/>
      <c r="P572" s="13"/>
      <c r="Q572" s="19"/>
      <c r="R572" s="13"/>
      <c r="S572" s="4"/>
      <c r="T572" s="30"/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</row>
    <row r="573" spans="1:119" x14ac:dyDescent="0.15">
      <c r="A573" s="36"/>
      <c r="B573" s="14"/>
      <c r="C573" s="6"/>
      <c r="D573" s="12"/>
      <c r="E573" s="13"/>
      <c r="F573" s="13"/>
      <c r="G573" s="13"/>
      <c r="H573" s="13"/>
      <c r="I573" s="12"/>
      <c r="J573" s="30"/>
      <c r="K573" s="2"/>
      <c r="L573" s="15"/>
      <c r="M573" s="11"/>
      <c r="N573" s="11"/>
      <c r="O573" s="15"/>
      <c r="P573" s="13"/>
      <c r="Q573" s="19"/>
      <c r="R573" s="13"/>
      <c r="S573" s="4"/>
      <c r="T573" s="30"/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</row>
    <row r="574" spans="1:119" x14ac:dyDescent="0.15">
      <c r="A574" s="36"/>
      <c r="B574" s="14"/>
      <c r="C574" s="6"/>
      <c r="D574" s="12"/>
      <c r="E574" s="13"/>
      <c r="F574" s="13"/>
      <c r="G574" s="13"/>
      <c r="H574" s="13"/>
      <c r="I574" s="12"/>
      <c r="J574" s="30"/>
      <c r="K574" s="2"/>
      <c r="L574" s="15"/>
      <c r="M574" s="11"/>
      <c r="N574" s="11"/>
      <c r="O574" s="15"/>
      <c r="P574" s="13"/>
      <c r="Q574" s="19"/>
      <c r="R574" s="13"/>
      <c r="S574" s="4"/>
      <c r="T574" s="30"/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</row>
    <row r="575" spans="1:119" x14ac:dyDescent="0.15">
      <c r="A575" s="36"/>
      <c r="B575" s="14"/>
      <c r="C575" s="6"/>
      <c r="D575" s="12"/>
      <c r="E575" s="13"/>
      <c r="F575" s="13"/>
      <c r="G575" s="13"/>
      <c r="H575" s="13"/>
      <c r="I575" s="12"/>
      <c r="J575" s="30"/>
      <c r="K575" s="2"/>
      <c r="L575" s="15"/>
      <c r="M575" s="11"/>
      <c r="N575" s="11"/>
      <c r="O575" s="15"/>
      <c r="P575" s="13"/>
      <c r="Q575" s="19"/>
      <c r="R575" s="13"/>
      <c r="S575" s="4"/>
      <c r="T575" s="30"/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</row>
    <row r="576" spans="1:119" x14ac:dyDescent="0.15">
      <c r="A576" s="36"/>
      <c r="B576" s="14"/>
      <c r="C576" s="6"/>
      <c r="D576" s="12"/>
      <c r="E576" s="13"/>
      <c r="F576" s="13"/>
      <c r="G576" s="13"/>
      <c r="H576" s="13"/>
      <c r="I576" s="12"/>
      <c r="J576" s="30"/>
      <c r="K576" s="2"/>
      <c r="L576" s="15"/>
      <c r="M576" s="11"/>
      <c r="N576" s="11"/>
      <c r="O576" s="15"/>
      <c r="P576" s="13"/>
      <c r="Q576" s="19"/>
      <c r="R576" s="13"/>
      <c r="S576" s="4"/>
      <c r="T576" s="30"/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</row>
    <row r="577" spans="1:119" x14ac:dyDescent="0.15">
      <c r="A577" s="36"/>
      <c r="B577" s="14"/>
      <c r="C577" s="6"/>
      <c r="D577" s="12"/>
      <c r="E577" s="13"/>
      <c r="F577" s="13"/>
      <c r="G577" s="13"/>
      <c r="H577" s="13"/>
      <c r="I577" s="12"/>
      <c r="J577" s="30"/>
      <c r="K577" s="2"/>
      <c r="L577" s="15"/>
      <c r="M577" s="11"/>
      <c r="N577" s="11"/>
      <c r="O577" s="15"/>
      <c r="P577" s="13"/>
      <c r="Q577" s="19"/>
      <c r="R577" s="13"/>
      <c r="S577" s="4"/>
      <c r="T577" s="30"/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</row>
    <row r="578" spans="1:119" x14ac:dyDescent="0.15">
      <c r="A578" s="36"/>
      <c r="B578" s="14"/>
      <c r="C578" s="6"/>
      <c r="D578" s="12"/>
      <c r="E578" s="13"/>
      <c r="F578" s="13"/>
      <c r="G578" s="13"/>
      <c r="H578" s="13"/>
      <c r="I578" s="12"/>
      <c r="J578" s="30"/>
      <c r="K578" s="2"/>
      <c r="L578" s="15"/>
      <c r="M578" s="11"/>
      <c r="N578" s="11"/>
      <c r="O578" s="15"/>
      <c r="P578" s="13"/>
      <c r="Q578" s="19"/>
      <c r="R578" s="13"/>
      <c r="S578" s="4"/>
      <c r="T578" s="30"/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</row>
    <row r="579" spans="1:119" x14ac:dyDescent="0.15">
      <c r="A579" s="36"/>
      <c r="B579" s="14"/>
      <c r="C579" s="6"/>
      <c r="D579" s="12"/>
      <c r="E579" s="13"/>
      <c r="F579" s="13"/>
      <c r="G579" s="13"/>
      <c r="H579" s="13"/>
      <c r="I579" s="12"/>
      <c r="J579" s="30"/>
      <c r="K579" s="2"/>
      <c r="L579" s="15"/>
      <c r="M579" s="11"/>
      <c r="N579" s="11"/>
      <c r="O579" s="15"/>
      <c r="P579" s="13"/>
      <c r="Q579" s="19"/>
      <c r="R579" s="13"/>
      <c r="S579" s="4"/>
      <c r="T579" s="30"/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</row>
    <row r="580" spans="1:119" x14ac:dyDescent="0.15">
      <c r="A580" s="36"/>
      <c r="B580" s="14"/>
      <c r="C580" s="6"/>
      <c r="D580" s="12"/>
      <c r="E580" s="13"/>
      <c r="F580" s="13"/>
      <c r="G580" s="13"/>
      <c r="H580" s="13"/>
      <c r="I580" s="12"/>
      <c r="J580" s="30"/>
      <c r="K580" s="2"/>
      <c r="L580" s="15"/>
      <c r="M580" s="11"/>
      <c r="N580" s="11"/>
      <c r="O580" s="15"/>
      <c r="P580" s="13"/>
      <c r="Q580" s="19"/>
      <c r="R580" s="13"/>
      <c r="S580" s="4"/>
      <c r="T580" s="30"/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</row>
    <row r="581" spans="1:119" x14ac:dyDescent="0.15">
      <c r="A581" s="36"/>
      <c r="B581" s="14"/>
      <c r="C581" s="6"/>
      <c r="D581" s="12"/>
      <c r="E581" s="13"/>
      <c r="F581" s="13"/>
      <c r="G581" s="13"/>
      <c r="H581" s="13"/>
      <c r="I581" s="12"/>
      <c r="J581" s="30"/>
      <c r="K581" s="2"/>
      <c r="L581" s="15"/>
      <c r="M581" s="11"/>
      <c r="N581" s="11"/>
      <c r="O581" s="15"/>
      <c r="P581" s="13"/>
      <c r="Q581" s="19"/>
      <c r="R581" s="13"/>
      <c r="S581" s="4"/>
      <c r="T581" s="30"/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</row>
    <row r="582" spans="1:119" x14ac:dyDescent="0.15">
      <c r="A582" s="36"/>
      <c r="B582" s="14"/>
      <c r="C582" s="6"/>
      <c r="D582" s="12"/>
      <c r="E582" s="13"/>
      <c r="F582" s="13"/>
      <c r="G582" s="13"/>
      <c r="H582" s="13"/>
      <c r="I582" s="12"/>
      <c r="J582" s="30"/>
      <c r="K582" s="2"/>
      <c r="L582" s="15"/>
      <c r="M582" s="11"/>
      <c r="N582" s="11"/>
      <c r="O582" s="15"/>
      <c r="P582" s="13"/>
      <c r="Q582" s="19"/>
      <c r="R582" s="13"/>
      <c r="S582" s="4"/>
      <c r="T582" s="30"/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</row>
    <row r="583" spans="1:119" x14ac:dyDescent="0.15">
      <c r="A583" s="36"/>
      <c r="B583" s="14"/>
      <c r="C583" s="6"/>
      <c r="D583" s="12"/>
      <c r="E583" s="13"/>
      <c r="F583" s="13"/>
      <c r="G583" s="13"/>
      <c r="H583" s="13"/>
      <c r="I583" s="12"/>
      <c r="J583" s="30"/>
      <c r="K583" s="2"/>
      <c r="L583" s="15"/>
      <c r="M583" s="11"/>
      <c r="N583" s="11"/>
      <c r="O583" s="15"/>
      <c r="P583" s="13"/>
      <c r="Q583" s="19"/>
      <c r="R583" s="13"/>
      <c r="S583" s="4"/>
      <c r="T583" s="30"/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</row>
    <row r="584" spans="1:119" x14ac:dyDescent="0.15">
      <c r="A584" s="36"/>
      <c r="B584" s="14"/>
      <c r="C584" s="6"/>
      <c r="D584" s="12"/>
      <c r="E584" s="13"/>
      <c r="F584" s="13"/>
      <c r="G584" s="13"/>
      <c r="H584" s="13"/>
      <c r="I584" s="12"/>
      <c r="J584" s="30"/>
      <c r="K584" s="2"/>
      <c r="L584" s="15"/>
      <c r="M584" s="11"/>
      <c r="N584" s="11"/>
      <c r="O584" s="15"/>
      <c r="P584" s="13"/>
      <c r="Q584" s="19"/>
      <c r="R584" s="13"/>
      <c r="S584" s="4"/>
      <c r="T584" s="30"/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</row>
    <row r="585" spans="1:119" x14ac:dyDescent="0.15">
      <c r="A585" s="36"/>
      <c r="B585" s="14"/>
      <c r="C585" s="6"/>
      <c r="D585" s="12"/>
      <c r="E585" s="13"/>
      <c r="F585" s="13"/>
      <c r="G585" s="13"/>
      <c r="H585" s="13"/>
      <c r="I585" s="12"/>
      <c r="J585" s="30"/>
      <c r="K585" s="2"/>
      <c r="L585" s="15"/>
      <c r="M585" s="11"/>
      <c r="N585" s="11"/>
      <c r="O585" s="15"/>
      <c r="P585" s="13"/>
      <c r="Q585" s="19"/>
      <c r="R585" s="13"/>
      <c r="S585" s="4"/>
      <c r="T585" s="30"/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</row>
    <row r="586" spans="1:119" x14ac:dyDescent="0.15">
      <c r="A586" s="36"/>
      <c r="B586" s="14"/>
      <c r="C586" s="6"/>
      <c r="D586" s="12"/>
      <c r="E586" s="13"/>
      <c r="F586" s="13"/>
      <c r="G586" s="13"/>
      <c r="H586" s="13"/>
      <c r="I586" s="12"/>
      <c r="J586" s="30"/>
      <c r="K586" s="2"/>
      <c r="L586" s="15"/>
      <c r="M586" s="11"/>
      <c r="N586" s="11"/>
      <c r="O586" s="15"/>
      <c r="P586" s="13"/>
      <c r="Q586" s="19"/>
      <c r="R586" s="13"/>
      <c r="S586" s="4"/>
      <c r="T586" s="30"/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</row>
    <row r="587" spans="1:119" x14ac:dyDescent="0.15">
      <c r="A587" s="36"/>
      <c r="B587" s="14"/>
      <c r="C587" s="6"/>
      <c r="D587" s="12"/>
      <c r="E587" s="13"/>
      <c r="F587" s="13"/>
      <c r="G587" s="13"/>
      <c r="H587" s="13"/>
      <c r="I587" s="12"/>
      <c r="J587" s="30"/>
      <c r="K587" s="2"/>
      <c r="L587" s="15"/>
      <c r="M587" s="11"/>
      <c r="N587" s="11"/>
      <c r="O587" s="15"/>
      <c r="P587" s="13"/>
      <c r="Q587" s="19"/>
      <c r="R587" s="13"/>
      <c r="S587" s="4"/>
      <c r="T587" s="30"/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</row>
    <row r="588" spans="1:119" x14ac:dyDescent="0.15">
      <c r="A588" s="36"/>
      <c r="B588" s="14"/>
      <c r="C588" s="6"/>
      <c r="D588" s="12"/>
      <c r="E588" s="13"/>
      <c r="F588" s="13"/>
      <c r="G588" s="13"/>
      <c r="H588" s="13"/>
      <c r="I588" s="12"/>
      <c r="J588" s="30"/>
      <c r="K588" s="2"/>
      <c r="L588" s="15"/>
      <c r="M588" s="11"/>
      <c r="N588" s="11"/>
      <c r="O588" s="15"/>
      <c r="P588" s="13"/>
      <c r="Q588" s="19"/>
      <c r="R588" s="13"/>
      <c r="S588" s="4"/>
      <c r="T588" s="30"/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</row>
    <row r="589" spans="1:119" x14ac:dyDescent="0.15">
      <c r="A589" s="36"/>
      <c r="B589" s="14"/>
      <c r="C589" s="6"/>
      <c r="D589" s="12"/>
      <c r="E589" s="13"/>
      <c r="F589" s="13"/>
      <c r="G589" s="13"/>
      <c r="H589" s="13"/>
      <c r="I589" s="12"/>
      <c r="J589" s="30"/>
      <c r="K589" s="2"/>
      <c r="L589" s="15"/>
      <c r="M589" s="11"/>
      <c r="N589" s="11"/>
      <c r="O589" s="15"/>
      <c r="P589" s="13"/>
      <c r="Q589" s="19"/>
      <c r="R589" s="13"/>
      <c r="S589" s="4"/>
      <c r="T589" s="30"/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</row>
    <row r="590" spans="1:119" x14ac:dyDescent="0.15">
      <c r="A590" s="36"/>
      <c r="B590" s="14"/>
      <c r="C590" s="6"/>
      <c r="D590" s="12"/>
      <c r="E590" s="13"/>
      <c r="F590" s="13"/>
      <c r="G590" s="13"/>
      <c r="H590" s="13"/>
      <c r="I590" s="12"/>
      <c r="J590" s="30"/>
      <c r="K590" s="2"/>
      <c r="L590" s="15"/>
      <c r="M590" s="11"/>
      <c r="N590" s="11"/>
      <c r="O590" s="15"/>
      <c r="P590" s="13"/>
      <c r="Q590" s="19"/>
      <c r="R590" s="13"/>
      <c r="S590" s="4"/>
      <c r="T590" s="30"/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</row>
    <row r="591" spans="1:119" x14ac:dyDescent="0.15">
      <c r="A591" s="36"/>
      <c r="B591" s="14"/>
      <c r="C591" s="6"/>
      <c r="D591" s="12"/>
      <c r="E591" s="13"/>
      <c r="F591" s="13"/>
      <c r="G591" s="13"/>
      <c r="H591" s="13"/>
      <c r="I591" s="12"/>
      <c r="J591" s="30"/>
      <c r="K591" s="2"/>
      <c r="L591" s="15"/>
      <c r="M591" s="11"/>
      <c r="N591" s="11"/>
      <c r="O591" s="15"/>
      <c r="P591" s="13"/>
      <c r="Q591" s="19"/>
      <c r="R591" s="13"/>
      <c r="S591" s="4"/>
      <c r="T591" s="30"/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</row>
    <row r="592" spans="1:119" x14ac:dyDescent="0.15">
      <c r="A592" s="36"/>
      <c r="B592" s="14"/>
      <c r="C592" s="6"/>
      <c r="D592" s="12"/>
      <c r="E592" s="13"/>
      <c r="F592" s="13"/>
      <c r="G592" s="13"/>
      <c r="H592" s="13"/>
      <c r="I592" s="12"/>
      <c r="J592" s="30"/>
      <c r="K592" s="2"/>
      <c r="L592" s="15"/>
      <c r="M592" s="11"/>
      <c r="N592" s="11"/>
      <c r="O592" s="15"/>
      <c r="P592" s="13"/>
      <c r="Q592" s="19"/>
      <c r="R592" s="13"/>
      <c r="S592" s="4"/>
      <c r="T592" s="30"/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</row>
    <row r="593" spans="1:119" x14ac:dyDescent="0.15">
      <c r="A593" s="36"/>
      <c r="B593" s="14"/>
      <c r="C593" s="6"/>
      <c r="D593" s="12"/>
      <c r="E593" s="13"/>
      <c r="F593" s="13"/>
      <c r="G593" s="13"/>
      <c r="H593" s="13"/>
      <c r="I593" s="12"/>
      <c r="J593" s="30"/>
      <c r="K593" s="2"/>
      <c r="L593" s="15"/>
      <c r="M593" s="11"/>
      <c r="N593" s="11"/>
      <c r="O593" s="15"/>
      <c r="P593" s="13"/>
      <c r="Q593" s="19"/>
      <c r="R593" s="13"/>
      <c r="S593" s="4"/>
      <c r="T593" s="30"/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</row>
    <row r="594" spans="1:119" x14ac:dyDescent="0.15">
      <c r="A594" s="36"/>
      <c r="B594" s="14"/>
      <c r="C594" s="6"/>
      <c r="D594" s="12"/>
      <c r="E594" s="13"/>
      <c r="F594" s="13"/>
      <c r="G594" s="13"/>
      <c r="H594" s="13"/>
      <c r="I594" s="12"/>
      <c r="J594" s="30"/>
      <c r="K594" s="2"/>
      <c r="L594" s="15"/>
      <c r="M594" s="11"/>
      <c r="N594" s="11"/>
      <c r="O594" s="15"/>
      <c r="P594" s="13"/>
      <c r="Q594" s="19"/>
      <c r="R594" s="13"/>
      <c r="S594" s="4"/>
      <c r="T594" s="30"/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</row>
    <row r="595" spans="1:119" x14ac:dyDescent="0.15">
      <c r="A595" s="36"/>
      <c r="B595" s="14"/>
      <c r="C595" s="6"/>
      <c r="D595" s="12"/>
      <c r="E595" s="13"/>
      <c r="F595" s="13"/>
      <c r="G595" s="13"/>
      <c r="H595" s="13"/>
      <c r="I595" s="12"/>
      <c r="J595" s="30"/>
      <c r="K595" s="2"/>
      <c r="L595" s="15"/>
      <c r="M595" s="11"/>
      <c r="N595" s="11"/>
      <c r="O595" s="15"/>
      <c r="P595" s="13"/>
      <c r="Q595" s="19"/>
      <c r="R595" s="13"/>
      <c r="S595" s="4"/>
      <c r="T595" s="30"/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</row>
    <row r="596" spans="1:119" x14ac:dyDescent="0.15">
      <c r="A596" s="36"/>
      <c r="B596" s="14"/>
      <c r="C596" s="6"/>
      <c r="D596" s="12"/>
      <c r="E596" s="13"/>
      <c r="F596" s="13"/>
      <c r="G596" s="13"/>
      <c r="H596" s="13"/>
      <c r="I596" s="12"/>
      <c r="J596" s="30"/>
      <c r="K596" s="2"/>
      <c r="L596" s="15"/>
      <c r="M596" s="11"/>
      <c r="N596" s="11"/>
      <c r="O596" s="15"/>
      <c r="P596" s="13"/>
      <c r="Q596" s="19"/>
      <c r="R596" s="13"/>
      <c r="S596" s="4"/>
      <c r="T596" s="30"/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</row>
    <row r="597" spans="1:119" x14ac:dyDescent="0.15">
      <c r="A597" s="36"/>
      <c r="B597" s="14"/>
      <c r="C597" s="6"/>
      <c r="D597" s="12"/>
      <c r="E597" s="13"/>
      <c r="F597" s="13"/>
      <c r="G597" s="13"/>
      <c r="H597" s="13"/>
      <c r="I597" s="12"/>
      <c r="J597" s="30"/>
      <c r="K597" s="2"/>
      <c r="L597" s="15"/>
      <c r="M597" s="11"/>
      <c r="N597" s="11"/>
      <c r="O597" s="15"/>
      <c r="P597" s="13"/>
      <c r="Q597" s="19"/>
      <c r="R597" s="13"/>
      <c r="S597" s="4"/>
      <c r="T597" s="30"/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</row>
    <row r="598" spans="1:119" x14ac:dyDescent="0.15">
      <c r="A598" s="36"/>
      <c r="B598" s="14"/>
      <c r="C598" s="6"/>
      <c r="D598" s="12"/>
      <c r="E598" s="13"/>
      <c r="F598" s="13"/>
      <c r="G598" s="13"/>
      <c r="H598" s="13"/>
      <c r="I598" s="12"/>
      <c r="J598" s="30"/>
      <c r="K598" s="2"/>
      <c r="L598" s="15"/>
      <c r="M598" s="11"/>
      <c r="N598" s="11"/>
      <c r="O598" s="15"/>
      <c r="P598" s="13"/>
      <c r="Q598" s="19"/>
      <c r="R598" s="13"/>
      <c r="S598" s="4"/>
      <c r="T598" s="30"/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</row>
    <row r="599" spans="1:119" x14ac:dyDescent="0.15">
      <c r="A599" s="36"/>
      <c r="B599" s="14"/>
      <c r="C599" s="6"/>
      <c r="D599" s="12"/>
      <c r="E599" s="13"/>
      <c r="F599" s="13"/>
      <c r="G599" s="13"/>
      <c r="H599" s="13"/>
      <c r="I599" s="12"/>
      <c r="J599" s="30"/>
      <c r="K599" s="2"/>
      <c r="L599" s="15"/>
      <c r="M599" s="11"/>
      <c r="N599" s="11"/>
      <c r="O599" s="15"/>
      <c r="P599" s="13"/>
      <c r="Q599" s="19"/>
      <c r="R599" s="13"/>
      <c r="S599" s="4"/>
      <c r="T599" s="30"/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</row>
    <row r="600" spans="1:119" x14ac:dyDescent="0.15">
      <c r="A600" s="36"/>
      <c r="B600" s="14"/>
      <c r="C600" s="6"/>
      <c r="D600" s="12"/>
      <c r="E600" s="13"/>
      <c r="F600" s="13"/>
      <c r="G600" s="13"/>
      <c r="H600" s="13"/>
      <c r="I600" s="12"/>
      <c r="J600" s="30"/>
      <c r="K600" s="2"/>
      <c r="L600" s="15"/>
      <c r="M600" s="11"/>
      <c r="N600" s="11"/>
      <c r="O600" s="15"/>
      <c r="P600" s="13"/>
      <c r="Q600" s="19"/>
      <c r="R600" s="13"/>
      <c r="S600" s="4"/>
      <c r="T600" s="30"/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</row>
    <row r="601" spans="1:119" x14ac:dyDescent="0.15">
      <c r="A601" s="36"/>
      <c r="B601" s="14"/>
      <c r="C601" s="6"/>
      <c r="D601" s="12"/>
      <c r="E601" s="13"/>
      <c r="F601" s="13"/>
      <c r="G601" s="13"/>
      <c r="H601" s="13"/>
      <c r="I601" s="12"/>
      <c r="J601" s="30"/>
      <c r="K601" s="2"/>
      <c r="L601" s="15"/>
      <c r="M601" s="11"/>
      <c r="N601" s="11"/>
      <c r="O601" s="15"/>
      <c r="P601" s="13"/>
      <c r="Q601" s="19"/>
      <c r="R601" s="13"/>
      <c r="S601" s="4"/>
      <c r="T601" s="30"/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</row>
    <row r="602" spans="1:119" x14ac:dyDescent="0.15">
      <c r="A602" s="36"/>
      <c r="B602" s="14"/>
      <c r="C602" s="6"/>
      <c r="D602" s="12"/>
      <c r="E602" s="13"/>
      <c r="F602" s="13"/>
      <c r="G602" s="13"/>
      <c r="H602" s="13"/>
      <c r="I602" s="12"/>
      <c r="J602" s="30"/>
      <c r="K602" s="2"/>
      <c r="L602" s="15"/>
      <c r="M602" s="11"/>
      <c r="N602" s="11"/>
      <c r="O602" s="15"/>
      <c r="P602" s="13"/>
      <c r="Q602" s="19"/>
      <c r="R602" s="13"/>
      <c r="S602" s="4"/>
      <c r="T602" s="30"/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</row>
    <row r="603" spans="1:119" x14ac:dyDescent="0.15">
      <c r="A603" s="36"/>
      <c r="B603" s="14"/>
      <c r="C603" s="6"/>
      <c r="D603" s="12"/>
      <c r="E603" s="13"/>
      <c r="F603" s="13"/>
      <c r="G603" s="13"/>
      <c r="H603" s="13"/>
      <c r="I603" s="12"/>
      <c r="J603" s="30"/>
      <c r="K603" s="2"/>
      <c r="L603" s="15"/>
      <c r="M603" s="11"/>
      <c r="N603" s="11"/>
      <c r="O603" s="15"/>
      <c r="P603" s="13"/>
      <c r="Q603" s="19"/>
      <c r="R603" s="13"/>
      <c r="S603" s="4"/>
      <c r="T603" s="30"/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</row>
    <row r="604" spans="1:119" x14ac:dyDescent="0.15">
      <c r="A604" s="36"/>
      <c r="B604" s="14"/>
      <c r="C604" s="6"/>
      <c r="D604" s="12"/>
      <c r="E604" s="13"/>
      <c r="F604" s="13"/>
      <c r="G604" s="13"/>
      <c r="H604" s="13"/>
      <c r="I604" s="12"/>
      <c r="J604" s="30"/>
      <c r="K604" s="2"/>
      <c r="L604" s="15"/>
      <c r="M604" s="11"/>
      <c r="N604" s="11"/>
      <c r="O604" s="15"/>
      <c r="P604" s="13"/>
      <c r="Q604" s="19"/>
      <c r="R604" s="13"/>
      <c r="S604" s="4"/>
      <c r="T604" s="30"/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</row>
    <row r="605" spans="1:119" x14ac:dyDescent="0.15">
      <c r="A605" s="36"/>
      <c r="B605" s="14"/>
      <c r="C605" s="6"/>
      <c r="D605" s="12"/>
      <c r="E605" s="13"/>
      <c r="F605" s="13"/>
      <c r="G605" s="13"/>
      <c r="H605" s="13"/>
      <c r="I605" s="12"/>
      <c r="J605" s="30"/>
      <c r="K605" s="2"/>
      <c r="L605" s="15"/>
      <c r="M605" s="11"/>
      <c r="N605" s="11"/>
      <c r="O605" s="15"/>
      <c r="P605" s="13"/>
      <c r="Q605" s="19"/>
      <c r="R605" s="13"/>
      <c r="S605" s="4"/>
      <c r="T605" s="30"/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</row>
    <row r="606" spans="1:119" x14ac:dyDescent="0.15">
      <c r="A606" s="36"/>
      <c r="B606" s="14"/>
      <c r="C606" s="6"/>
      <c r="D606" s="12"/>
      <c r="E606" s="13"/>
      <c r="F606" s="13"/>
      <c r="G606" s="13"/>
      <c r="H606" s="13"/>
      <c r="I606" s="12"/>
      <c r="J606" s="30"/>
      <c r="K606" s="2"/>
      <c r="L606" s="15"/>
      <c r="M606" s="11"/>
      <c r="N606" s="11"/>
      <c r="O606" s="15"/>
      <c r="P606" s="13"/>
      <c r="Q606" s="19"/>
      <c r="R606" s="13"/>
      <c r="S606" s="4"/>
      <c r="T606" s="30"/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</row>
    <row r="607" spans="1:119" x14ac:dyDescent="0.15">
      <c r="A607" s="36"/>
      <c r="B607" s="14"/>
      <c r="C607" s="6"/>
      <c r="D607" s="12"/>
      <c r="E607" s="13"/>
      <c r="F607" s="13"/>
      <c r="G607" s="13"/>
      <c r="H607" s="13"/>
      <c r="I607" s="12"/>
      <c r="J607" s="30"/>
      <c r="K607" s="2"/>
      <c r="L607" s="15"/>
      <c r="M607" s="11"/>
      <c r="N607" s="11"/>
      <c r="O607" s="15"/>
      <c r="P607" s="13"/>
      <c r="Q607" s="19"/>
      <c r="R607" s="13"/>
      <c r="S607" s="4"/>
      <c r="T607" s="30"/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</row>
    <row r="608" spans="1:119" x14ac:dyDescent="0.15">
      <c r="A608" s="36"/>
      <c r="B608" s="14"/>
      <c r="C608" s="6"/>
      <c r="D608" s="12"/>
      <c r="E608" s="13"/>
      <c r="F608" s="13"/>
      <c r="G608" s="13"/>
      <c r="H608" s="13"/>
      <c r="I608" s="12"/>
      <c r="J608" s="30"/>
      <c r="K608" s="2"/>
      <c r="L608" s="15"/>
      <c r="M608" s="11"/>
      <c r="N608" s="11"/>
      <c r="O608" s="15"/>
      <c r="P608" s="13"/>
      <c r="Q608" s="19"/>
      <c r="R608" s="13"/>
      <c r="S608" s="4"/>
      <c r="T608" s="30"/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</row>
    <row r="609" spans="1:119" x14ac:dyDescent="0.15">
      <c r="A609" s="36"/>
      <c r="B609" s="14"/>
      <c r="C609" s="6"/>
      <c r="D609" s="12"/>
      <c r="E609" s="13"/>
      <c r="F609" s="13"/>
      <c r="G609" s="13"/>
      <c r="H609" s="13"/>
      <c r="I609" s="12"/>
      <c r="J609" s="30"/>
      <c r="K609" s="2"/>
      <c r="L609" s="15"/>
      <c r="M609" s="11"/>
      <c r="N609" s="11"/>
      <c r="O609" s="15"/>
      <c r="P609" s="13"/>
      <c r="Q609" s="19"/>
      <c r="R609" s="13"/>
      <c r="S609" s="4"/>
      <c r="T609" s="30"/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</row>
    <row r="610" spans="1:119" x14ac:dyDescent="0.15">
      <c r="A610" s="36"/>
      <c r="B610" s="14"/>
      <c r="C610" s="6"/>
      <c r="D610" s="12"/>
      <c r="E610" s="13"/>
      <c r="F610" s="13"/>
      <c r="G610" s="13"/>
      <c r="H610" s="13"/>
      <c r="I610" s="12"/>
      <c r="J610" s="30"/>
      <c r="K610" s="2"/>
      <c r="L610" s="15"/>
      <c r="M610" s="11"/>
      <c r="N610" s="11"/>
      <c r="O610" s="15"/>
      <c r="P610" s="13"/>
      <c r="Q610" s="19"/>
      <c r="R610" s="13"/>
      <c r="S610" s="4"/>
      <c r="T610" s="30"/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</row>
    <row r="611" spans="1:119" x14ac:dyDescent="0.15">
      <c r="A611" s="36"/>
      <c r="B611" s="14"/>
      <c r="C611" s="6"/>
      <c r="D611" s="12"/>
      <c r="E611" s="13"/>
      <c r="F611" s="13"/>
      <c r="G611" s="13"/>
      <c r="H611" s="13"/>
      <c r="I611" s="12"/>
      <c r="J611" s="30"/>
      <c r="K611" s="2"/>
      <c r="L611" s="15"/>
      <c r="M611" s="11"/>
      <c r="N611" s="11"/>
      <c r="O611" s="15"/>
      <c r="P611" s="13"/>
      <c r="Q611" s="19"/>
      <c r="R611" s="13"/>
      <c r="S611" s="4"/>
      <c r="T611" s="30"/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</row>
    <row r="612" spans="1:119" x14ac:dyDescent="0.15">
      <c r="A612" s="36"/>
      <c r="B612" s="14"/>
      <c r="C612" s="6"/>
      <c r="D612" s="12"/>
      <c r="E612" s="13"/>
      <c r="F612" s="13"/>
      <c r="G612" s="13"/>
      <c r="H612" s="13"/>
      <c r="I612" s="12"/>
      <c r="J612" s="30"/>
      <c r="K612" s="2"/>
      <c r="L612" s="15"/>
      <c r="M612" s="11"/>
      <c r="N612" s="11"/>
      <c r="O612" s="15"/>
      <c r="P612" s="13"/>
      <c r="Q612" s="19"/>
      <c r="R612" s="13"/>
      <c r="S612" s="4"/>
      <c r="T612" s="30"/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</row>
    <row r="613" spans="1:119" x14ac:dyDescent="0.15">
      <c r="A613" s="36"/>
      <c r="B613" s="14"/>
      <c r="C613" s="6"/>
      <c r="D613" s="12"/>
      <c r="E613" s="13"/>
      <c r="F613" s="13"/>
      <c r="G613" s="13"/>
      <c r="H613" s="13"/>
      <c r="I613" s="12"/>
      <c r="J613" s="30"/>
      <c r="K613" s="2"/>
      <c r="L613" s="15"/>
      <c r="M613" s="11"/>
      <c r="N613" s="11"/>
      <c r="O613" s="15"/>
      <c r="P613" s="13"/>
      <c r="Q613" s="19"/>
      <c r="R613" s="13"/>
      <c r="S613" s="4"/>
      <c r="T613" s="30"/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</row>
    <row r="614" spans="1:119" x14ac:dyDescent="0.15">
      <c r="A614" s="36"/>
      <c r="B614" s="14"/>
      <c r="C614" s="6"/>
      <c r="D614" s="12"/>
      <c r="E614" s="13"/>
      <c r="F614" s="13"/>
      <c r="G614" s="13"/>
      <c r="H614" s="13"/>
      <c r="I614" s="12"/>
      <c r="J614" s="30"/>
      <c r="K614" s="2"/>
      <c r="L614" s="15"/>
      <c r="M614" s="11"/>
      <c r="N614" s="11"/>
      <c r="O614" s="15"/>
      <c r="P614" s="13"/>
      <c r="Q614" s="19"/>
      <c r="R614" s="13"/>
      <c r="S614" s="4"/>
      <c r="T614" s="30"/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</row>
    <row r="615" spans="1:119" x14ac:dyDescent="0.15">
      <c r="A615" s="36"/>
      <c r="B615" s="14"/>
      <c r="C615" s="6"/>
      <c r="D615" s="12"/>
      <c r="E615" s="13"/>
      <c r="F615" s="13"/>
      <c r="G615" s="13"/>
      <c r="H615" s="13"/>
      <c r="I615" s="12"/>
      <c r="J615" s="30"/>
      <c r="K615" s="2"/>
      <c r="L615" s="15"/>
      <c r="M615" s="11"/>
      <c r="N615" s="11"/>
      <c r="O615" s="15"/>
      <c r="P615" s="13"/>
      <c r="Q615" s="19"/>
      <c r="R615" s="13"/>
      <c r="S615" s="4"/>
      <c r="T615" s="30"/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</row>
    <row r="616" spans="1:119" x14ac:dyDescent="0.15">
      <c r="A616" s="36"/>
      <c r="B616" s="14"/>
      <c r="C616" s="6"/>
      <c r="D616" s="12"/>
      <c r="E616" s="13"/>
      <c r="F616" s="13"/>
      <c r="G616" s="13"/>
      <c r="H616" s="13"/>
      <c r="I616" s="12"/>
      <c r="J616" s="30"/>
      <c r="K616" s="2"/>
      <c r="L616" s="15"/>
      <c r="M616" s="11"/>
      <c r="N616" s="11"/>
      <c r="O616" s="15"/>
      <c r="P616" s="13"/>
      <c r="Q616" s="19"/>
      <c r="R616" s="13"/>
      <c r="S616" s="4"/>
      <c r="T616" s="30"/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</row>
    <row r="617" spans="1:119" x14ac:dyDescent="0.15">
      <c r="A617" s="36"/>
      <c r="B617" s="14"/>
      <c r="C617" s="6"/>
      <c r="D617" s="12"/>
      <c r="E617" s="13"/>
      <c r="F617" s="13"/>
      <c r="G617" s="13"/>
      <c r="H617" s="13"/>
      <c r="I617" s="12"/>
      <c r="J617" s="30"/>
      <c r="K617" s="2"/>
      <c r="L617" s="15"/>
      <c r="M617" s="11"/>
      <c r="N617" s="11"/>
      <c r="O617" s="15"/>
      <c r="P617" s="13"/>
      <c r="Q617" s="19"/>
      <c r="R617" s="13"/>
      <c r="S617" s="4"/>
      <c r="T617" s="30"/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</row>
    <row r="618" spans="1:119" x14ac:dyDescent="0.15">
      <c r="A618" s="36"/>
      <c r="B618" s="14"/>
      <c r="C618" s="6"/>
      <c r="D618" s="12"/>
      <c r="E618" s="13"/>
      <c r="F618" s="13"/>
      <c r="G618" s="13"/>
      <c r="H618" s="13"/>
      <c r="I618" s="12"/>
      <c r="J618" s="30"/>
      <c r="K618" s="2"/>
      <c r="L618" s="15"/>
      <c r="M618" s="11"/>
      <c r="N618" s="11"/>
      <c r="O618" s="15"/>
      <c r="P618" s="13"/>
      <c r="Q618" s="19"/>
      <c r="R618" s="13"/>
      <c r="S618" s="4"/>
      <c r="T618" s="30"/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</row>
    <row r="619" spans="1:119" x14ac:dyDescent="0.15">
      <c r="A619" s="36"/>
      <c r="B619" s="14"/>
      <c r="C619" s="6"/>
      <c r="D619" s="12"/>
      <c r="E619" s="13"/>
      <c r="F619" s="13"/>
      <c r="G619" s="13"/>
      <c r="H619" s="13"/>
      <c r="I619" s="12"/>
      <c r="J619" s="30"/>
      <c r="K619" s="2"/>
      <c r="L619" s="15"/>
      <c r="M619" s="11"/>
      <c r="N619" s="11"/>
      <c r="O619" s="15"/>
      <c r="P619" s="13"/>
      <c r="Q619" s="19"/>
      <c r="R619" s="13"/>
      <c r="S619" s="4"/>
      <c r="T619" s="30"/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</row>
    <row r="620" spans="1:119" x14ac:dyDescent="0.15">
      <c r="A620" s="36"/>
      <c r="B620" s="14"/>
      <c r="C620" s="6"/>
      <c r="D620" s="12"/>
      <c r="E620" s="13"/>
      <c r="F620" s="13"/>
      <c r="G620" s="13"/>
      <c r="H620" s="13"/>
      <c r="I620" s="12"/>
      <c r="J620" s="30"/>
      <c r="K620" s="2"/>
      <c r="L620" s="15"/>
      <c r="M620" s="11"/>
      <c r="N620" s="11"/>
      <c r="O620" s="15"/>
      <c r="P620" s="13"/>
      <c r="Q620" s="19"/>
      <c r="R620" s="13"/>
      <c r="S620" s="4"/>
      <c r="T620" s="30"/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</row>
    <row r="621" spans="1:119" x14ac:dyDescent="0.15">
      <c r="A621" s="36"/>
      <c r="B621" s="14"/>
      <c r="C621" s="6"/>
      <c r="D621" s="12"/>
      <c r="E621" s="13"/>
      <c r="F621" s="13"/>
      <c r="G621" s="13"/>
      <c r="H621" s="13"/>
      <c r="I621" s="12"/>
      <c r="J621" s="30"/>
      <c r="K621" s="2"/>
      <c r="L621" s="15"/>
      <c r="M621" s="11"/>
      <c r="N621" s="11"/>
      <c r="O621" s="15"/>
      <c r="P621" s="13"/>
      <c r="Q621" s="19"/>
      <c r="R621" s="13"/>
      <c r="S621" s="4"/>
      <c r="T621" s="30"/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</row>
    <row r="622" spans="1:119" x14ac:dyDescent="0.15">
      <c r="A622" s="36"/>
      <c r="B622" s="14"/>
      <c r="C622" s="6"/>
      <c r="D622" s="12"/>
      <c r="E622" s="13"/>
      <c r="F622" s="13"/>
      <c r="G622" s="13"/>
      <c r="H622" s="13"/>
      <c r="I622" s="12"/>
      <c r="J622" s="30"/>
      <c r="K622" s="2"/>
      <c r="L622" s="15"/>
      <c r="M622" s="11"/>
      <c r="N622" s="11"/>
      <c r="O622" s="15"/>
      <c r="P622" s="13"/>
      <c r="Q622" s="19"/>
      <c r="R622" s="13"/>
      <c r="S622" s="4"/>
      <c r="T622" s="30"/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</row>
    <row r="623" spans="1:119" x14ac:dyDescent="0.15">
      <c r="A623" s="36"/>
      <c r="B623" s="14"/>
      <c r="C623" s="6"/>
      <c r="D623" s="12"/>
      <c r="E623" s="13"/>
      <c r="F623" s="13"/>
      <c r="G623" s="13"/>
      <c r="H623" s="13"/>
      <c r="I623" s="12"/>
      <c r="J623" s="30"/>
      <c r="K623" s="2"/>
      <c r="L623" s="15"/>
      <c r="M623" s="11"/>
      <c r="N623" s="11"/>
      <c r="O623" s="15"/>
      <c r="P623" s="13"/>
      <c r="Q623" s="19"/>
      <c r="R623" s="13"/>
      <c r="S623" s="4"/>
      <c r="T623" s="30"/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</row>
    <row r="624" spans="1:119" x14ac:dyDescent="0.15">
      <c r="A624" s="36"/>
      <c r="B624" s="14"/>
      <c r="C624" s="6"/>
      <c r="D624" s="12"/>
      <c r="E624" s="13"/>
      <c r="F624" s="13"/>
      <c r="G624" s="13"/>
      <c r="H624" s="13"/>
      <c r="I624" s="12"/>
      <c r="J624" s="30"/>
      <c r="K624" s="2"/>
      <c r="L624" s="15"/>
      <c r="M624" s="11"/>
      <c r="N624" s="11"/>
      <c r="O624" s="15"/>
      <c r="P624" s="13"/>
      <c r="Q624" s="19"/>
      <c r="R624" s="13"/>
      <c r="S624" s="4"/>
      <c r="T624" s="30"/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</row>
    <row r="625" spans="1:119" x14ac:dyDescent="0.15">
      <c r="A625" s="36"/>
      <c r="B625" s="14"/>
      <c r="C625" s="6"/>
      <c r="D625" s="12"/>
      <c r="E625" s="13"/>
      <c r="F625" s="13"/>
      <c r="G625" s="13"/>
      <c r="H625" s="13"/>
      <c r="I625" s="12"/>
      <c r="J625" s="30"/>
      <c r="K625" s="2"/>
      <c r="L625" s="15"/>
      <c r="M625" s="11"/>
      <c r="N625" s="11"/>
      <c r="O625" s="15"/>
      <c r="P625" s="13"/>
      <c r="Q625" s="19"/>
      <c r="R625" s="13"/>
      <c r="S625" s="4"/>
      <c r="T625" s="30"/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</row>
    <row r="626" spans="1:119" x14ac:dyDescent="0.15">
      <c r="A626" s="36"/>
      <c r="B626" s="14"/>
      <c r="C626" s="6"/>
      <c r="D626" s="12"/>
      <c r="E626" s="13"/>
      <c r="F626" s="13"/>
      <c r="G626" s="13"/>
      <c r="H626" s="13"/>
      <c r="I626" s="12"/>
      <c r="J626" s="30"/>
      <c r="K626" s="2"/>
      <c r="L626" s="15"/>
      <c r="M626" s="11"/>
      <c r="N626" s="11"/>
      <c r="O626" s="15"/>
      <c r="P626" s="13"/>
      <c r="Q626" s="19"/>
      <c r="R626" s="13"/>
      <c r="S626" s="4"/>
      <c r="T626" s="30"/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</row>
    <row r="627" spans="1:119" x14ac:dyDescent="0.15">
      <c r="A627" s="36"/>
      <c r="B627" s="14"/>
      <c r="C627" s="6"/>
      <c r="D627" s="12"/>
      <c r="E627" s="13"/>
      <c r="F627" s="13"/>
      <c r="G627" s="13"/>
      <c r="H627" s="13"/>
      <c r="I627" s="12"/>
      <c r="J627" s="30"/>
      <c r="K627" s="2"/>
      <c r="L627" s="15"/>
      <c r="M627" s="11"/>
      <c r="N627" s="11"/>
      <c r="O627" s="15"/>
      <c r="P627" s="13"/>
      <c r="Q627" s="19"/>
      <c r="R627" s="13"/>
      <c r="S627" s="4"/>
      <c r="T627" s="30"/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</row>
    <row r="628" spans="1:119" x14ac:dyDescent="0.15">
      <c r="A628" s="36"/>
      <c r="B628" s="14"/>
      <c r="C628" s="6"/>
      <c r="D628" s="12"/>
      <c r="E628" s="13"/>
      <c r="F628" s="13"/>
      <c r="G628" s="13"/>
      <c r="H628" s="13"/>
      <c r="I628" s="12"/>
      <c r="J628" s="30"/>
      <c r="K628" s="2"/>
      <c r="L628" s="15"/>
      <c r="M628" s="11"/>
      <c r="N628" s="11"/>
      <c r="O628" s="15"/>
      <c r="P628" s="13"/>
      <c r="Q628" s="19"/>
      <c r="R628" s="13"/>
      <c r="S628" s="4"/>
      <c r="T628" s="30"/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</row>
    <row r="629" spans="1:119" x14ac:dyDescent="0.15">
      <c r="A629" s="36"/>
      <c r="B629" s="14"/>
      <c r="C629" s="6"/>
      <c r="D629" s="12"/>
      <c r="E629" s="13"/>
      <c r="F629" s="13"/>
      <c r="G629" s="13"/>
      <c r="H629" s="13"/>
      <c r="I629" s="12"/>
      <c r="J629" s="30"/>
      <c r="K629" s="2"/>
      <c r="L629" s="15"/>
      <c r="M629" s="11"/>
      <c r="N629" s="11"/>
      <c r="O629" s="15"/>
      <c r="P629" s="13"/>
      <c r="Q629" s="19"/>
      <c r="R629" s="13"/>
      <c r="S629" s="4"/>
      <c r="T629" s="30"/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</row>
    <row r="630" spans="1:119" x14ac:dyDescent="0.15">
      <c r="A630" s="36"/>
      <c r="B630" s="14"/>
      <c r="C630" s="6"/>
      <c r="D630" s="12"/>
      <c r="E630" s="13"/>
      <c r="F630" s="13"/>
      <c r="G630" s="13"/>
      <c r="H630" s="13"/>
      <c r="I630" s="12"/>
      <c r="J630" s="30"/>
      <c r="K630" s="2"/>
      <c r="L630" s="15"/>
      <c r="M630" s="11"/>
      <c r="N630" s="11"/>
      <c r="O630" s="15"/>
      <c r="P630" s="13"/>
      <c r="Q630" s="19"/>
      <c r="R630" s="13"/>
      <c r="S630" s="4"/>
      <c r="T630" s="30"/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</row>
    <row r="631" spans="1:119" x14ac:dyDescent="0.15">
      <c r="A631" s="36"/>
      <c r="B631" s="14"/>
      <c r="C631" s="6"/>
      <c r="D631" s="12"/>
      <c r="E631" s="13"/>
      <c r="F631" s="13"/>
      <c r="G631" s="13"/>
      <c r="H631" s="13"/>
      <c r="I631" s="12"/>
      <c r="J631" s="30"/>
      <c r="K631" s="2"/>
      <c r="L631" s="15"/>
      <c r="M631" s="11"/>
      <c r="N631" s="11"/>
      <c r="O631" s="15"/>
      <c r="P631" s="13"/>
      <c r="Q631" s="19"/>
      <c r="R631" s="13"/>
      <c r="S631" s="4"/>
      <c r="T631" s="30"/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</row>
    <row r="632" spans="1:119" x14ac:dyDescent="0.15">
      <c r="A632" s="36"/>
      <c r="B632" s="14"/>
      <c r="C632" s="6"/>
      <c r="D632" s="12"/>
      <c r="E632" s="13"/>
      <c r="F632" s="13"/>
      <c r="G632" s="13"/>
      <c r="H632" s="13"/>
      <c r="I632" s="12"/>
      <c r="J632" s="30"/>
      <c r="K632" s="2"/>
      <c r="L632" s="15"/>
      <c r="M632" s="11"/>
      <c r="N632" s="11"/>
      <c r="O632" s="15"/>
      <c r="P632" s="13"/>
      <c r="Q632" s="19"/>
      <c r="R632" s="13"/>
      <c r="S632" s="4"/>
      <c r="T632" s="30"/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</row>
    <row r="633" spans="1:119" x14ac:dyDescent="0.15">
      <c r="A633" s="36"/>
      <c r="B633" s="14"/>
      <c r="C633" s="6"/>
      <c r="D633" s="12"/>
      <c r="E633" s="13"/>
      <c r="F633" s="13"/>
      <c r="G633" s="13"/>
      <c r="H633" s="13"/>
      <c r="I633" s="12"/>
      <c r="J633" s="30"/>
      <c r="K633" s="2"/>
      <c r="L633" s="15"/>
      <c r="M633" s="11"/>
      <c r="N633" s="11"/>
      <c r="O633" s="15"/>
      <c r="P633" s="13"/>
      <c r="Q633" s="19"/>
      <c r="R633" s="13"/>
      <c r="S633" s="4"/>
      <c r="T633" s="30"/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</row>
    <row r="634" spans="1:119" x14ac:dyDescent="0.15">
      <c r="A634" s="36"/>
      <c r="B634" s="14"/>
      <c r="C634" s="6"/>
      <c r="D634" s="12"/>
      <c r="E634" s="13"/>
      <c r="F634" s="13"/>
      <c r="G634" s="13"/>
      <c r="H634" s="13"/>
      <c r="I634" s="12"/>
      <c r="J634" s="30"/>
      <c r="K634" s="2"/>
      <c r="L634" s="15"/>
      <c r="M634" s="11"/>
      <c r="N634" s="11"/>
      <c r="O634" s="15"/>
      <c r="P634" s="13"/>
      <c r="Q634" s="19"/>
      <c r="R634" s="13"/>
      <c r="S634" s="4"/>
      <c r="T634" s="30"/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</row>
    <row r="635" spans="1:119" x14ac:dyDescent="0.15">
      <c r="A635" s="36"/>
      <c r="B635" s="14"/>
      <c r="C635" s="6"/>
      <c r="D635" s="12"/>
      <c r="E635" s="13"/>
      <c r="F635" s="13"/>
      <c r="G635" s="13"/>
      <c r="H635" s="13"/>
      <c r="I635" s="12"/>
      <c r="J635" s="30"/>
      <c r="K635" s="2"/>
      <c r="L635" s="15"/>
      <c r="M635" s="11"/>
      <c r="N635" s="11"/>
      <c r="O635" s="15"/>
      <c r="P635" s="13"/>
      <c r="Q635" s="19"/>
      <c r="R635" s="13"/>
      <c r="S635" s="4"/>
      <c r="T635" s="30"/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</row>
    <row r="636" spans="1:119" x14ac:dyDescent="0.15">
      <c r="A636" s="36"/>
      <c r="B636" s="14"/>
      <c r="C636" s="6"/>
      <c r="D636" s="12"/>
      <c r="E636" s="13"/>
      <c r="F636" s="13"/>
      <c r="G636" s="13"/>
      <c r="H636" s="13"/>
      <c r="I636" s="12"/>
      <c r="J636" s="30"/>
      <c r="K636" s="2"/>
      <c r="L636" s="15"/>
      <c r="M636" s="11"/>
      <c r="N636" s="11"/>
      <c r="O636" s="15"/>
      <c r="P636" s="13"/>
      <c r="Q636" s="19"/>
      <c r="R636" s="13"/>
      <c r="S636" s="4"/>
      <c r="T636" s="30"/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</row>
    <row r="637" spans="1:119" x14ac:dyDescent="0.15">
      <c r="A637" s="36"/>
      <c r="B637" s="14"/>
      <c r="C637" s="6"/>
      <c r="D637" s="12"/>
      <c r="E637" s="13"/>
      <c r="F637" s="13"/>
      <c r="G637" s="13"/>
      <c r="H637" s="13"/>
      <c r="I637" s="12"/>
      <c r="J637" s="30"/>
      <c r="K637" s="2"/>
      <c r="L637" s="15"/>
      <c r="M637" s="11"/>
      <c r="N637" s="11"/>
      <c r="O637" s="15"/>
      <c r="P637" s="13"/>
      <c r="Q637" s="19"/>
      <c r="R637" s="13"/>
      <c r="S637" s="4"/>
      <c r="T637" s="30"/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</row>
    <row r="638" spans="1:119" x14ac:dyDescent="0.15">
      <c r="A638" s="36"/>
      <c r="B638" s="14"/>
      <c r="C638" s="6"/>
      <c r="D638" s="12"/>
      <c r="E638" s="13"/>
      <c r="F638" s="13"/>
      <c r="G638" s="13"/>
      <c r="H638" s="13"/>
      <c r="I638" s="12"/>
      <c r="J638" s="30"/>
      <c r="K638" s="2"/>
      <c r="L638" s="15"/>
      <c r="M638" s="11"/>
      <c r="N638" s="11"/>
      <c r="O638" s="15"/>
      <c r="P638" s="13"/>
      <c r="Q638" s="19"/>
      <c r="R638" s="13"/>
      <c r="S638" s="4"/>
      <c r="T638" s="30"/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</row>
    <row r="639" spans="1:119" x14ac:dyDescent="0.15">
      <c r="A639" s="36"/>
      <c r="B639" s="14"/>
      <c r="C639" s="6"/>
      <c r="D639" s="12"/>
      <c r="E639" s="13"/>
      <c r="F639" s="13"/>
      <c r="G639" s="13"/>
      <c r="H639" s="13"/>
      <c r="I639" s="12"/>
      <c r="J639" s="30"/>
      <c r="K639" s="2"/>
      <c r="L639" s="15"/>
      <c r="M639" s="11"/>
      <c r="N639" s="11"/>
      <c r="O639" s="15"/>
      <c r="P639" s="13"/>
      <c r="Q639" s="19"/>
      <c r="R639" s="13"/>
      <c r="S639" s="4"/>
      <c r="T639" s="30"/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</row>
    <row r="640" spans="1:119" x14ac:dyDescent="0.15">
      <c r="A640" s="36"/>
      <c r="B640" s="14"/>
      <c r="C640" s="6"/>
      <c r="D640" s="12"/>
      <c r="E640" s="13"/>
      <c r="F640" s="13"/>
      <c r="G640" s="13"/>
      <c r="H640" s="13"/>
      <c r="I640" s="12"/>
      <c r="J640" s="30"/>
      <c r="K640" s="2"/>
      <c r="L640" s="15"/>
      <c r="M640" s="11"/>
      <c r="N640" s="11"/>
      <c r="O640" s="15"/>
      <c r="P640" s="13"/>
      <c r="Q640" s="19"/>
      <c r="R640" s="13"/>
      <c r="S640" s="4"/>
      <c r="T640" s="30"/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</row>
    <row r="641" spans="1:119" x14ac:dyDescent="0.15">
      <c r="A641" s="36"/>
      <c r="B641" s="14"/>
      <c r="C641" s="6"/>
      <c r="D641" s="12"/>
      <c r="E641" s="13"/>
      <c r="F641" s="13"/>
      <c r="G641" s="13"/>
      <c r="H641" s="13"/>
      <c r="I641" s="12"/>
      <c r="J641" s="30"/>
      <c r="K641" s="2"/>
      <c r="L641" s="15"/>
      <c r="M641" s="11"/>
      <c r="N641" s="11"/>
      <c r="O641" s="15"/>
      <c r="P641" s="13"/>
      <c r="Q641" s="19"/>
      <c r="R641" s="13"/>
      <c r="S641" s="4"/>
      <c r="T641" s="30"/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</row>
    <row r="642" spans="1:119" x14ac:dyDescent="0.15">
      <c r="A642" s="36"/>
      <c r="B642" s="14"/>
      <c r="C642" s="6"/>
      <c r="D642" s="12"/>
      <c r="E642" s="13"/>
      <c r="F642" s="13"/>
      <c r="G642" s="13"/>
      <c r="H642" s="13"/>
      <c r="I642" s="12"/>
      <c r="J642" s="30"/>
      <c r="K642" s="2"/>
      <c r="L642" s="15"/>
      <c r="M642" s="11"/>
      <c r="N642" s="11"/>
      <c r="O642" s="15"/>
      <c r="P642" s="13"/>
      <c r="Q642" s="19"/>
      <c r="R642" s="13"/>
      <c r="S642" s="4"/>
      <c r="T642" s="30"/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</row>
    <row r="643" spans="1:119" x14ac:dyDescent="0.15">
      <c r="A643" s="36"/>
      <c r="B643" s="14"/>
      <c r="C643" s="6"/>
      <c r="D643" s="12"/>
      <c r="E643" s="13"/>
      <c r="F643" s="13"/>
      <c r="G643" s="13"/>
      <c r="H643" s="13"/>
      <c r="I643" s="12"/>
      <c r="J643" s="30"/>
      <c r="K643" s="2"/>
      <c r="L643" s="15"/>
      <c r="M643" s="11"/>
      <c r="N643" s="11"/>
      <c r="O643" s="15"/>
      <c r="P643" s="13"/>
      <c r="Q643" s="19"/>
      <c r="R643" s="13"/>
      <c r="S643" s="4"/>
      <c r="T643" s="30"/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</row>
    <row r="644" spans="1:119" x14ac:dyDescent="0.15">
      <c r="A644" s="36"/>
      <c r="B644" s="14"/>
      <c r="C644" s="6"/>
      <c r="D644" s="12"/>
      <c r="E644" s="13"/>
      <c r="F644" s="13"/>
      <c r="G644" s="13"/>
      <c r="H644" s="13"/>
      <c r="I644" s="12"/>
      <c r="J644" s="30"/>
      <c r="K644" s="2"/>
      <c r="L644" s="15"/>
      <c r="M644" s="11"/>
      <c r="N644" s="11"/>
      <c r="O644" s="15"/>
      <c r="P644" s="13"/>
      <c r="Q644" s="19"/>
      <c r="R644" s="13"/>
      <c r="S644" s="4"/>
      <c r="T644" s="30"/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</row>
    <row r="645" spans="1:119" x14ac:dyDescent="0.15">
      <c r="A645" s="36"/>
      <c r="B645" s="14"/>
      <c r="C645" s="6"/>
      <c r="D645" s="12"/>
      <c r="E645" s="13"/>
      <c r="F645" s="13"/>
      <c r="G645" s="13"/>
      <c r="H645" s="13"/>
      <c r="I645" s="12"/>
      <c r="J645" s="30"/>
      <c r="K645" s="2"/>
      <c r="L645" s="15"/>
      <c r="M645" s="11"/>
      <c r="N645" s="11"/>
      <c r="O645" s="15"/>
      <c r="P645" s="13"/>
      <c r="Q645" s="19"/>
      <c r="R645" s="13"/>
      <c r="S645" s="4"/>
      <c r="T645" s="30"/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</row>
    <row r="646" spans="1:119" x14ac:dyDescent="0.15">
      <c r="A646" s="36"/>
      <c r="B646" s="14"/>
      <c r="C646" s="6"/>
      <c r="D646" s="12"/>
      <c r="E646" s="13"/>
      <c r="F646" s="13"/>
      <c r="G646" s="13"/>
      <c r="H646" s="13"/>
      <c r="I646" s="12"/>
      <c r="J646" s="30"/>
      <c r="K646" s="2"/>
      <c r="L646" s="15"/>
      <c r="M646" s="11"/>
      <c r="N646" s="11"/>
      <c r="O646" s="15"/>
      <c r="P646" s="13"/>
      <c r="Q646" s="19"/>
      <c r="R646" s="13"/>
      <c r="S646" s="4"/>
      <c r="T646" s="30"/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</row>
    <row r="647" spans="1:119" x14ac:dyDescent="0.15">
      <c r="A647" s="36"/>
      <c r="B647" s="14"/>
      <c r="C647" s="6"/>
      <c r="D647" s="12"/>
      <c r="E647" s="13"/>
      <c r="F647" s="13"/>
      <c r="G647" s="13"/>
      <c r="H647" s="13"/>
      <c r="I647" s="12"/>
      <c r="J647" s="30"/>
      <c r="K647" s="2"/>
      <c r="L647" s="15"/>
      <c r="M647" s="11"/>
      <c r="N647" s="11"/>
      <c r="O647" s="15"/>
      <c r="P647" s="13"/>
      <c r="Q647" s="19"/>
      <c r="R647" s="13"/>
      <c r="S647" s="4"/>
      <c r="T647" s="30"/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</row>
    <row r="648" spans="1:119" x14ac:dyDescent="0.15">
      <c r="A648" s="36"/>
      <c r="B648" s="14"/>
      <c r="C648" s="6"/>
      <c r="D648" s="12"/>
      <c r="E648" s="13"/>
      <c r="F648" s="13"/>
      <c r="G648" s="13"/>
      <c r="H648" s="13"/>
      <c r="I648" s="12"/>
      <c r="J648" s="30"/>
      <c r="K648" s="2"/>
      <c r="L648" s="15"/>
      <c r="M648" s="11"/>
      <c r="N648" s="11"/>
      <c r="O648" s="15"/>
      <c r="P648" s="13"/>
      <c r="Q648" s="19"/>
      <c r="R648" s="13"/>
      <c r="S648" s="4"/>
      <c r="T648" s="30"/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</row>
    <row r="649" spans="1:119" x14ac:dyDescent="0.15">
      <c r="A649" s="36"/>
      <c r="B649" s="14"/>
      <c r="C649" s="6"/>
      <c r="D649" s="12"/>
      <c r="E649" s="13"/>
      <c r="F649" s="13"/>
      <c r="G649" s="13"/>
      <c r="H649" s="13"/>
      <c r="I649" s="12"/>
      <c r="J649" s="30"/>
      <c r="K649" s="2"/>
      <c r="L649" s="15"/>
      <c r="M649" s="11"/>
      <c r="N649" s="11"/>
      <c r="O649" s="15"/>
      <c r="P649" s="13"/>
      <c r="Q649" s="19"/>
      <c r="R649" s="13"/>
      <c r="S649" s="4"/>
      <c r="T649" s="30"/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</row>
    <row r="650" spans="1:119" x14ac:dyDescent="0.15">
      <c r="A650" s="36"/>
      <c r="B650" s="14"/>
      <c r="C650" s="6"/>
      <c r="D650" s="12"/>
      <c r="E650" s="13"/>
      <c r="F650" s="13"/>
      <c r="G650" s="13"/>
      <c r="H650" s="13"/>
      <c r="I650" s="12"/>
      <c r="J650" s="30"/>
      <c r="K650" s="2"/>
      <c r="L650" s="15"/>
      <c r="M650" s="11"/>
      <c r="N650" s="11"/>
      <c r="O650" s="15"/>
      <c r="P650" s="13"/>
      <c r="Q650" s="19"/>
      <c r="R650" s="13"/>
      <c r="S650" s="4"/>
      <c r="T650" s="30"/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</row>
    <row r="651" spans="1:119" x14ac:dyDescent="0.15">
      <c r="A651" s="36"/>
      <c r="B651" s="14"/>
      <c r="C651" s="6"/>
      <c r="D651" s="12"/>
      <c r="E651" s="13"/>
      <c r="F651" s="13"/>
      <c r="G651" s="13"/>
      <c r="H651" s="13"/>
      <c r="I651" s="12"/>
      <c r="J651" s="30"/>
      <c r="K651" s="2"/>
      <c r="L651" s="15"/>
      <c r="M651" s="11"/>
      <c r="N651" s="11"/>
      <c r="O651" s="15"/>
      <c r="P651" s="13"/>
      <c r="Q651" s="19"/>
      <c r="R651" s="13"/>
      <c r="S651" s="4"/>
      <c r="T651" s="30"/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</row>
    <row r="652" spans="1:119" x14ac:dyDescent="0.15">
      <c r="A652" s="36"/>
      <c r="B652" s="14"/>
      <c r="C652" s="6"/>
      <c r="D652" s="12"/>
      <c r="E652" s="13"/>
      <c r="F652" s="13"/>
      <c r="G652" s="13"/>
      <c r="H652" s="13"/>
      <c r="I652" s="12"/>
      <c r="J652" s="30"/>
      <c r="K652" s="2"/>
      <c r="L652" s="15"/>
      <c r="M652" s="11"/>
      <c r="N652" s="11"/>
      <c r="O652" s="15"/>
      <c r="P652" s="13"/>
      <c r="Q652" s="19"/>
      <c r="R652" s="13"/>
      <c r="S652" s="4"/>
      <c r="T652" s="30"/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</row>
    <row r="653" spans="1:119" x14ac:dyDescent="0.15">
      <c r="A653" s="36"/>
      <c r="B653" s="14"/>
      <c r="C653" s="6"/>
      <c r="D653" s="12"/>
      <c r="E653" s="13"/>
      <c r="F653" s="13"/>
      <c r="G653" s="13"/>
      <c r="H653" s="13"/>
      <c r="I653" s="12"/>
      <c r="J653" s="30"/>
      <c r="K653" s="2"/>
      <c r="L653" s="15"/>
      <c r="M653" s="11"/>
      <c r="N653" s="11"/>
      <c r="O653" s="15"/>
      <c r="P653" s="13"/>
      <c r="Q653" s="19"/>
      <c r="R653" s="13"/>
      <c r="S653" s="4"/>
      <c r="T653" s="30"/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</row>
    <row r="654" spans="1:119" x14ac:dyDescent="0.15">
      <c r="A654" s="36"/>
      <c r="B654" s="14"/>
      <c r="C654" s="6"/>
      <c r="D654" s="12"/>
      <c r="E654" s="13"/>
      <c r="F654" s="13"/>
      <c r="G654" s="13"/>
      <c r="H654" s="13"/>
      <c r="I654" s="12"/>
      <c r="J654" s="30"/>
      <c r="K654" s="2"/>
      <c r="L654" s="15"/>
      <c r="M654" s="11"/>
      <c r="N654" s="11"/>
      <c r="O654" s="15"/>
      <c r="P654" s="13"/>
      <c r="Q654" s="19"/>
      <c r="R654" s="13"/>
      <c r="S654" s="4"/>
      <c r="T654" s="30"/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</row>
    <row r="655" spans="1:119" x14ac:dyDescent="0.15">
      <c r="A655" s="36"/>
      <c r="B655" s="14"/>
      <c r="C655" s="6"/>
      <c r="D655" s="12"/>
      <c r="E655" s="13"/>
      <c r="F655" s="13"/>
      <c r="G655" s="13"/>
      <c r="H655" s="13"/>
      <c r="I655" s="12"/>
      <c r="J655" s="30"/>
      <c r="K655" s="2"/>
      <c r="L655" s="15"/>
      <c r="M655" s="11"/>
      <c r="N655" s="11"/>
      <c r="O655" s="15"/>
      <c r="P655" s="13"/>
      <c r="Q655" s="19"/>
      <c r="R655" s="13"/>
      <c r="S655" s="4"/>
      <c r="T655" s="30"/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</row>
    <row r="656" spans="1:119" x14ac:dyDescent="0.15">
      <c r="A656" s="36"/>
      <c r="B656" s="14"/>
      <c r="C656" s="6"/>
      <c r="D656" s="12"/>
      <c r="E656" s="13"/>
      <c r="F656" s="13"/>
      <c r="G656" s="13"/>
      <c r="H656" s="13"/>
      <c r="I656" s="12"/>
      <c r="J656" s="30"/>
      <c r="K656" s="2"/>
      <c r="L656" s="15"/>
      <c r="M656" s="11"/>
      <c r="N656" s="11"/>
      <c r="O656" s="15"/>
      <c r="P656" s="13"/>
      <c r="Q656" s="19"/>
      <c r="R656" s="13"/>
      <c r="S656" s="4"/>
      <c r="T656" s="30"/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</row>
    <row r="657" spans="1:119" x14ac:dyDescent="0.15">
      <c r="A657" s="36"/>
      <c r="B657" s="14"/>
      <c r="C657" s="6"/>
      <c r="D657" s="12"/>
      <c r="E657" s="13"/>
      <c r="F657" s="13"/>
      <c r="G657" s="13"/>
      <c r="H657" s="13"/>
      <c r="I657" s="12"/>
      <c r="J657" s="30"/>
      <c r="K657" s="2"/>
      <c r="L657" s="15"/>
      <c r="M657" s="11"/>
      <c r="N657" s="11"/>
      <c r="O657" s="15"/>
      <c r="P657" s="13"/>
      <c r="Q657" s="19"/>
      <c r="R657" s="13"/>
      <c r="S657" s="4"/>
      <c r="T657" s="30"/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</row>
    <row r="658" spans="1:119" x14ac:dyDescent="0.15">
      <c r="A658" s="36"/>
      <c r="B658" s="14"/>
      <c r="C658" s="6"/>
      <c r="D658" s="12"/>
      <c r="E658" s="13"/>
      <c r="F658" s="13"/>
      <c r="G658" s="13"/>
      <c r="H658" s="13"/>
      <c r="I658" s="12"/>
      <c r="J658" s="30"/>
      <c r="K658" s="2"/>
      <c r="L658" s="15"/>
      <c r="M658" s="11"/>
      <c r="N658" s="11"/>
      <c r="O658" s="15"/>
      <c r="P658" s="13"/>
      <c r="Q658" s="19"/>
      <c r="R658" s="13"/>
      <c r="S658" s="4"/>
      <c r="T658" s="30"/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</row>
    <row r="659" spans="1:119" x14ac:dyDescent="0.15">
      <c r="A659" s="36"/>
      <c r="B659" s="14"/>
      <c r="C659" s="6"/>
      <c r="D659" s="12"/>
      <c r="E659" s="13"/>
      <c r="F659" s="13"/>
      <c r="G659" s="13"/>
      <c r="H659" s="13"/>
      <c r="I659" s="12"/>
      <c r="J659" s="30"/>
      <c r="K659" s="2"/>
      <c r="L659" s="15"/>
      <c r="M659" s="11"/>
      <c r="N659" s="11"/>
      <c r="O659" s="15"/>
      <c r="P659" s="13"/>
      <c r="Q659" s="19"/>
      <c r="R659" s="13"/>
      <c r="S659" s="4"/>
      <c r="T659" s="30"/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</row>
    <row r="660" spans="1:119" x14ac:dyDescent="0.15">
      <c r="A660" s="36"/>
      <c r="B660" s="14"/>
      <c r="C660" s="6"/>
      <c r="D660" s="12"/>
      <c r="E660" s="13"/>
      <c r="F660" s="13"/>
      <c r="G660" s="13"/>
      <c r="H660" s="13"/>
      <c r="I660" s="12"/>
      <c r="J660" s="30"/>
      <c r="K660" s="2"/>
      <c r="L660" s="15"/>
      <c r="M660" s="11"/>
      <c r="N660" s="11"/>
      <c r="O660" s="15"/>
      <c r="P660" s="13"/>
      <c r="Q660" s="19"/>
      <c r="R660" s="13"/>
      <c r="S660" s="4"/>
      <c r="T660" s="30"/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</row>
    <row r="661" spans="1:119" x14ac:dyDescent="0.15">
      <c r="A661" s="36"/>
      <c r="B661" s="14"/>
      <c r="C661" s="6"/>
      <c r="D661" s="12"/>
      <c r="E661" s="13"/>
      <c r="F661" s="13"/>
      <c r="G661" s="13"/>
      <c r="H661" s="13"/>
      <c r="I661" s="12"/>
      <c r="J661" s="30"/>
      <c r="K661" s="2"/>
      <c r="L661" s="15"/>
      <c r="M661" s="11"/>
      <c r="N661" s="11"/>
      <c r="O661" s="15"/>
      <c r="P661" s="13"/>
      <c r="Q661" s="19"/>
      <c r="R661" s="13"/>
      <c r="S661" s="4"/>
      <c r="T661" s="30"/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</row>
    <row r="662" spans="1:119" x14ac:dyDescent="0.15">
      <c r="A662" s="36"/>
      <c r="B662" s="14"/>
      <c r="C662" s="6"/>
      <c r="D662" s="12"/>
      <c r="E662" s="13"/>
      <c r="F662" s="13"/>
      <c r="G662" s="13"/>
      <c r="H662" s="13"/>
      <c r="I662" s="12"/>
      <c r="J662" s="30"/>
      <c r="K662" s="2"/>
      <c r="L662" s="15"/>
      <c r="M662" s="11"/>
      <c r="N662" s="11"/>
      <c r="O662" s="15"/>
      <c r="P662" s="13"/>
      <c r="Q662" s="19"/>
      <c r="R662" s="13"/>
      <c r="S662" s="4"/>
      <c r="T662" s="30"/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</row>
    <row r="663" spans="1:119" x14ac:dyDescent="0.15">
      <c r="A663" s="36"/>
      <c r="B663" s="14"/>
      <c r="C663" s="6"/>
      <c r="D663" s="12"/>
      <c r="E663" s="13"/>
      <c r="F663" s="13"/>
      <c r="G663" s="13"/>
      <c r="H663" s="13"/>
      <c r="I663" s="12"/>
      <c r="J663" s="30"/>
      <c r="K663" s="2"/>
      <c r="L663" s="15"/>
      <c r="M663" s="11"/>
      <c r="N663" s="11"/>
      <c r="O663" s="15"/>
      <c r="P663" s="13"/>
      <c r="Q663" s="19"/>
      <c r="R663" s="13"/>
      <c r="S663" s="4"/>
      <c r="T663" s="30"/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</row>
    <row r="664" spans="1:119" x14ac:dyDescent="0.15">
      <c r="A664" s="36"/>
      <c r="B664" s="14"/>
      <c r="C664" s="6"/>
      <c r="D664" s="12"/>
      <c r="E664" s="13"/>
      <c r="F664" s="13"/>
      <c r="G664" s="13"/>
      <c r="H664" s="13"/>
      <c r="I664" s="12"/>
      <c r="J664" s="30"/>
      <c r="K664" s="2"/>
      <c r="L664" s="15"/>
      <c r="M664" s="11"/>
      <c r="N664" s="11"/>
      <c r="O664" s="15"/>
      <c r="P664" s="13"/>
      <c r="Q664" s="19"/>
      <c r="R664" s="13"/>
      <c r="S664" s="4"/>
      <c r="T664" s="30"/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</row>
    <row r="665" spans="1:119" x14ac:dyDescent="0.15">
      <c r="A665" s="36"/>
      <c r="B665" s="14"/>
      <c r="C665" s="6"/>
      <c r="D665" s="12"/>
      <c r="E665" s="13"/>
      <c r="F665" s="13"/>
      <c r="G665" s="13"/>
      <c r="H665" s="13"/>
      <c r="I665" s="12"/>
      <c r="J665" s="30"/>
      <c r="K665" s="2"/>
      <c r="L665" s="15"/>
      <c r="M665" s="11"/>
      <c r="N665" s="11"/>
      <c r="O665" s="15"/>
      <c r="P665" s="13"/>
      <c r="Q665" s="19"/>
      <c r="R665" s="13"/>
      <c r="S665" s="4"/>
      <c r="T665" s="30"/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</row>
    <row r="666" spans="1:119" x14ac:dyDescent="0.15">
      <c r="A666" s="36"/>
      <c r="B666" s="14"/>
      <c r="C666" s="6"/>
      <c r="D666" s="12"/>
      <c r="E666" s="13"/>
      <c r="F666" s="13"/>
      <c r="G666" s="13"/>
      <c r="H666" s="13"/>
      <c r="I666" s="12"/>
      <c r="J666" s="30"/>
      <c r="K666" s="2"/>
      <c r="L666" s="15"/>
      <c r="M666" s="11"/>
      <c r="N666" s="11"/>
      <c r="O666" s="15"/>
      <c r="P666" s="13"/>
      <c r="Q666" s="19"/>
      <c r="R666" s="13"/>
      <c r="S666" s="4"/>
      <c r="T666" s="30"/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</row>
    <row r="667" spans="1:119" x14ac:dyDescent="0.15">
      <c r="A667" s="36"/>
      <c r="B667" s="14"/>
      <c r="C667" s="6"/>
      <c r="D667" s="12"/>
      <c r="E667" s="13"/>
      <c r="F667" s="13"/>
      <c r="G667" s="13"/>
      <c r="H667" s="13"/>
      <c r="I667" s="12"/>
      <c r="J667" s="30"/>
      <c r="K667" s="2"/>
      <c r="L667" s="15"/>
      <c r="M667" s="11"/>
      <c r="N667" s="11"/>
      <c r="O667" s="15"/>
      <c r="P667" s="13"/>
      <c r="Q667" s="19"/>
      <c r="R667" s="13"/>
      <c r="S667" s="4"/>
      <c r="T667" s="30"/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</row>
    <row r="668" spans="1:119" x14ac:dyDescent="0.15">
      <c r="A668" s="36"/>
      <c r="B668" s="14"/>
      <c r="C668" s="6"/>
      <c r="D668" s="12"/>
      <c r="E668" s="13"/>
      <c r="F668" s="13"/>
      <c r="G668" s="13"/>
      <c r="H668" s="13"/>
      <c r="I668" s="12"/>
      <c r="J668" s="30"/>
      <c r="K668" s="2"/>
      <c r="L668" s="15"/>
      <c r="M668" s="11"/>
      <c r="N668" s="11"/>
      <c r="O668" s="15"/>
      <c r="P668" s="13"/>
      <c r="Q668" s="19"/>
      <c r="R668" s="13"/>
      <c r="S668" s="4"/>
      <c r="T668" s="30"/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</row>
    <row r="669" spans="1:119" x14ac:dyDescent="0.15">
      <c r="A669" s="36"/>
      <c r="B669" s="14"/>
      <c r="C669" s="6"/>
      <c r="D669" s="12"/>
      <c r="E669" s="13"/>
      <c r="F669" s="13"/>
      <c r="G669" s="13"/>
      <c r="H669" s="13"/>
      <c r="I669" s="12"/>
      <c r="J669" s="30"/>
      <c r="K669" s="2"/>
      <c r="L669" s="15"/>
      <c r="M669" s="11"/>
      <c r="N669" s="11"/>
      <c r="O669" s="15"/>
      <c r="P669" s="13"/>
      <c r="Q669" s="19"/>
      <c r="R669" s="13"/>
      <c r="S669" s="4"/>
      <c r="T669" s="30"/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</row>
    <row r="670" spans="1:119" x14ac:dyDescent="0.15">
      <c r="A670" s="36"/>
      <c r="B670" s="14"/>
      <c r="C670" s="6"/>
      <c r="D670" s="12"/>
      <c r="E670" s="13"/>
      <c r="F670" s="13"/>
      <c r="G670" s="13"/>
      <c r="H670" s="13"/>
      <c r="I670" s="12"/>
      <c r="J670" s="30"/>
      <c r="K670" s="2"/>
      <c r="L670" s="15"/>
      <c r="M670" s="11"/>
      <c r="N670" s="11"/>
      <c r="O670" s="15"/>
      <c r="P670" s="13"/>
      <c r="Q670" s="19"/>
      <c r="R670" s="13"/>
      <c r="S670" s="4"/>
      <c r="T670" s="30"/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</row>
    <row r="671" spans="1:119" x14ac:dyDescent="0.15">
      <c r="A671" s="36"/>
      <c r="B671" s="14"/>
      <c r="C671" s="6"/>
      <c r="D671" s="12"/>
      <c r="E671" s="13"/>
      <c r="F671" s="13"/>
      <c r="G671" s="13"/>
      <c r="H671" s="13"/>
      <c r="I671" s="12"/>
      <c r="J671" s="30"/>
      <c r="K671" s="2"/>
      <c r="L671" s="15"/>
      <c r="M671" s="11"/>
      <c r="N671" s="11"/>
      <c r="O671" s="15"/>
      <c r="P671" s="13"/>
      <c r="Q671" s="19"/>
      <c r="R671" s="13"/>
      <c r="S671" s="4"/>
      <c r="T671" s="30"/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</row>
    <row r="672" spans="1:119" x14ac:dyDescent="0.15">
      <c r="A672" s="36"/>
      <c r="B672" s="14"/>
      <c r="C672" s="6"/>
      <c r="D672" s="12"/>
      <c r="E672" s="13"/>
      <c r="F672" s="13"/>
      <c r="G672" s="13"/>
      <c r="H672" s="13"/>
      <c r="I672" s="12"/>
      <c r="J672" s="30"/>
      <c r="K672" s="2"/>
      <c r="L672" s="15"/>
      <c r="M672" s="11"/>
      <c r="N672" s="11"/>
      <c r="O672" s="15"/>
      <c r="P672" s="13"/>
      <c r="Q672" s="19"/>
      <c r="R672" s="13"/>
      <c r="S672" s="4"/>
      <c r="T672" s="30"/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</row>
    <row r="673" spans="1:119" x14ac:dyDescent="0.15">
      <c r="A673" s="36"/>
      <c r="B673" s="14"/>
      <c r="C673" s="6"/>
      <c r="D673" s="12"/>
      <c r="E673" s="13"/>
      <c r="F673" s="13"/>
      <c r="G673" s="13"/>
      <c r="H673" s="13"/>
      <c r="I673" s="12"/>
      <c r="J673" s="30"/>
      <c r="K673" s="2"/>
      <c r="L673" s="15"/>
      <c r="M673" s="11"/>
      <c r="N673" s="11"/>
      <c r="O673" s="15"/>
      <c r="P673" s="13"/>
      <c r="Q673" s="19"/>
      <c r="R673" s="13"/>
      <c r="S673" s="4"/>
      <c r="T673" s="30"/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</row>
    <row r="674" spans="1:119" x14ac:dyDescent="0.15">
      <c r="A674" s="36"/>
      <c r="B674" s="14"/>
      <c r="C674" s="6"/>
      <c r="D674" s="12"/>
      <c r="E674" s="13"/>
      <c r="F674" s="13"/>
      <c r="G674" s="13"/>
      <c r="H674" s="13"/>
      <c r="I674" s="12"/>
      <c r="J674" s="30"/>
      <c r="K674" s="2"/>
      <c r="L674" s="15"/>
      <c r="M674" s="11"/>
      <c r="N674" s="11"/>
      <c r="O674" s="15"/>
      <c r="P674" s="13"/>
      <c r="Q674" s="19"/>
      <c r="R674" s="13"/>
      <c r="S674" s="4"/>
      <c r="T674" s="30"/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</row>
    <row r="675" spans="1:119" x14ac:dyDescent="0.15">
      <c r="A675" s="36"/>
      <c r="B675" s="14"/>
      <c r="C675" s="6"/>
      <c r="D675" s="12"/>
      <c r="E675" s="13"/>
      <c r="F675" s="13"/>
      <c r="G675" s="13"/>
      <c r="H675" s="13"/>
      <c r="I675" s="12"/>
      <c r="J675" s="30"/>
      <c r="K675" s="2"/>
      <c r="L675" s="15"/>
      <c r="M675" s="11"/>
      <c r="N675" s="11"/>
      <c r="O675" s="15"/>
      <c r="P675" s="13"/>
      <c r="Q675" s="19"/>
      <c r="R675" s="13"/>
      <c r="S675" s="4"/>
      <c r="T675" s="30"/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</row>
    <row r="676" spans="1:119" x14ac:dyDescent="0.15">
      <c r="A676" s="36"/>
      <c r="B676" s="14"/>
      <c r="C676" s="6"/>
      <c r="D676" s="12"/>
      <c r="E676" s="13"/>
      <c r="F676" s="13"/>
      <c r="G676" s="13"/>
      <c r="H676" s="13"/>
      <c r="I676" s="12"/>
      <c r="J676" s="30"/>
      <c r="K676" s="2"/>
      <c r="L676" s="15"/>
      <c r="M676" s="11"/>
      <c r="N676" s="11"/>
      <c r="O676" s="15"/>
      <c r="P676" s="13"/>
      <c r="Q676" s="19"/>
      <c r="R676" s="13"/>
      <c r="S676" s="4"/>
      <c r="T676" s="30"/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</row>
    <row r="677" spans="1:119" x14ac:dyDescent="0.15">
      <c r="A677" s="36"/>
      <c r="B677" s="14"/>
      <c r="C677" s="6"/>
      <c r="D677" s="12"/>
      <c r="E677" s="13"/>
      <c r="F677" s="13"/>
      <c r="G677" s="13"/>
      <c r="H677" s="13"/>
      <c r="I677" s="12"/>
      <c r="J677" s="30"/>
      <c r="K677" s="2"/>
      <c r="L677" s="15"/>
      <c r="M677" s="11"/>
      <c r="N677" s="11"/>
      <c r="O677" s="15"/>
      <c r="P677" s="13"/>
      <c r="Q677" s="19"/>
      <c r="R677" s="13"/>
      <c r="S677" s="4"/>
      <c r="T677" s="30"/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</row>
    <row r="678" spans="1:119" x14ac:dyDescent="0.15">
      <c r="A678" s="36"/>
      <c r="B678" s="14"/>
      <c r="C678" s="6"/>
      <c r="D678" s="12"/>
      <c r="E678" s="13"/>
      <c r="F678" s="13"/>
      <c r="G678" s="13"/>
      <c r="H678" s="13"/>
      <c r="I678" s="12"/>
      <c r="J678" s="30"/>
      <c r="K678" s="2"/>
      <c r="L678" s="15"/>
      <c r="M678" s="11"/>
      <c r="N678" s="11"/>
      <c r="O678" s="15"/>
      <c r="P678" s="13"/>
      <c r="Q678" s="19"/>
      <c r="R678" s="13"/>
      <c r="S678" s="4"/>
      <c r="T678" s="30"/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</row>
    <row r="679" spans="1:119" x14ac:dyDescent="0.15">
      <c r="A679" s="36"/>
      <c r="B679" s="14"/>
      <c r="C679" s="6"/>
      <c r="D679" s="12"/>
      <c r="E679" s="13"/>
      <c r="F679" s="13"/>
      <c r="G679" s="13"/>
      <c r="H679" s="13"/>
      <c r="I679" s="12"/>
      <c r="J679" s="30"/>
      <c r="K679" s="2"/>
      <c r="L679" s="15"/>
      <c r="M679" s="11"/>
      <c r="N679" s="11"/>
      <c r="O679" s="15"/>
      <c r="P679" s="13"/>
      <c r="Q679" s="19"/>
      <c r="R679" s="13"/>
      <c r="S679" s="4"/>
      <c r="T679" s="30"/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</row>
    <row r="680" spans="1:119" x14ac:dyDescent="0.15">
      <c r="A680" s="36"/>
      <c r="B680" s="14"/>
      <c r="C680" s="6"/>
      <c r="D680" s="12"/>
      <c r="E680" s="13"/>
      <c r="F680" s="13"/>
      <c r="G680" s="13"/>
      <c r="H680" s="13"/>
      <c r="I680" s="12"/>
      <c r="J680" s="30"/>
      <c r="K680" s="2"/>
      <c r="L680" s="15"/>
      <c r="M680" s="11"/>
      <c r="N680" s="11"/>
      <c r="O680" s="15"/>
      <c r="P680" s="13"/>
      <c r="Q680" s="19"/>
      <c r="R680" s="13"/>
      <c r="S680" s="4"/>
      <c r="T680" s="30"/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</row>
    <row r="681" spans="1:119" x14ac:dyDescent="0.15">
      <c r="A681" s="36"/>
      <c r="B681" s="14"/>
      <c r="C681" s="6"/>
      <c r="D681" s="12"/>
      <c r="E681" s="13"/>
      <c r="F681" s="13"/>
      <c r="G681" s="13"/>
      <c r="H681" s="13"/>
      <c r="I681" s="12"/>
      <c r="J681" s="30"/>
      <c r="K681" s="2"/>
      <c r="L681" s="15"/>
      <c r="M681" s="11"/>
      <c r="N681" s="11"/>
      <c r="O681" s="15"/>
      <c r="P681" s="13"/>
      <c r="Q681" s="19"/>
      <c r="R681" s="13"/>
      <c r="S681" s="4"/>
      <c r="T681" s="30"/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</row>
    <row r="682" spans="1:119" x14ac:dyDescent="0.15">
      <c r="A682" s="36"/>
      <c r="B682" s="14"/>
      <c r="C682" s="6"/>
      <c r="D682" s="12"/>
      <c r="E682" s="13"/>
      <c r="F682" s="13"/>
      <c r="G682" s="13"/>
      <c r="H682" s="13"/>
      <c r="I682" s="12"/>
      <c r="J682" s="30"/>
      <c r="K682" s="2"/>
      <c r="L682" s="15"/>
      <c r="M682" s="11"/>
      <c r="N682" s="11"/>
      <c r="O682" s="15"/>
      <c r="P682" s="13"/>
      <c r="Q682" s="19"/>
      <c r="R682" s="13"/>
      <c r="S682" s="4"/>
      <c r="T682" s="30"/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</row>
    <row r="683" spans="1:119" x14ac:dyDescent="0.15">
      <c r="A683" s="36"/>
      <c r="B683" s="14"/>
      <c r="C683" s="6"/>
      <c r="D683" s="12"/>
      <c r="E683" s="13"/>
      <c r="F683" s="13"/>
      <c r="G683" s="13"/>
      <c r="H683" s="13"/>
      <c r="I683" s="12"/>
      <c r="J683" s="30"/>
      <c r="K683" s="2"/>
      <c r="L683" s="15"/>
      <c r="M683" s="11"/>
      <c r="N683" s="11"/>
      <c r="O683" s="15"/>
      <c r="P683" s="13"/>
      <c r="Q683" s="19"/>
      <c r="R683" s="13"/>
      <c r="S683" s="4"/>
      <c r="T683" s="30"/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</row>
    <row r="684" spans="1:119" x14ac:dyDescent="0.15">
      <c r="A684" s="36"/>
      <c r="B684" s="14"/>
      <c r="C684" s="6"/>
      <c r="D684" s="12"/>
      <c r="E684" s="13"/>
      <c r="F684" s="13"/>
      <c r="G684" s="13"/>
      <c r="H684" s="13"/>
      <c r="I684" s="12"/>
      <c r="J684" s="30"/>
      <c r="K684" s="2"/>
      <c r="L684" s="15"/>
      <c r="M684" s="11"/>
      <c r="N684" s="11"/>
      <c r="O684" s="15"/>
      <c r="P684" s="13"/>
      <c r="Q684" s="19"/>
      <c r="R684" s="13"/>
      <c r="S684" s="4"/>
      <c r="T684" s="30"/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</row>
    <row r="685" spans="1:119" x14ac:dyDescent="0.15">
      <c r="A685" s="36"/>
      <c r="B685" s="14"/>
      <c r="C685" s="6"/>
      <c r="D685" s="12"/>
      <c r="E685" s="13"/>
      <c r="F685" s="13"/>
      <c r="G685" s="13"/>
      <c r="H685" s="13"/>
      <c r="I685" s="12"/>
      <c r="J685" s="30"/>
      <c r="K685" s="2"/>
      <c r="L685" s="15"/>
      <c r="M685" s="11"/>
      <c r="N685" s="11"/>
      <c r="O685" s="15"/>
      <c r="P685" s="13"/>
      <c r="Q685" s="19"/>
      <c r="R685" s="13"/>
      <c r="S685" s="4"/>
      <c r="T685" s="30"/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</row>
    <row r="686" spans="1:119" x14ac:dyDescent="0.15">
      <c r="A686" s="36"/>
      <c r="B686" s="14"/>
      <c r="C686" s="6"/>
      <c r="D686" s="12"/>
      <c r="E686" s="13"/>
      <c r="F686" s="13"/>
      <c r="G686" s="13"/>
      <c r="H686" s="13"/>
      <c r="I686" s="12"/>
      <c r="J686" s="30"/>
      <c r="K686" s="2"/>
      <c r="L686" s="15"/>
      <c r="M686" s="11"/>
      <c r="N686" s="11"/>
      <c r="O686" s="15"/>
      <c r="P686" s="13"/>
      <c r="Q686" s="19"/>
      <c r="R686" s="13"/>
      <c r="S686" s="4"/>
      <c r="T686" s="30"/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</row>
    <row r="687" spans="1:119" x14ac:dyDescent="0.15">
      <c r="A687" s="36"/>
      <c r="B687" s="14"/>
      <c r="C687" s="6"/>
      <c r="D687" s="12"/>
      <c r="E687" s="13"/>
      <c r="F687" s="13"/>
      <c r="G687" s="13"/>
      <c r="H687" s="13"/>
      <c r="I687" s="12"/>
      <c r="J687" s="30"/>
      <c r="K687" s="2"/>
      <c r="L687" s="15"/>
      <c r="M687" s="11"/>
      <c r="N687" s="11"/>
      <c r="O687" s="15"/>
      <c r="P687" s="13"/>
      <c r="Q687" s="19"/>
      <c r="R687" s="13"/>
      <c r="S687" s="4"/>
      <c r="T687" s="30"/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</row>
    <row r="688" spans="1:119" x14ac:dyDescent="0.15">
      <c r="A688" s="36"/>
      <c r="B688" s="14"/>
      <c r="C688" s="6"/>
      <c r="D688" s="12"/>
      <c r="E688" s="13"/>
      <c r="F688" s="13"/>
      <c r="G688" s="13"/>
      <c r="H688" s="13"/>
      <c r="I688" s="12"/>
      <c r="J688" s="30"/>
      <c r="K688" s="2"/>
      <c r="L688" s="15"/>
      <c r="M688" s="11"/>
      <c r="N688" s="11"/>
      <c r="O688" s="15"/>
      <c r="P688" s="13"/>
      <c r="Q688" s="19"/>
      <c r="R688" s="13"/>
      <c r="S688" s="4"/>
      <c r="T688" s="30"/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</row>
    <row r="689" spans="1:119" x14ac:dyDescent="0.15">
      <c r="A689" s="36"/>
      <c r="B689" s="14"/>
      <c r="C689" s="6"/>
      <c r="D689" s="12"/>
      <c r="E689" s="13"/>
      <c r="F689" s="13"/>
      <c r="G689" s="13"/>
      <c r="H689" s="13"/>
      <c r="I689" s="12"/>
      <c r="J689" s="30"/>
      <c r="K689" s="2"/>
      <c r="L689" s="15"/>
      <c r="M689" s="11"/>
      <c r="N689" s="11"/>
      <c r="O689" s="15"/>
      <c r="P689" s="13"/>
      <c r="Q689" s="19"/>
      <c r="R689" s="13"/>
      <c r="S689" s="4"/>
      <c r="T689" s="30"/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</row>
    <row r="690" spans="1:119" x14ac:dyDescent="0.15">
      <c r="A690" s="36"/>
      <c r="B690" s="14"/>
      <c r="C690" s="6"/>
      <c r="D690" s="12"/>
      <c r="E690" s="13"/>
      <c r="F690" s="13"/>
      <c r="G690" s="13"/>
      <c r="H690" s="13"/>
      <c r="I690" s="12"/>
      <c r="J690" s="30"/>
      <c r="K690" s="2"/>
      <c r="L690" s="15"/>
      <c r="M690" s="11"/>
      <c r="N690" s="11"/>
      <c r="O690" s="15"/>
      <c r="P690" s="13"/>
      <c r="Q690" s="19"/>
      <c r="R690" s="13"/>
      <c r="S690" s="4"/>
      <c r="T690" s="30"/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</row>
    <row r="691" spans="1:119" x14ac:dyDescent="0.15">
      <c r="A691" s="36"/>
      <c r="B691" s="14"/>
      <c r="C691" s="6"/>
      <c r="D691" s="12"/>
      <c r="E691" s="13"/>
      <c r="F691" s="13"/>
      <c r="G691" s="13"/>
      <c r="H691" s="13"/>
      <c r="I691" s="12"/>
      <c r="J691" s="30"/>
      <c r="K691" s="2"/>
      <c r="L691" s="15"/>
      <c r="M691" s="11"/>
      <c r="N691" s="11"/>
      <c r="O691" s="15"/>
      <c r="P691" s="13"/>
      <c r="Q691" s="19"/>
      <c r="R691" s="13"/>
      <c r="S691" s="4"/>
      <c r="T691" s="30"/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</row>
    <row r="692" spans="1:119" x14ac:dyDescent="0.15">
      <c r="A692" s="36"/>
      <c r="B692" s="14"/>
      <c r="C692" s="6"/>
      <c r="D692" s="12"/>
      <c r="E692" s="13"/>
      <c r="F692" s="13"/>
      <c r="G692" s="13"/>
      <c r="H692" s="13"/>
      <c r="I692" s="12"/>
      <c r="J692" s="30"/>
      <c r="K692" s="2"/>
      <c r="L692" s="15"/>
      <c r="M692" s="11"/>
      <c r="N692" s="11"/>
      <c r="O692" s="15"/>
      <c r="P692" s="13"/>
      <c r="Q692" s="19"/>
      <c r="R692" s="13"/>
      <c r="S692" s="4"/>
      <c r="T692" s="30"/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</row>
    <row r="693" spans="1:119" x14ac:dyDescent="0.15">
      <c r="A693" s="36"/>
      <c r="B693" s="14"/>
      <c r="C693" s="6"/>
      <c r="D693" s="12"/>
      <c r="E693" s="13"/>
      <c r="F693" s="13"/>
      <c r="G693" s="13"/>
      <c r="H693" s="13"/>
      <c r="I693" s="12"/>
      <c r="J693" s="30"/>
      <c r="K693" s="2"/>
      <c r="L693" s="15"/>
      <c r="M693" s="11"/>
      <c r="N693" s="11"/>
      <c r="O693" s="15"/>
      <c r="P693" s="13"/>
      <c r="Q693" s="19"/>
      <c r="R693" s="13"/>
      <c r="S693" s="4"/>
      <c r="T693" s="30"/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</row>
    <row r="694" spans="1:119" x14ac:dyDescent="0.15">
      <c r="A694" s="36"/>
      <c r="B694" s="14"/>
      <c r="C694" s="6"/>
      <c r="D694" s="12"/>
      <c r="E694" s="13"/>
      <c r="F694" s="13"/>
      <c r="G694" s="13"/>
      <c r="H694" s="13"/>
      <c r="I694" s="12"/>
      <c r="J694" s="30"/>
      <c r="K694" s="2"/>
      <c r="L694" s="15"/>
      <c r="M694" s="11"/>
      <c r="N694" s="11"/>
      <c r="O694" s="15"/>
      <c r="P694" s="13"/>
      <c r="Q694" s="19"/>
      <c r="R694" s="13"/>
      <c r="S694" s="4"/>
      <c r="T694" s="30"/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</row>
    <row r="695" spans="1:119" x14ac:dyDescent="0.15">
      <c r="A695" s="36"/>
      <c r="B695" s="14"/>
      <c r="C695" s="6"/>
      <c r="D695" s="12"/>
      <c r="E695" s="13"/>
      <c r="F695" s="13"/>
      <c r="G695" s="13"/>
      <c r="H695" s="13"/>
      <c r="I695" s="12"/>
      <c r="J695" s="30"/>
      <c r="K695" s="2"/>
      <c r="L695" s="15"/>
      <c r="M695" s="11"/>
      <c r="N695" s="11"/>
      <c r="O695" s="15"/>
      <c r="P695" s="13"/>
      <c r="Q695" s="19"/>
      <c r="R695" s="13"/>
      <c r="S695" s="4"/>
      <c r="T695" s="30"/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</row>
    <row r="696" spans="1:119" x14ac:dyDescent="0.15">
      <c r="A696" s="36"/>
      <c r="B696" s="14"/>
      <c r="C696" s="6"/>
      <c r="D696" s="12"/>
      <c r="E696" s="13"/>
      <c r="F696" s="13"/>
      <c r="G696" s="13"/>
      <c r="H696" s="13"/>
      <c r="I696" s="12"/>
      <c r="J696" s="30"/>
      <c r="K696" s="2"/>
      <c r="L696" s="15"/>
      <c r="M696" s="11"/>
      <c r="N696" s="11"/>
      <c r="O696" s="15"/>
      <c r="P696" s="13"/>
      <c r="Q696" s="19"/>
      <c r="R696" s="13"/>
      <c r="S696" s="4"/>
      <c r="T696" s="30"/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</row>
    <row r="697" spans="1:119" x14ac:dyDescent="0.15">
      <c r="A697" s="36"/>
      <c r="B697" s="14"/>
      <c r="C697" s="6"/>
      <c r="D697" s="12"/>
      <c r="E697" s="13"/>
      <c r="F697" s="13"/>
      <c r="G697" s="13"/>
      <c r="H697" s="13"/>
      <c r="I697" s="12"/>
      <c r="J697" s="30"/>
      <c r="K697" s="2"/>
      <c r="L697" s="15"/>
      <c r="M697" s="11"/>
      <c r="N697" s="11"/>
      <c r="O697" s="15"/>
      <c r="P697" s="13"/>
      <c r="Q697" s="19"/>
      <c r="R697" s="13"/>
      <c r="S697" s="4"/>
      <c r="T697" s="30"/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</row>
    <row r="698" spans="1:119" x14ac:dyDescent="0.15">
      <c r="A698" s="36"/>
      <c r="B698" s="14"/>
      <c r="C698" s="6"/>
      <c r="D698" s="12"/>
      <c r="E698" s="13"/>
      <c r="F698" s="13"/>
      <c r="G698" s="13"/>
      <c r="H698" s="13"/>
      <c r="I698" s="12"/>
      <c r="J698" s="30"/>
      <c r="K698" s="2"/>
      <c r="L698" s="15"/>
      <c r="M698" s="11"/>
      <c r="N698" s="11"/>
      <c r="O698" s="15"/>
      <c r="P698" s="13"/>
      <c r="Q698" s="19"/>
      <c r="R698" s="13"/>
      <c r="S698" s="4"/>
      <c r="T698" s="30"/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</row>
    <row r="699" spans="1:119" x14ac:dyDescent="0.15">
      <c r="A699" s="36"/>
      <c r="B699" s="14"/>
      <c r="C699" s="6"/>
      <c r="D699" s="12"/>
      <c r="E699" s="13"/>
      <c r="F699" s="13"/>
      <c r="G699" s="13"/>
      <c r="H699" s="13"/>
      <c r="I699" s="12"/>
      <c r="J699" s="30"/>
      <c r="K699" s="2"/>
      <c r="L699" s="15"/>
      <c r="M699" s="11"/>
      <c r="N699" s="11"/>
      <c r="O699" s="15"/>
      <c r="P699" s="13"/>
      <c r="Q699" s="19"/>
      <c r="R699" s="13"/>
      <c r="S699" s="4"/>
      <c r="T699" s="30"/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</row>
    <row r="700" spans="1:119" x14ac:dyDescent="0.15">
      <c r="A700" s="36"/>
      <c r="B700" s="14"/>
      <c r="C700" s="6"/>
      <c r="D700" s="12"/>
      <c r="E700" s="13"/>
      <c r="F700" s="13"/>
      <c r="G700" s="13"/>
      <c r="H700" s="13"/>
      <c r="I700" s="12"/>
      <c r="J700" s="30"/>
      <c r="K700" s="2"/>
      <c r="L700" s="15"/>
      <c r="M700" s="11"/>
      <c r="N700" s="11"/>
      <c r="O700" s="15"/>
      <c r="P700" s="13"/>
      <c r="Q700" s="19"/>
      <c r="R700" s="13"/>
      <c r="S700" s="4"/>
      <c r="T700" s="30"/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</row>
    <row r="701" spans="1:119" x14ac:dyDescent="0.15">
      <c r="A701" s="36"/>
      <c r="B701" s="14"/>
      <c r="C701" s="6"/>
      <c r="D701" s="12"/>
      <c r="E701" s="13"/>
      <c r="F701" s="13"/>
      <c r="G701" s="13"/>
      <c r="H701" s="13"/>
      <c r="I701" s="12"/>
      <c r="J701" s="30"/>
      <c r="K701" s="2"/>
      <c r="L701" s="15"/>
      <c r="M701" s="11"/>
      <c r="N701" s="11"/>
      <c r="O701" s="15"/>
      <c r="P701" s="13"/>
      <c r="Q701" s="19"/>
      <c r="R701" s="13"/>
      <c r="S701" s="4"/>
      <c r="T701" s="30"/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</row>
    <row r="702" spans="1:119" x14ac:dyDescent="0.15">
      <c r="A702" s="36"/>
      <c r="B702" s="14"/>
      <c r="C702" s="6"/>
      <c r="D702" s="12"/>
      <c r="E702" s="13"/>
      <c r="F702" s="13"/>
      <c r="G702" s="13"/>
      <c r="H702" s="13"/>
      <c r="I702" s="12"/>
      <c r="J702" s="30"/>
      <c r="K702" s="2"/>
      <c r="L702" s="15"/>
      <c r="M702" s="11"/>
      <c r="N702" s="11"/>
      <c r="O702" s="15"/>
      <c r="P702" s="13"/>
      <c r="Q702" s="19"/>
      <c r="R702" s="13"/>
      <c r="S702" s="4"/>
      <c r="T702" s="30"/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</row>
    <row r="703" spans="1:119" x14ac:dyDescent="0.15">
      <c r="A703" s="36"/>
      <c r="B703" s="14"/>
      <c r="C703" s="6"/>
      <c r="D703" s="12"/>
      <c r="E703" s="13"/>
      <c r="F703" s="13"/>
      <c r="G703" s="13"/>
      <c r="H703" s="13"/>
      <c r="I703" s="12"/>
      <c r="J703" s="30"/>
      <c r="K703" s="2"/>
      <c r="L703" s="15"/>
      <c r="M703" s="11"/>
      <c r="N703" s="11"/>
      <c r="O703" s="15"/>
      <c r="P703" s="13"/>
      <c r="Q703" s="19"/>
      <c r="R703" s="13"/>
      <c r="S703" s="4"/>
      <c r="T703" s="30"/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</row>
    <row r="704" spans="1:119" x14ac:dyDescent="0.15">
      <c r="A704" s="36"/>
      <c r="B704" s="14"/>
      <c r="C704" s="6"/>
      <c r="D704" s="12"/>
      <c r="E704" s="13"/>
      <c r="F704" s="13"/>
      <c r="G704" s="13"/>
      <c r="H704" s="13"/>
      <c r="I704" s="12"/>
      <c r="J704" s="30"/>
      <c r="K704" s="2"/>
      <c r="L704" s="15"/>
      <c r="M704" s="11"/>
      <c r="N704" s="11"/>
      <c r="O704" s="15"/>
      <c r="P704" s="13"/>
      <c r="Q704" s="19"/>
      <c r="R704" s="13"/>
      <c r="S704" s="4"/>
      <c r="T704" s="30"/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</row>
    <row r="705" spans="1:119" x14ac:dyDescent="0.15">
      <c r="A705" s="36"/>
      <c r="B705" s="14"/>
      <c r="C705" s="6"/>
      <c r="D705" s="12"/>
      <c r="E705" s="13"/>
      <c r="F705" s="13"/>
      <c r="G705" s="13"/>
      <c r="H705" s="13"/>
      <c r="I705" s="12"/>
      <c r="J705" s="30"/>
      <c r="K705" s="2"/>
      <c r="L705" s="15"/>
      <c r="M705" s="11"/>
      <c r="N705" s="11"/>
      <c r="O705" s="15"/>
      <c r="P705" s="13"/>
      <c r="Q705" s="19"/>
      <c r="R705" s="13"/>
      <c r="S705" s="4"/>
      <c r="T705" s="30"/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</row>
    <row r="706" spans="1:119" x14ac:dyDescent="0.15">
      <c r="A706" s="36"/>
      <c r="B706" s="14"/>
      <c r="C706" s="6"/>
      <c r="D706" s="12"/>
      <c r="E706" s="13"/>
      <c r="F706" s="13"/>
      <c r="G706" s="13"/>
      <c r="H706" s="13"/>
      <c r="I706" s="12"/>
      <c r="J706" s="30"/>
      <c r="K706" s="2"/>
      <c r="L706" s="15"/>
      <c r="M706" s="11"/>
      <c r="N706" s="11"/>
      <c r="O706" s="15"/>
      <c r="P706" s="13"/>
      <c r="Q706" s="19"/>
      <c r="R706" s="13"/>
      <c r="S706" s="4"/>
      <c r="T706" s="30"/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</row>
    <row r="707" spans="1:119" x14ac:dyDescent="0.15">
      <c r="A707" s="36"/>
      <c r="B707" s="14"/>
      <c r="C707" s="6"/>
      <c r="D707" s="12"/>
      <c r="E707" s="13"/>
      <c r="F707" s="13"/>
      <c r="G707" s="13"/>
      <c r="H707" s="13"/>
      <c r="I707" s="12"/>
      <c r="J707" s="30"/>
      <c r="K707" s="2"/>
      <c r="L707" s="15"/>
      <c r="M707" s="11"/>
      <c r="N707" s="11"/>
      <c r="O707" s="15"/>
      <c r="P707" s="13"/>
      <c r="Q707" s="19"/>
      <c r="R707" s="13"/>
      <c r="S707" s="4"/>
      <c r="T707" s="30"/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</row>
    <row r="708" spans="1:119" x14ac:dyDescent="0.15">
      <c r="A708" s="36"/>
      <c r="B708" s="14"/>
      <c r="C708" s="6"/>
      <c r="D708" s="12"/>
      <c r="E708" s="13"/>
      <c r="F708" s="13"/>
      <c r="G708" s="13"/>
      <c r="H708" s="13"/>
      <c r="I708" s="12"/>
      <c r="J708" s="30"/>
      <c r="K708" s="2"/>
      <c r="L708" s="15"/>
      <c r="M708" s="11"/>
      <c r="N708" s="11"/>
      <c r="O708" s="15"/>
      <c r="P708" s="13"/>
      <c r="Q708" s="19"/>
      <c r="R708" s="13"/>
      <c r="S708" s="4"/>
      <c r="T708" s="30"/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</row>
    <row r="709" spans="1:119" x14ac:dyDescent="0.15">
      <c r="A709" s="36"/>
      <c r="B709" s="14"/>
      <c r="C709" s="6"/>
      <c r="D709" s="12"/>
      <c r="E709" s="13"/>
      <c r="F709" s="13"/>
      <c r="G709" s="13"/>
      <c r="H709" s="13"/>
      <c r="I709" s="12"/>
      <c r="J709" s="30"/>
      <c r="K709" s="2"/>
      <c r="L709" s="15"/>
      <c r="M709" s="11"/>
      <c r="N709" s="11"/>
      <c r="O709" s="15"/>
      <c r="P709" s="13"/>
      <c r="Q709" s="19"/>
      <c r="R709" s="13"/>
      <c r="S709" s="4"/>
      <c r="T709" s="30"/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</row>
    <row r="710" spans="1:119" x14ac:dyDescent="0.15">
      <c r="A710" s="36"/>
      <c r="B710" s="14"/>
      <c r="C710" s="6"/>
      <c r="D710" s="12"/>
      <c r="E710" s="13"/>
      <c r="F710" s="13"/>
      <c r="G710" s="13"/>
      <c r="H710" s="13"/>
      <c r="I710" s="12"/>
      <c r="J710" s="30"/>
      <c r="K710" s="2"/>
      <c r="L710" s="15"/>
      <c r="M710" s="11"/>
      <c r="N710" s="11"/>
      <c r="O710" s="15"/>
      <c r="P710" s="13"/>
      <c r="Q710" s="19"/>
      <c r="R710" s="13"/>
      <c r="S710" s="4"/>
      <c r="T710" s="30"/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</row>
    <row r="711" spans="1:119" x14ac:dyDescent="0.15">
      <c r="A711" s="36"/>
      <c r="B711" s="14"/>
      <c r="C711" s="6"/>
      <c r="D711" s="12"/>
      <c r="E711" s="13"/>
      <c r="F711" s="13"/>
      <c r="G711" s="13"/>
      <c r="H711" s="13"/>
      <c r="I711" s="12"/>
      <c r="J711" s="30"/>
      <c r="K711" s="2"/>
      <c r="L711" s="15"/>
      <c r="M711" s="11"/>
      <c r="N711" s="11"/>
      <c r="O711" s="15"/>
      <c r="P711" s="13"/>
      <c r="Q711" s="19"/>
      <c r="R711" s="13"/>
      <c r="S711" s="4"/>
      <c r="T711" s="30"/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</row>
    <row r="712" spans="1:119" x14ac:dyDescent="0.15">
      <c r="A712" s="36"/>
      <c r="B712" s="14"/>
      <c r="C712" s="6"/>
      <c r="D712" s="12"/>
      <c r="E712" s="13"/>
      <c r="F712" s="13"/>
      <c r="G712" s="13"/>
      <c r="H712" s="13"/>
      <c r="I712" s="12"/>
      <c r="J712" s="30"/>
      <c r="K712" s="2"/>
      <c r="L712" s="15"/>
      <c r="M712" s="11"/>
      <c r="N712" s="11"/>
      <c r="O712" s="15"/>
      <c r="P712" s="13"/>
      <c r="Q712" s="19"/>
      <c r="R712" s="13"/>
      <c r="S712" s="4"/>
      <c r="T712" s="30"/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</row>
    <row r="713" spans="1:119" x14ac:dyDescent="0.15">
      <c r="A713" s="36"/>
      <c r="B713" s="14"/>
      <c r="C713" s="6"/>
      <c r="D713" s="12"/>
      <c r="E713" s="13"/>
      <c r="F713" s="13"/>
      <c r="G713" s="13"/>
      <c r="H713" s="13"/>
      <c r="I713" s="12"/>
      <c r="J713" s="30"/>
      <c r="K713" s="2"/>
      <c r="L713" s="15"/>
      <c r="M713" s="11"/>
      <c r="N713" s="11"/>
      <c r="O713" s="15"/>
      <c r="P713" s="13"/>
      <c r="Q713" s="19"/>
      <c r="R713" s="13"/>
      <c r="S713" s="4"/>
      <c r="T713" s="30"/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</row>
    <row r="714" spans="1:119" x14ac:dyDescent="0.15">
      <c r="A714" s="36"/>
      <c r="B714" s="14"/>
      <c r="C714" s="6"/>
      <c r="D714" s="12"/>
      <c r="E714" s="13"/>
      <c r="F714" s="13"/>
      <c r="G714" s="13"/>
      <c r="H714" s="13"/>
      <c r="I714" s="12"/>
      <c r="J714" s="30"/>
      <c r="K714" s="2"/>
      <c r="L714" s="15"/>
      <c r="M714" s="11"/>
      <c r="N714" s="11"/>
      <c r="O714" s="15"/>
      <c r="P714" s="13"/>
      <c r="Q714" s="19"/>
      <c r="R714" s="13"/>
      <c r="S714" s="4"/>
      <c r="T714" s="30"/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</row>
    <row r="715" spans="1:119" x14ac:dyDescent="0.15">
      <c r="A715" s="36"/>
      <c r="B715" s="14"/>
      <c r="C715" s="6"/>
      <c r="D715" s="12"/>
      <c r="E715" s="13"/>
      <c r="F715" s="13"/>
      <c r="G715" s="13"/>
      <c r="H715" s="13"/>
      <c r="I715" s="12"/>
      <c r="J715" s="30"/>
      <c r="K715" s="2"/>
      <c r="L715" s="15"/>
      <c r="M715" s="11"/>
      <c r="N715" s="11"/>
      <c r="O715" s="15"/>
      <c r="P715" s="13"/>
      <c r="Q715" s="19"/>
      <c r="R715" s="13"/>
      <c r="S715" s="4"/>
      <c r="T715" s="30"/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</row>
    <row r="716" spans="1:119" x14ac:dyDescent="0.15">
      <c r="A716" s="36"/>
      <c r="B716" s="14"/>
      <c r="C716" s="6"/>
      <c r="D716" s="12"/>
      <c r="E716" s="13"/>
      <c r="F716" s="13"/>
      <c r="G716" s="13"/>
      <c r="H716" s="13"/>
      <c r="I716" s="12"/>
      <c r="J716" s="30"/>
      <c r="K716" s="2"/>
      <c r="L716" s="15"/>
      <c r="M716" s="11"/>
      <c r="N716" s="11"/>
      <c r="O716" s="15"/>
      <c r="P716" s="13"/>
      <c r="Q716" s="19"/>
      <c r="R716" s="13"/>
      <c r="S716" s="4"/>
      <c r="T716" s="30"/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</row>
    <row r="717" spans="1:119" x14ac:dyDescent="0.15">
      <c r="A717" s="36"/>
      <c r="B717" s="14"/>
      <c r="C717" s="6"/>
      <c r="D717" s="12"/>
      <c r="E717" s="13"/>
      <c r="F717" s="13"/>
      <c r="G717" s="13"/>
      <c r="H717" s="13"/>
      <c r="I717" s="12"/>
      <c r="J717" s="30"/>
      <c r="K717" s="2"/>
      <c r="L717" s="15"/>
      <c r="M717" s="11"/>
      <c r="N717" s="11"/>
      <c r="O717" s="15"/>
      <c r="P717" s="13"/>
      <c r="Q717" s="19"/>
      <c r="R717" s="13"/>
      <c r="S717" s="4"/>
      <c r="T717" s="30"/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</row>
    <row r="718" spans="1:119" x14ac:dyDescent="0.15">
      <c r="A718" s="36"/>
      <c r="B718" s="14"/>
      <c r="C718" s="6"/>
      <c r="D718" s="12"/>
      <c r="E718" s="13"/>
      <c r="F718" s="13"/>
      <c r="G718" s="13"/>
      <c r="H718" s="13"/>
      <c r="I718" s="12"/>
      <c r="J718" s="30"/>
      <c r="K718" s="2"/>
      <c r="L718" s="15"/>
      <c r="M718" s="11"/>
      <c r="N718" s="11"/>
      <c r="O718" s="15"/>
      <c r="P718" s="13"/>
      <c r="Q718" s="19"/>
      <c r="R718" s="13"/>
      <c r="S718" s="4"/>
      <c r="T718" s="30"/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</row>
    <row r="719" spans="1:119" x14ac:dyDescent="0.15">
      <c r="A719" s="36"/>
      <c r="B719" s="14"/>
      <c r="C719" s="6"/>
      <c r="D719" s="12"/>
      <c r="E719" s="13"/>
      <c r="F719" s="13"/>
      <c r="G719" s="13"/>
      <c r="H719" s="13"/>
      <c r="I719" s="12"/>
      <c r="J719" s="30"/>
      <c r="K719" s="2"/>
      <c r="L719" s="15"/>
      <c r="M719" s="11"/>
      <c r="N719" s="11"/>
      <c r="O719" s="15"/>
      <c r="P719" s="13"/>
      <c r="Q719" s="19"/>
      <c r="R719" s="13"/>
      <c r="S719" s="4"/>
      <c r="T719" s="30"/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</row>
    <row r="720" spans="1:119" x14ac:dyDescent="0.15">
      <c r="A720" s="36"/>
      <c r="B720" s="14"/>
      <c r="C720" s="6"/>
      <c r="D720" s="12"/>
      <c r="E720" s="13"/>
      <c r="F720" s="13"/>
      <c r="G720" s="13"/>
      <c r="H720" s="13"/>
      <c r="I720" s="12"/>
      <c r="J720" s="30"/>
      <c r="K720" s="2"/>
      <c r="L720" s="15"/>
      <c r="M720" s="11"/>
      <c r="N720" s="11"/>
      <c r="O720" s="15"/>
      <c r="P720" s="13"/>
      <c r="Q720" s="19"/>
      <c r="R720" s="13"/>
      <c r="S720" s="4"/>
      <c r="T720" s="30"/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</row>
    <row r="721" spans="1:119" x14ac:dyDescent="0.15">
      <c r="A721" s="36"/>
      <c r="B721" s="14"/>
      <c r="C721" s="6"/>
      <c r="D721" s="12"/>
      <c r="E721" s="13"/>
      <c r="F721" s="13"/>
      <c r="G721" s="13"/>
      <c r="H721" s="13"/>
      <c r="I721" s="12"/>
      <c r="J721" s="30"/>
      <c r="K721" s="2"/>
      <c r="L721" s="15"/>
      <c r="M721" s="11"/>
      <c r="N721" s="11"/>
      <c r="O721" s="15"/>
      <c r="P721" s="13"/>
      <c r="Q721" s="19"/>
      <c r="R721" s="13"/>
      <c r="S721" s="4"/>
      <c r="T721" s="30"/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</row>
    <row r="722" spans="1:119" x14ac:dyDescent="0.15">
      <c r="A722" s="36"/>
      <c r="B722" s="14"/>
      <c r="C722" s="6"/>
      <c r="D722" s="12"/>
      <c r="E722" s="13"/>
      <c r="F722" s="13"/>
      <c r="G722" s="13"/>
      <c r="H722" s="13"/>
      <c r="I722" s="12"/>
      <c r="J722" s="30"/>
      <c r="K722" s="2"/>
      <c r="L722" s="15"/>
      <c r="M722" s="11"/>
      <c r="N722" s="11"/>
      <c r="O722" s="15"/>
      <c r="P722" s="13"/>
      <c r="Q722" s="19"/>
      <c r="R722" s="13"/>
      <c r="S722" s="4"/>
      <c r="T722" s="30"/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</row>
    <row r="723" spans="1:119" x14ac:dyDescent="0.15">
      <c r="A723" s="36"/>
      <c r="B723" s="14"/>
      <c r="C723" s="6"/>
      <c r="D723" s="12"/>
      <c r="E723" s="13"/>
      <c r="F723" s="13"/>
      <c r="G723" s="13"/>
      <c r="H723" s="13"/>
      <c r="I723" s="12"/>
      <c r="J723" s="30"/>
      <c r="K723" s="2"/>
      <c r="L723" s="15"/>
      <c r="M723" s="11"/>
      <c r="N723" s="11"/>
      <c r="O723" s="15"/>
      <c r="P723" s="13"/>
      <c r="Q723" s="19"/>
      <c r="R723" s="13"/>
      <c r="S723" s="4"/>
      <c r="T723" s="30"/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</row>
    <row r="724" spans="1:119" x14ac:dyDescent="0.15">
      <c r="A724" s="36"/>
      <c r="B724" s="14"/>
      <c r="C724" s="6"/>
      <c r="D724" s="12"/>
      <c r="E724" s="13"/>
      <c r="F724" s="13"/>
      <c r="G724" s="13"/>
      <c r="H724" s="13"/>
      <c r="I724" s="12"/>
      <c r="J724" s="30"/>
      <c r="K724" s="2"/>
      <c r="L724" s="15"/>
      <c r="M724" s="11"/>
      <c r="N724" s="11"/>
      <c r="O724" s="15"/>
      <c r="P724" s="13"/>
      <c r="Q724" s="19"/>
      <c r="R724" s="13"/>
      <c r="S724" s="4"/>
      <c r="T724" s="30"/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</row>
    <row r="725" spans="1:119" x14ac:dyDescent="0.15">
      <c r="A725" s="36"/>
      <c r="B725" s="14"/>
      <c r="C725" s="6"/>
      <c r="D725" s="12"/>
      <c r="E725" s="13"/>
      <c r="F725" s="13"/>
      <c r="G725" s="13"/>
      <c r="H725" s="13"/>
      <c r="I725" s="12"/>
      <c r="J725" s="30"/>
      <c r="K725" s="2"/>
      <c r="L725" s="15"/>
      <c r="M725" s="11"/>
      <c r="N725" s="11"/>
      <c r="O725" s="15"/>
      <c r="P725" s="13"/>
      <c r="Q725" s="19"/>
      <c r="R725" s="13"/>
      <c r="S725" s="4"/>
      <c r="T725" s="30"/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</row>
    <row r="726" spans="1:119" x14ac:dyDescent="0.15">
      <c r="A726" s="36"/>
      <c r="B726" s="14"/>
      <c r="C726" s="6"/>
      <c r="D726" s="12"/>
      <c r="E726" s="13"/>
      <c r="F726" s="13"/>
      <c r="G726" s="13"/>
      <c r="H726" s="13"/>
      <c r="I726" s="12"/>
      <c r="J726" s="30"/>
      <c r="K726" s="2"/>
      <c r="L726" s="15"/>
      <c r="M726" s="11"/>
      <c r="N726" s="11"/>
      <c r="O726" s="15"/>
      <c r="P726" s="13"/>
      <c r="Q726" s="19"/>
      <c r="R726" s="13"/>
      <c r="S726" s="4"/>
      <c r="T726" s="30"/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</row>
    <row r="727" spans="1:119" x14ac:dyDescent="0.15">
      <c r="A727" s="36"/>
      <c r="B727" s="14"/>
      <c r="C727" s="6"/>
      <c r="D727" s="12"/>
      <c r="E727" s="13"/>
      <c r="F727" s="13"/>
      <c r="G727" s="13"/>
      <c r="H727" s="13"/>
      <c r="I727" s="12"/>
      <c r="J727" s="30"/>
      <c r="K727" s="2"/>
      <c r="L727" s="15"/>
      <c r="M727" s="11"/>
      <c r="N727" s="11"/>
      <c r="O727" s="15"/>
      <c r="P727" s="13"/>
      <c r="Q727" s="19"/>
      <c r="R727" s="13"/>
      <c r="S727" s="4"/>
      <c r="T727" s="30"/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</row>
    <row r="728" spans="1:119" x14ac:dyDescent="0.15">
      <c r="A728" s="36"/>
      <c r="B728" s="14"/>
      <c r="C728" s="6"/>
      <c r="D728" s="12"/>
      <c r="E728" s="13"/>
      <c r="F728" s="13"/>
      <c r="G728" s="13"/>
      <c r="H728" s="13"/>
      <c r="I728" s="12"/>
      <c r="J728" s="30"/>
      <c r="K728" s="2"/>
      <c r="L728" s="15"/>
      <c r="M728" s="11"/>
      <c r="N728" s="11"/>
      <c r="O728" s="15"/>
      <c r="P728" s="13"/>
      <c r="Q728" s="19"/>
      <c r="R728" s="13"/>
      <c r="S728" s="4"/>
      <c r="T728" s="30"/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</row>
    <row r="729" spans="1:119" x14ac:dyDescent="0.15">
      <c r="A729" s="36"/>
      <c r="B729" s="14"/>
      <c r="C729" s="6"/>
      <c r="D729" s="12"/>
      <c r="E729" s="13"/>
      <c r="F729" s="13"/>
      <c r="G729" s="13"/>
      <c r="H729" s="13"/>
      <c r="I729" s="12"/>
      <c r="J729" s="30"/>
      <c r="K729" s="2"/>
      <c r="L729" s="15"/>
      <c r="M729" s="11"/>
      <c r="N729" s="11"/>
      <c r="O729" s="15"/>
      <c r="P729" s="13"/>
      <c r="Q729" s="19"/>
      <c r="R729" s="13"/>
      <c r="S729" s="4"/>
      <c r="T729" s="30"/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</row>
    <row r="730" spans="1:119" x14ac:dyDescent="0.15">
      <c r="A730" s="36"/>
      <c r="B730" s="14"/>
      <c r="C730" s="6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3"/>
      <c r="Q730" s="19"/>
      <c r="R730" s="13"/>
      <c r="S730" s="4"/>
      <c r="T730" s="30"/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</row>
    <row r="731" spans="1:119" x14ac:dyDescent="0.15">
      <c r="A731" s="36"/>
      <c r="B731" s="14"/>
      <c r="C731" s="6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3"/>
      <c r="Q731" s="19"/>
      <c r="R731" s="13"/>
      <c r="S731" s="4"/>
      <c r="T731" s="30"/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</row>
    <row r="732" spans="1:119" x14ac:dyDescent="0.15">
      <c r="A732" s="36"/>
      <c r="B732" s="14"/>
      <c r="C732" s="6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3"/>
      <c r="Q732" s="19"/>
      <c r="R732" s="13"/>
      <c r="S732" s="4"/>
      <c r="T732" s="30"/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</row>
    <row r="733" spans="1:119" x14ac:dyDescent="0.15">
      <c r="A733" s="36"/>
      <c r="B733" s="14"/>
      <c r="C733" s="6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3"/>
      <c r="Q733" s="19"/>
      <c r="R733" s="13"/>
      <c r="S733" s="4"/>
      <c r="T733" s="30"/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</row>
    <row r="734" spans="1:119" x14ac:dyDescent="0.15">
      <c r="A734" s="36"/>
      <c r="B734" s="14"/>
      <c r="C734" s="6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3"/>
      <c r="Q734" s="19"/>
      <c r="R734" s="13"/>
      <c r="S734" s="4"/>
      <c r="T734" s="30"/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</row>
    <row r="735" spans="1:119" x14ac:dyDescent="0.15">
      <c r="A735" s="36"/>
      <c r="B735" s="14"/>
      <c r="C735" s="6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3"/>
      <c r="Q735" s="19"/>
      <c r="R735" s="13"/>
      <c r="S735" s="4"/>
      <c r="T735" s="30"/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</row>
    <row r="736" spans="1:119" x14ac:dyDescent="0.15">
      <c r="A736" s="36"/>
      <c r="B736" s="14"/>
      <c r="C736" s="6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3"/>
      <c r="Q736" s="19"/>
      <c r="R736" s="13"/>
      <c r="S736" s="4"/>
      <c r="T736" s="30"/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</row>
    <row r="737" spans="1:119" x14ac:dyDescent="0.15">
      <c r="A737" s="36"/>
      <c r="B737" s="14"/>
      <c r="C737" s="6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3"/>
      <c r="Q737" s="19"/>
      <c r="R737" s="13"/>
      <c r="S737" s="4"/>
      <c r="T737" s="30"/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</row>
    <row r="738" spans="1:119" x14ac:dyDescent="0.15">
      <c r="A738" s="36"/>
      <c r="B738" s="14"/>
      <c r="C738" s="6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3"/>
      <c r="Q738" s="19"/>
      <c r="R738" s="13"/>
      <c r="S738" s="4"/>
      <c r="T738" s="30"/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</row>
    <row r="739" spans="1:119" x14ac:dyDescent="0.15">
      <c r="A739" s="36"/>
      <c r="B739" s="14"/>
      <c r="C739" s="6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3"/>
      <c r="Q739" s="19"/>
      <c r="R739" s="13"/>
      <c r="S739" s="4"/>
      <c r="T739" s="30"/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</row>
    <row r="740" spans="1:119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4"/>
      <c r="T740" s="30"/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</row>
    <row r="741" spans="1:119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4"/>
      <c r="T741" s="30"/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</row>
    <row r="742" spans="1:119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4"/>
      <c r="T742" s="30"/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</row>
    <row r="743" spans="1:119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4"/>
      <c r="T743" s="30"/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</row>
    <row r="744" spans="1:119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4"/>
      <c r="T744" s="30"/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</row>
    <row r="745" spans="1:119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4"/>
      <c r="T745" s="30"/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</row>
    <row r="746" spans="1:119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4"/>
      <c r="T746" s="30"/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</row>
    <row r="747" spans="1:119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4"/>
      <c r="T747" s="30"/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</row>
    <row r="748" spans="1:119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4"/>
      <c r="T748" s="30"/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</row>
    <row r="749" spans="1:119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4"/>
      <c r="T749" s="30"/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</row>
    <row r="750" spans="1:119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4"/>
      <c r="T750" s="30"/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</row>
    <row r="751" spans="1:119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4"/>
      <c r="T751" s="30"/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</row>
    <row r="752" spans="1:119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4"/>
      <c r="T752" s="30"/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</row>
    <row r="753" spans="1:119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4"/>
      <c r="T753" s="30"/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</row>
    <row r="754" spans="1:119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4"/>
      <c r="T754" s="30"/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</row>
    <row r="755" spans="1:119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4"/>
      <c r="T755" s="30"/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</row>
    <row r="756" spans="1:119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4"/>
      <c r="T756" s="30"/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</row>
    <row r="757" spans="1:119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4"/>
      <c r="T757" s="30"/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</row>
    <row r="758" spans="1:119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4"/>
      <c r="T758" s="30"/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</row>
    <row r="759" spans="1:119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4"/>
      <c r="T759" s="30"/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</row>
    <row r="760" spans="1:119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4"/>
      <c r="T760" s="30"/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</row>
    <row r="761" spans="1:119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4"/>
      <c r="T761" s="30"/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</row>
    <row r="762" spans="1:119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4"/>
      <c r="T762" s="30"/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</row>
    <row r="763" spans="1:119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4"/>
      <c r="T763" s="30"/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</row>
    <row r="764" spans="1:119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4"/>
      <c r="T764" s="30"/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</row>
    <row r="765" spans="1:119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4"/>
      <c r="T765" s="30"/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</row>
    <row r="766" spans="1:119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4"/>
      <c r="T766" s="30"/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</row>
    <row r="767" spans="1:119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4"/>
      <c r="T767" s="30"/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</row>
    <row r="768" spans="1:119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4"/>
      <c r="T768" s="30"/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</row>
    <row r="769" spans="1:119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4"/>
      <c r="T769" s="30"/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</row>
    <row r="770" spans="1:119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4"/>
      <c r="T770" s="30"/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</row>
    <row r="771" spans="1:119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4"/>
      <c r="T771" s="30"/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</row>
    <row r="772" spans="1:119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4"/>
      <c r="T772" s="30"/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</row>
    <row r="773" spans="1:119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4"/>
      <c r="T773" s="30"/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</row>
    <row r="774" spans="1:119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4"/>
      <c r="T774" s="30"/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</row>
    <row r="775" spans="1:119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4"/>
      <c r="T775" s="30"/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</row>
    <row r="776" spans="1:119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4"/>
      <c r="T776" s="30"/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</row>
    <row r="777" spans="1:119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4"/>
      <c r="T777" s="30"/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</row>
    <row r="778" spans="1:119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4"/>
      <c r="T778" s="30"/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</row>
    <row r="779" spans="1:119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4"/>
      <c r="T779" s="30"/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</row>
    <row r="780" spans="1:119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4"/>
      <c r="T780" s="30"/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</row>
    <row r="781" spans="1:119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4"/>
      <c r="T781" s="30"/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</row>
    <row r="782" spans="1:119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4"/>
      <c r="T782" s="30"/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</row>
    <row r="783" spans="1:119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4"/>
      <c r="T783" s="30"/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</row>
    <row r="784" spans="1:119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4"/>
      <c r="T784" s="30"/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</row>
    <row r="785" spans="1:119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4"/>
      <c r="T785" s="30"/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</row>
    <row r="786" spans="1:119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4"/>
      <c r="T786" s="30"/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</row>
    <row r="787" spans="1:119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4"/>
      <c r="T787" s="30"/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</row>
    <row r="788" spans="1:119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4"/>
      <c r="T788" s="30"/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</row>
    <row r="789" spans="1:119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4"/>
      <c r="T789" s="30"/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</row>
    <row r="790" spans="1:119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4"/>
      <c r="T790" s="30"/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</row>
    <row r="791" spans="1:119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4"/>
      <c r="T791" s="30"/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</row>
    <row r="792" spans="1:119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4"/>
      <c r="T792" s="30"/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</row>
    <row r="793" spans="1:119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4"/>
      <c r="T793" s="30"/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</row>
    <row r="794" spans="1:119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4"/>
      <c r="T794" s="30"/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</row>
    <row r="795" spans="1:119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4"/>
      <c r="T795" s="30"/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</row>
    <row r="796" spans="1:119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4"/>
      <c r="T796" s="30"/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</row>
    <row r="797" spans="1:119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4"/>
      <c r="T797" s="30"/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</row>
    <row r="798" spans="1:119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4"/>
      <c r="T798" s="30"/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</row>
    <row r="799" spans="1:119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4"/>
      <c r="T799" s="30"/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</row>
    <row r="800" spans="1:119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4"/>
      <c r="T800" s="30"/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</row>
    <row r="801" spans="1:119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4"/>
      <c r="T801" s="30"/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</row>
    <row r="802" spans="1:119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4"/>
      <c r="T802" s="30"/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</row>
    <row r="803" spans="1:119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4"/>
      <c r="T803" s="30"/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</row>
    <row r="804" spans="1:119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4"/>
      <c r="T804" s="30"/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</row>
    <row r="805" spans="1:119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4"/>
      <c r="T805" s="30"/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</row>
    <row r="806" spans="1:119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4"/>
      <c r="T806" s="30"/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</row>
    <row r="807" spans="1:119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4"/>
      <c r="T807" s="30"/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</row>
    <row r="808" spans="1:119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4"/>
      <c r="T808" s="30"/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</row>
    <row r="809" spans="1:119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4"/>
      <c r="T809" s="30"/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</row>
    <row r="810" spans="1:119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4"/>
      <c r="T810" s="30"/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</row>
    <row r="811" spans="1:119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4"/>
      <c r="T811" s="30"/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</row>
    <row r="812" spans="1:119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4"/>
      <c r="T812" s="30"/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</row>
    <row r="813" spans="1:119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4"/>
      <c r="T813" s="30"/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</row>
    <row r="814" spans="1:119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4"/>
      <c r="T814" s="30"/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</row>
    <row r="815" spans="1:119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4"/>
      <c r="T815" s="30"/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</row>
    <row r="816" spans="1:119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4"/>
      <c r="T816" s="30"/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</row>
    <row r="817" spans="1:119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4"/>
      <c r="T817" s="30"/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</row>
    <row r="818" spans="1:119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4"/>
      <c r="T818" s="30"/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</row>
    <row r="819" spans="1:119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4"/>
      <c r="T819" s="30"/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</row>
    <row r="820" spans="1:119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4"/>
      <c r="T820" s="30"/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</row>
    <row r="821" spans="1:119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4"/>
      <c r="T821" s="30"/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</row>
    <row r="822" spans="1:119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4"/>
      <c r="T822" s="30"/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</row>
    <row r="823" spans="1:119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4"/>
      <c r="T823" s="30"/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</row>
    <row r="824" spans="1:119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4"/>
      <c r="T824" s="30"/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</row>
    <row r="825" spans="1:119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4"/>
      <c r="T825" s="30"/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</row>
    <row r="826" spans="1:119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4"/>
      <c r="T826" s="30"/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</row>
    <row r="827" spans="1:119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4"/>
      <c r="T827" s="30"/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</row>
    <row r="828" spans="1:119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4"/>
      <c r="T828" s="30"/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</row>
    <row r="829" spans="1:119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4"/>
      <c r="T829" s="30"/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</row>
    <row r="830" spans="1:119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4"/>
      <c r="T830" s="30"/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</row>
    <row r="831" spans="1:119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4"/>
      <c r="T831" s="30"/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</row>
    <row r="832" spans="1:119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4"/>
      <c r="T832" s="30"/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</row>
    <row r="833" spans="1:119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4"/>
      <c r="T833" s="30"/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</row>
    <row r="834" spans="1:119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4"/>
      <c r="T834" s="30"/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</row>
    <row r="835" spans="1:119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4"/>
      <c r="T835" s="30"/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</row>
    <row r="836" spans="1:119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4"/>
      <c r="T836" s="30"/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</row>
    <row r="837" spans="1:119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4"/>
      <c r="T837" s="30"/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</row>
    <row r="838" spans="1:119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4"/>
      <c r="T838" s="30"/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</row>
    <row r="839" spans="1:119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4"/>
      <c r="T839" s="30"/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</row>
    <row r="840" spans="1:119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4"/>
      <c r="T840" s="30"/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</row>
    <row r="841" spans="1:119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4"/>
      <c r="T841" s="30"/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</row>
    <row r="842" spans="1:119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4"/>
      <c r="T842" s="30"/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</row>
    <row r="843" spans="1:119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4"/>
      <c r="T843" s="30"/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</row>
    <row r="844" spans="1:119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4"/>
      <c r="T844" s="30"/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</row>
    <row r="845" spans="1:119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4"/>
      <c r="T845" s="30"/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</row>
    <row r="846" spans="1:119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4"/>
      <c r="T846" s="30"/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</row>
    <row r="847" spans="1:119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4"/>
      <c r="T847" s="30"/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</row>
    <row r="848" spans="1:119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4"/>
      <c r="T848" s="30"/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</row>
    <row r="849" spans="1:119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4"/>
      <c r="T849" s="30"/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</row>
    <row r="850" spans="1:119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4"/>
      <c r="T850" s="30"/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</row>
    <row r="851" spans="1:119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4"/>
      <c r="T851" s="30"/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</row>
    <row r="852" spans="1:119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4"/>
      <c r="T852" s="30"/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</row>
    <row r="853" spans="1:119" x14ac:dyDescent="0.1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4"/>
      <c r="T853" s="30"/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</row>
    <row r="854" spans="1:119" x14ac:dyDescent="0.1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4"/>
      <c r="T854" s="30"/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</row>
    <row r="855" spans="1:119" x14ac:dyDescent="0.1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4"/>
      <c r="T855" s="30"/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</row>
    <row r="856" spans="1:119" x14ac:dyDescent="0.1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4"/>
      <c r="T856" s="30"/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</row>
    <row r="857" spans="1:119" x14ac:dyDescent="0.1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4"/>
      <c r="T857" s="30"/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</row>
    <row r="858" spans="1:119" x14ac:dyDescent="0.15">
      <c r="A858" s="36"/>
      <c r="B858" s="14"/>
      <c r="C858" s="6"/>
      <c r="D858" s="12"/>
      <c r="E858" s="13"/>
      <c r="F858" s="13"/>
      <c r="G858" s="13"/>
      <c r="H858" s="13"/>
      <c r="I858" s="12"/>
      <c r="J858" s="30"/>
      <c r="K858" s="2"/>
      <c r="L858" s="15"/>
      <c r="M858" s="11"/>
      <c r="N858" s="11"/>
      <c r="O858" s="15"/>
      <c r="P858" s="13"/>
      <c r="Q858" s="19"/>
      <c r="R858" s="13"/>
      <c r="S858" s="4"/>
      <c r="T858" s="30"/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</row>
    <row r="859" spans="1:119" x14ac:dyDescent="0.15">
      <c r="A859" s="36"/>
      <c r="B859" s="14"/>
      <c r="C859" s="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"/>
      <c r="Q859" s="19"/>
      <c r="R859" s="13"/>
      <c r="S859" s="4"/>
      <c r="T859" s="30"/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</row>
    <row r="860" spans="1:119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4"/>
      <c r="T860" s="30"/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</row>
    <row r="861" spans="1:119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4"/>
      <c r="T861" s="30"/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</row>
    <row r="862" spans="1:119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4"/>
      <c r="T862" s="30"/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</row>
    <row r="863" spans="1:119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4"/>
      <c r="T863" s="30"/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</row>
    <row r="864" spans="1:119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4"/>
      <c r="T864" s="30"/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</row>
    <row r="865" spans="1:119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4"/>
      <c r="T865" s="30"/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</row>
    <row r="866" spans="1:119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4"/>
      <c r="T866" s="30"/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</row>
    <row r="867" spans="1:119" x14ac:dyDescent="0.1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4"/>
      <c r="T867" s="30"/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</row>
    <row r="868" spans="1:119" x14ac:dyDescent="0.1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4"/>
      <c r="T868" s="30"/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</row>
    <row r="869" spans="1:119" x14ac:dyDescent="0.1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4"/>
      <c r="T869" s="30"/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</row>
    <row r="870" spans="1:119" x14ac:dyDescent="0.1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4"/>
      <c r="T870" s="30"/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</row>
    <row r="871" spans="1:119" x14ac:dyDescent="0.1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4"/>
      <c r="T871" s="30"/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</row>
    <row r="872" spans="1:119" x14ac:dyDescent="0.15">
      <c r="A872" s="36"/>
      <c r="B872" s="14"/>
      <c r="C872" s="6"/>
      <c r="D872" s="12"/>
      <c r="E872" s="13"/>
      <c r="F872" s="13"/>
      <c r="G872" s="13"/>
      <c r="H872" s="13"/>
      <c r="I872" s="12"/>
      <c r="J872" s="30"/>
      <c r="K872" s="2"/>
      <c r="L872" s="15"/>
      <c r="M872" s="11"/>
      <c r="N872" s="11"/>
      <c r="O872" s="15"/>
      <c r="P872" s="13"/>
      <c r="Q872" s="19"/>
      <c r="R872" s="13"/>
      <c r="S872" s="4"/>
      <c r="T872" s="30"/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</row>
    <row r="873" spans="1:119" x14ac:dyDescent="0.15">
      <c r="A873" s="36"/>
      <c r="B873" s="14"/>
      <c r="C873" s="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"/>
      <c r="Q873" s="19"/>
      <c r="R873" s="13"/>
      <c r="S873" s="4"/>
      <c r="T873" s="30"/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</row>
    <row r="874" spans="1:119" x14ac:dyDescent="0.15">
      <c r="A874" s="36"/>
      <c r="B874" s="14"/>
      <c r="C874" s="6"/>
      <c r="D874" s="12"/>
      <c r="E874" s="13"/>
      <c r="F874" s="13"/>
      <c r="G874" s="13"/>
      <c r="H874" s="13"/>
      <c r="I874" s="12"/>
      <c r="J874" s="30"/>
      <c r="K874" s="2"/>
      <c r="L874" s="15"/>
      <c r="M874" s="11"/>
      <c r="N874" s="11"/>
      <c r="O874" s="15"/>
      <c r="P874" s="13"/>
      <c r="Q874" s="19"/>
      <c r="R874" s="13"/>
      <c r="S874" s="4"/>
      <c r="T874" s="30"/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</row>
    <row r="875" spans="1:119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4"/>
      <c r="T875" s="30"/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</row>
    <row r="876" spans="1:119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4"/>
      <c r="T876" s="30"/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</row>
    <row r="877" spans="1:119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4"/>
      <c r="T877" s="30"/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</row>
    <row r="878" spans="1:119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4"/>
      <c r="T878" s="30"/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</row>
    <row r="879" spans="1:119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4"/>
      <c r="T879" s="30"/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</row>
    <row r="880" spans="1:119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4"/>
      <c r="T880" s="30"/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</row>
    <row r="881" spans="1:119" x14ac:dyDescent="0.1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4"/>
      <c r="T881" s="30"/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</row>
    <row r="882" spans="1:119" x14ac:dyDescent="0.1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4"/>
      <c r="T882" s="30"/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</row>
    <row r="883" spans="1:119" x14ac:dyDescent="0.1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4"/>
      <c r="T883" s="30"/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</row>
    <row r="884" spans="1:119" x14ac:dyDescent="0.1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4"/>
      <c r="T884" s="30"/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</row>
    <row r="885" spans="1:119" x14ac:dyDescent="0.1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4"/>
      <c r="T885" s="30"/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</row>
    <row r="886" spans="1:119" x14ac:dyDescent="0.15">
      <c r="A886" s="36"/>
      <c r="B886" s="14"/>
      <c r="C886" s="6"/>
      <c r="D886" s="12"/>
      <c r="E886" s="13"/>
      <c r="F886" s="13"/>
      <c r="G886" s="13"/>
      <c r="H886" s="13"/>
      <c r="I886" s="12"/>
      <c r="J886" s="30"/>
      <c r="K886" s="2"/>
      <c r="L886" s="15"/>
      <c r="M886" s="11"/>
      <c r="N886" s="11"/>
      <c r="O886" s="15"/>
      <c r="P886" s="13"/>
      <c r="Q886" s="19"/>
      <c r="R886" s="13"/>
      <c r="S886" s="4"/>
      <c r="T886" s="30"/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</row>
    <row r="887" spans="1:119" x14ac:dyDescent="0.15">
      <c r="A887" s="36"/>
      <c r="B887" s="14"/>
      <c r="C887" s="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"/>
      <c r="Q887" s="19"/>
      <c r="R887" s="13"/>
      <c r="S887" s="4"/>
      <c r="T887" s="30"/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</row>
    <row r="888" spans="1:119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4"/>
      <c r="T888" s="30"/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</row>
    <row r="889" spans="1:119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4"/>
      <c r="T889" s="30"/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</row>
    <row r="890" spans="1:119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4"/>
      <c r="T890" s="30"/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</row>
    <row r="891" spans="1:119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4"/>
      <c r="T891" s="30"/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</row>
    <row r="892" spans="1:119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4"/>
      <c r="T892" s="30"/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</row>
    <row r="893" spans="1:119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4"/>
      <c r="T893" s="30"/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</row>
    <row r="894" spans="1:119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4"/>
      <c r="T894" s="30"/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</row>
    <row r="895" spans="1:119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4"/>
      <c r="T895" s="30"/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</row>
    <row r="896" spans="1:119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4"/>
      <c r="T896" s="30"/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</row>
    <row r="897" spans="1:119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4"/>
      <c r="T897" s="30"/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</row>
    <row r="898" spans="1:119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4"/>
      <c r="T898" s="30"/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</row>
    <row r="899" spans="1:119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4"/>
      <c r="T899" s="30"/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</row>
    <row r="900" spans="1:119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4"/>
      <c r="T900" s="30"/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</row>
    <row r="901" spans="1:119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4"/>
      <c r="T901" s="30"/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</row>
    <row r="902" spans="1:119" x14ac:dyDescent="0.1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4"/>
      <c r="T902" s="30"/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</row>
    <row r="903" spans="1:119" x14ac:dyDescent="0.1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4"/>
      <c r="T903" s="30"/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</row>
    <row r="904" spans="1:119" x14ac:dyDescent="0.1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4"/>
      <c r="T904" s="30"/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</row>
    <row r="905" spans="1:119" x14ac:dyDescent="0.1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4"/>
      <c r="T905" s="30"/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</row>
    <row r="906" spans="1:119" x14ac:dyDescent="0.1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4"/>
      <c r="T906" s="30"/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</row>
    <row r="907" spans="1:119" x14ac:dyDescent="0.15">
      <c r="A907" s="36"/>
      <c r="B907" s="14"/>
      <c r="C907" s="6"/>
      <c r="D907" s="12"/>
      <c r="E907" s="13"/>
      <c r="F907" s="13"/>
      <c r="G907" s="13"/>
      <c r="H907" s="13"/>
      <c r="I907" s="12"/>
      <c r="J907" s="30"/>
      <c r="K907" s="2"/>
      <c r="L907" s="15"/>
      <c r="M907" s="11"/>
      <c r="N907" s="11"/>
      <c r="O907" s="15"/>
      <c r="P907" s="13"/>
      <c r="Q907" s="19"/>
      <c r="R907" s="13"/>
      <c r="S907" s="4"/>
      <c r="T907" s="30"/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</row>
    <row r="908" spans="1:119" x14ac:dyDescent="0.15">
      <c r="A908" s="36"/>
      <c r="B908" s="14"/>
      <c r="C908" s="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4"/>
      <c r="T908" s="30"/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</row>
    <row r="909" spans="1:119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4"/>
      <c r="T909" s="30"/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</row>
    <row r="910" spans="1:119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4"/>
      <c r="T910" s="30"/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</row>
    <row r="911" spans="1:119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4"/>
      <c r="T911" s="30"/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</row>
    <row r="912" spans="1:119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4"/>
      <c r="T912" s="30"/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</row>
    <row r="913" spans="1:119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4"/>
      <c r="T913" s="30"/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</row>
    <row r="914" spans="1:119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4"/>
      <c r="T914" s="30"/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</row>
    <row r="915" spans="1:119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4"/>
      <c r="T915" s="30"/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</row>
    <row r="916" spans="1:119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4"/>
      <c r="T916" s="30"/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</row>
    <row r="917" spans="1:119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4"/>
      <c r="T917" s="30"/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</row>
    <row r="918" spans="1:119" x14ac:dyDescent="0.15">
      <c r="A918" s="36"/>
      <c r="B918" s="14"/>
      <c r="C918" s="6"/>
      <c r="D918" s="12"/>
      <c r="E918" s="13"/>
      <c r="F918" s="13"/>
      <c r="G918" s="13"/>
      <c r="H918" s="13"/>
      <c r="I918" s="12"/>
      <c r="J918" s="30"/>
      <c r="K918" s="2"/>
      <c r="L918" s="15"/>
      <c r="M918" s="11"/>
      <c r="N918" s="11"/>
      <c r="O918" s="15"/>
      <c r="P918" s="13"/>
      <c r="Q918" s="19"/>
      <c r="R918" s="13"/>
      <c r="S918" s="4"/>
      <c r="T918" s="30"/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</row>
    <row r="919" spans="1:119" x14ac:dyDescent="0.15">
      <c r="A919" s="36"/>
      <c r="B919" s="14"/>
      <c r="C919" s="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"/>
      <c r="Q919" s="19"/>
      <c r="R919" s="13"/>
      <c r="S919" s="4"/>
      <c r="T919" s="30"/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</row>
    <row r="920" spans="1:119" x14ac:dyDescent="0.1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"/>
      <c r="Q920" s="19"/>
      <c r="R920" s="13"/>
      <c r="S920" s="4"/>
      <c r="T920" s="30"/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</row>
    <row r="921" spans="1:119" x14ac:dyDescent="0.1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"/>
      <c r="Q921" s="19"/>
      <c r="R921" s="13"/>
      <c r="S921" s="4"/>
      <c r="T921" s="30"/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</row>
    <row r="922" spans="1:119" x14ac:dyDescent="0.1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"/>
      <c r="Q922" s="19"/>
      <c r="R922" s="13"/>
      <c r="S922" s="4"/>
      <c r="T922" s="30"/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</row>
    <row r="923" spans="1:119" x14ac:dyDescent="0.1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"/>
      <c r="Q923" s="19"/>
      <c r="R923" s="13"/>
      <c r="S923" s="4"/>
      <c r="T923" s="30"/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</row>
    <row r="924" spans="1:119" x14ac:dyDescent="0.1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"/>
      <c r="Q924" s="19"/>
      <c r="R924" s="13"/>
      <c r="S924" s="4"/>
      <c r="T924" s="30"/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</row>
    <row r="925" spans="1:119" x14ac:dyDescent="0.1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"/>
      <c r="Q925" s="19"/>
      <c r="R925" s="13"/>
      <c r="S925" s="4"/>
      <c r="T925" s="30"/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</row>
    <row r="926" spans="1:119" x14ac:dyDescent="0.1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"/>
      <c r="Q926" s="19"/>
      <c r="R926" s="13"/>
      <c r="S926" s="4"/>
      <c r="T926" s="30"/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</row>
    <row r="927" spans="1:119" x14ac:dyDescent="0.1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"/>
      <c r="Q927" s="19"/>
      <c r="R927" s="13"/>
      <c r="S927" s="4"/>
      <c r="T927" s="30"/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</row>
    <row r="928" spans="1:119" x14ac:dyDescent="0.1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"/>
      <c r="Q928" s="19"/>
      <c r="R928" s="13"/>
      <c r="S928" s="4"/>
      <c r="T928" s="30"/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</row>
    <row r="929" spans="1:119" x14ac:dyDescent="0.1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"/>
      <c r="Q929" s="19"/>
      <c r="R929" s="13"/>
      <c r="S929" s="4"/>
      <c r="T929" s="30"/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</row>
    <row r="930" spans="1:119" x14ac:dyDescent="0.1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"/>
      <c r="Q930" s="19"/>
      <c r="R930" s="13"/>
      <c r="S930" s="4"/>
      <c r="T930" s="30"/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</row>
    <row r="931" spans="1:119" x14ac:dyDescent="0.1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"/>
      <c r="Q931" s="19"/>
      <c r="R931" s="13"/>
      <c r="S931" s="4"/>
      <c r="T931" s="30"/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</row>
    <row r="932" spans="1:119" x14ac:dyDescent="0.1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"/>
      <c r="Q932" s="19"/>
      <c r="R932" s="13"/>
      <c r="S932" s="4"/>
      <c r="T932" s="30"/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</row>
    <row r="933" spans="1:119" x14ac:dyDescent="0.1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"/>
      <c r="Q933" s="19"/>
      <c r="R933" s="13"/>
      <c r="S933" s="4"/>
      <c r="T933" s="30"/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</row>
    <row r="934" spans="1:119" x14ac:dyDescent="0.1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"/>
      <c r="Q934" s="19"/>
      <c r="R934" s="13"/>
      <c r="S934" s="4"/>
      <c r="T934" s="30"/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</row>
    <row r="935" spans="1:119" x14ac:dyDescent="0.1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"/>
      <c r="Q935" s="19"/>
      <c r="R935" s="13"/>
      <c r="S935" s="4"/>
      <c r="T935" s="30"/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</row>
    <row r="936" spans="1:119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4"/>
      <c r="T936" s="30"/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</row>
    <row r="937" spans="1:119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4"/>
      <c r="T937" s="30"/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</row>
    <row r="938" spans="1:119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4"/>
      <c r="T938" s="30"/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</row>
    <row r="939" spans="1:119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4"/>
      <c r="T939" s="30"/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</row>
    <row r="940" spans="1:119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4"/>
      <c r="T940" s="30"/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</row>
    <row r="941" spans="1:119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4"/>
      <c r="T941" s="30"/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</row>
    <row r="942" spans="1:119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4"/>
      <c r="T942" s="30"/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</row>
    <row r="943" spans="1:119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4"/>
      <c r="T943" s="30"/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</row>
    <row r="944" spans="1:119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4"/>
      <c r="T944" s="30"/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</row>
    <row r="945" spans="1:119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4"/>
      <c r="T945" s="30"/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</row>
    <row r="946" spans="1:119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4"/>
      <c r="T946" s="30"/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</row>
    <row r="947" spans="1:119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4"/>
      <c r="T947" s="30"/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</row>
    <row r="948" spans="1:119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4"/>
      <c r="T948" s="30"/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</row>
    <row r="949" spans="1:119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4"/>
      <c r="T949" s="30"/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</row>
    <row r="950" spans="1:119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4"/>
      <c r="T950" s="30"/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</row>
    <row r="951" spans="1:119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4"/>
      <c r="T951" s="30"/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</row>
    <row r="952" spans="1:119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4"/>
      <c r="T952" s="30"/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</row>
    <row r="953" spans="1:119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4"/>
      <c r="T953" s="30"/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</row>
    <row r="954" spans="1:119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4"/>
      <c r="T954" s="30"/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</row>
    <row r="955" spans="1:119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4"/>
      <c r="T955" s="30"/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</row>
    <row r="956" spans="1:119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4"/>
      <c r="T956" s="30"/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</row>
    <row r="957" spans="1:119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4"/>
      <c r="T957" s="30"/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</row>
    <row r="958" spans="1:119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4"/>
      <c r="T958" s="30"/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</row>
    <row r="959" spans="1:119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4"/>
      <c r="T959" s="30"/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</row>
    <row r="960" spans="1:119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4"/>
      <c r="T960" s="30"/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</row>
    <row r="961" spans="1:119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4"/>
      <c r="T961" s="30"/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</row>
    <row r="962" spans="1:119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4"/>
      <c r="T962" s="30"/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</row>
    <row r="963" spans="1:119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4"/>
      <c r="T963" s="30"/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</row>
    <row r="964" spans="1:119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4"/>
      <c r="T964" s="30"/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</row>
    <row r="965" spans="1:119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4"/>
      <c r="T965" s="30"/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</row>
    <row r="966" spans="1:119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4"/>
      <c r="T966" s="30"/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</row>
    <row r="967" spans="1:119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4"/>
      <c r="T967" s="30"/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</row>
    <row r="968" spans="1:119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4"/>
      <c r="T968" s="30"/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</row>
    <row r="969" spans="1:119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4"/>
      <c r="T969" s="30"/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</row>
    <row r="970" spans="1:119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4"/>
      <c r="T970" s="30"/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</row>
    <row r="971" spans="1:119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4"/>
      <c r="T971" s="30"/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</row>
    <row r="972" spans="1:119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4"/>
      <c r="T972" s="30"/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</row>
    <row r="973" spans="1:119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4"/>
      <c r="T973" s="30"/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</row>
    <row r="974" spans="1:119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4"/>
      <c r="T974" s="30"/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</row>
    <row r="975" spans="1:119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4"/>
      <c r="T975" s="30"/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</row>
    <row r="976" spans="1:119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4"/>
      <c r="T976" s="30"/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</row>
    <row r="977" spans="1:119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4"/>
      <c r="T977" s="30"/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</row>
    <row r="978" spans="1:119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4"/>
      <c r="T978" s="30"/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</row>
    <row r="979" spans="1:119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4"/>
      <c r="T979" s="30"/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</row>
    <row r="980" spans="1:119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4"/>
      <c r="T980" s="30"/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</row>
    <row r="981" spans="1:119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4"/>
      <c r="T981" s="30"/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</row>
    <row r="982" spans="1:119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4"/>
      <c r="T982" s="30"/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</row>
    <row r="983" spans="1:119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4"/>
      <c r="T983" s="30"/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</row>
    <row r="984" spans="1:119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4"/>
      <c r="T984" s="30"/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</row>
    <row r="985" spans="1:119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4"/>
      <c r="T985" s="30"/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</row>
    <row r="986" spans="1:119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4"/>
      <c r="T986" s="30"/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</row>
    <row r="987" spans="1:119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4"/>
      <c r="T987" s="30"/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</row>
    <row r="988" spans="1:119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4"/>
      <c r="T988" s="30"/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</row>
    <row r="989" spans="1:119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4"/>
      <c r="T989" s="30"/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</row>
    <row r="990" spans="1:119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4"/>
      <c r="T990" s="30"/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</row>
    <row r="991" spans="1:119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4"/>
      <c r="T991" s="30"/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</row>
    <row r="992" spans="1:119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4"/>
      <c r="T992" s="30"/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</row>
    <row r="993" spans="1:119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4"/>
      <c r="T993" s="30"/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</row>
    <row r="994" spans="1:119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4"/>
      <c r="T994" s="30"/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</row>
    <row r="995" spans="1:119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4"/>
      <c r="T995" s="30"/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</row>
    <row r="996" spans="1:119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4"/>
      <c r="T996" s="30"/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</row>
    <row r="997" spans="1:119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4"/>
      <c r="T997" s="30"/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</row>
    <row r="998" spans="1:119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4"/>
      <c r="T998" s="30"/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</row>
    <row r="999" spans="1:119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4"/>
      <c r="T999" s="30"/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</row>
    <row r="1000" spans="1:119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4"/>
      <c r="T1000" s="30"/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</row>
    <row r="1001" spans="1:119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4"/>
      <c r="T1001" s="30"/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</row>
    <row r="1002" spans="1:119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4"/>
      <c r="T1002" s="30"/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</row>
    <row r="1003" spans="1:119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4"/>
      <c r="T1003" s="30"/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</row>
    <row r="1004" spans="1:119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4"/>
      <c r="T1004" s="30"/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</row>
    <row r="1005" spans="1:119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4"/>
      <c r="T1005" s="30"/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</row>
    <row r="1006" spans="1:119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4"/>
      <c r="T1006" s="30"/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</row>
    <row r="1007" spans="1:119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4"/>
      <c r="T1007" s="30"/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</row>
    <row r="1008" spans="1:119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4"/>
      <c r="T1008" s="30"/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</row>
    <row r="1009" spans="1:119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4"/>
      <c r="T1009" s="30"/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</row>
    <row r="1010" spans="1:119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4"/>
      <c r="T1010" s="30"/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</row>
    <row r="1011" spans="1:119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4"/>
      <c r="T1011" s="30"/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</row>
    <row r="1012" spans="1:119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4"/>
      <c r="T1012" s="30"/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</row>
    <row r="1013" spans="1:119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4"/>
      <c r="T1013" s="30"/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</row>
    <row r="1014" spans="1:119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4"/>
      <c r="T1014" s="30"/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</row>
    <row r="1015" spans="1:119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4"/>
      <c r="T1015" s="30"/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</row>
    <row r="1016" spans="1:119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4"/>
      <c r="T1016" s="30"/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</row>
    <row r="1017" spans="1:119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4"/>
      <c r="T1017" s="30"/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</row>
    <row r="1018" spans="1:119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4"/>
      <c r="T1018" s="30"/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</row>
    <row r="1019" spans="1:119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4"/>
      <c r="T1019" s="30"/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</row>
    <row r="1020" spans="1:119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4"/>
      <c r="T1020" s="30"/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</row>
    <row r="1021" spans="1:119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4"/>
      <c r="T1021" s="30"/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</row>
    <row r="1022" spans="1:119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4"/>
      <c r="T1022" s="30"/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</row>
    <row r="1023" spans="1:119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4"/>
      <c r="T1023" s="30"/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</row>
    <row r="1024" spans="1:119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4"/>
      <c r="T1024" s="30"/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</row>
    <row r="1025" spans="1:119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4"/>
      <c r="T1025" s="30"/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</row>
    <row r="1026" spans="1:119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4"/>
      <c r="T1026" s="30"/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</row>
    <row r="1027" spans="1:119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4"/>
      <c r="T1027" s="30"/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</row>
    <row r="1028" spans="1:119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4"/>
      <c r="T1028" s="30"/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</row>
    <row r="1029" spans="1:119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4"/>
      <c r="T1029" s="30"/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</row>
    <row r="1030" spans="1:119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4"/>
      <c r="T1030" s="30"/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</row>
    <row r="1031" spans="1:119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4"/>
      <c r="T1031" s="30"/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</row>
    <row r="1032" spans="1:119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4"/>
      <c r="T1032" s="30"/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</row>
    <row r="1033" spans="1:119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4"/>
      <c r="T1033" s="30"/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</row>
    <row r="1034" spans="1:119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4"/>
      <c r="T1034" s="30"/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</row>
    <row r="1035" spans="1:119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4"/>
      <c r="T1035" s="30"/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</row>
    <row r="1036" spans="1:119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4"/>
      <c r="T1036" s="30"/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</row>
    <row r="1037" spans="1:119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4"/>
      <c r="T1037" s="30"/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</row>
    <row r="1038" spans="1:119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4"/>
      <c r="T1038" s="30"/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</row>
    <row r="1039" spans="1:119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4"/>
      <c r="T1039" s="30"/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</row>
    <row r="1040" spans="1:119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4"/>
      <c r="T1040" s="30"/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</row>
    <row r="1041" spans="1:119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4"/>
      <c r="T1041" s="30"/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</row>
    <row r="1042" spans="1:119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4"/>
      <c r="T1042" s="30"/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</row>
    <row r="1043" spans="1:119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4"/>
      <c r="T1043" s="30"/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</row>
    <row r="1044" spans="1:119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4"/>
      <c r="T1044" s="30"/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</row>
    <row r="1045" spans="1:119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4"/>
      <c r="T1045" s="30"/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</row>
    <row r="1046" spans="1:119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4"/>
      <c r="T1046" s="30"/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</row>
    <row r="1047" spans="1:119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4"/>
      <c r="T1047" s="30"/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</row>
    <row r="1048" spans="1:119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4"/>
      <c r="T1048" s="30"/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</row>
    <row r="1049" spans="1:119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4"/>
      <c r="T1049" s="30"/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</row>
    <row r="1050" spans="1:119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4"/>
      <c r="T1050" s="30"/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</row>
    <row r="1051" spans="1:119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4"/>
      <c r="T1051" s="30"/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</row>
    <row r="1052" spans="1:119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4"/>
      <c r="T1052" s="30"/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</row>
    <row r="1053" spans="1:119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4"/>
      <c r="T1053" s="30"/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</row>
    <row r="1054" spans="1:119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4"/>
      <c r="T1054" s="30"/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</row>
    <row r="1055" spans="1:119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4"/>
      <c r="T1055" s="30"/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</row>
    <row r="1056" spans="1:119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4"/>
      <c r="T1056" s="30"/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</row>
    <row r="1057" spans="1:119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4"/>
      <c r="T1057" s="30"/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</row>
    <row r="1058" spans="1:119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4"/>
      <c r="T1058" s="30"/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</row>
    <row r="1059" spans="1:119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4"/>
      <c r="T1059" s="30"/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</row>
    <row r="1060" spans="1:119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4"/>
      <c r="T1060" s="30"/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</row>
    <row r="1061" spans="1:119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4"/>
      <c r="T1061" s="30"/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</row>
    <row r="1062" spans="1:119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4"/>
      <c r="T1062" s="30"/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</row>
    <row r="1063" spans="1:119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4"/>
      <c r="T1063" s="30"/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</row>
    <row r="1064" spans="1:119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4"/>
      <c r="T1064" s="30"/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</row>
    <row r="1065" spans="1:119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4"/>
      <c r="T1065" s="30"/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</row>
    <row r="1066" spans="1:119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4"/>
      <c r="T1066" s="30"/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</row>
    <row r="1067" spans="1:119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4"/>
      <c r="T1067" s="30"/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</row>
    <row r="1068" spans="1:119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4"/>
      <c r="T1068" s="30"/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</row>
    <row r="1069" spans="1:119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4"/>
      <c r="T1069" s="30"/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</row>
    <row r="1070" spans="1:119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4"/>
      <c r="T1070" s="30"/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</row>
    <row r="1071" spans="1:119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4"/>
      <c r="T1071" s="30"/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</row>
    <row r="1072" spans="1:119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4"/>
      <c r="T1072" s="30"/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</row>
    <row r="1073" spans="1:119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4"/>
      <c r="T1073" s="30"/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</row>
    <row r="1074" spans="1:119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4"/>
      <c r="T1074" s="30"/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</row>
    <row r="1075" spans="1:119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4"/>
      <c r="T1075" s="30"/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</row>
    <row r="1076" spans="1:119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4"/>
      <c r="T1076" s="30"/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</row>
    <row r="1077" spans="1:119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4"/>
      <c r="T1077" s="30"/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</row>
    <row r="1078" spans="1:119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4"/>
      <c r="T1078" s="30"/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</row>
    <row r="1079" spans="1:119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4"/>
      <c r="T1079" s="30"/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</row>
    <row r="1080" spans="1:119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4"/>
      <c r="T1080" s="30"/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</row>
    <row r="1081" spans="1:119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4"/>
      <c r="T1081" s="30"/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</row>
    <row r="1082" spans="1:119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4"/>
      <c r="T1082" s="30"/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</row>
    <row r="1083" spans="1:119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4"/>
      <c r="T1083" s="30"/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</row>
    <row r="1084" spans="1:119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4"/>
      <c r="T1084" s="30"/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</row>
    <row r="1085" spans="1:119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4"/>
      <c r="T1085" s="30"/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</row>
    <row r="1086" spans="1:119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4"/>
      <c r="T1086" s="30"/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</row>
    <row r="1087" spans="1:119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4"/>
      <c r="T1087" s="30"/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</row>
    <row r="1088" spans="1:119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4"/>
      <c r="T1088" s="30"/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</row>
    <row r="1089" spans="1:119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4"/>
      <c r="T1089" s="30"/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</row>
    <row r="1090" spans="1:119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4"/>
      <c r="T1090" s="30"/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</row>
    <row r="1091" spans="1:119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4"/>
      <c r="T1091" s="30"/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</row>
    <row r="1092" spans="1:119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4"/>
      <c r="T1092" s="30"/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</row>
    <row r="1093" spans="1:119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4"/>
      <c r="T1093" s="30"/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</row>
    <row r="1094" spans="1:119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4"/>
      <c r="T1094" s="30"/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</row>
    <row r="1095" spans="1:119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4"/>
      <c r="T1095" s="30"/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</row>
    <row r="1096" spans="1:119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4"/>
      <c r="T1096" s="30"/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</row>
    <row r="1097" spans="1:119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4"/>
      <c r="T1097" s="30"/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</row>
    <row r="1098" spans="1:119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4"/>
      <c r="T1098" s="30"/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</row>
    <row r="1099" spans="1:119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4"/>
      <c r="T1099" s="30"/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</row>
    <row r="1100" spans="1:119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4"/>
      <c r="T1100" s="30"/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</row>
    <row r="1101" spans="1:119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4"/>
      <c r="T1101" s="30"/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</row>
    <row r="1102" spans="1:119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4"/>
      <c r="T1102" s="30"/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</row>
    <row r="1103" spans="1:119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4"/>
      <c r="T1103" s="30"/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</row>
    <row r="1104" spans="1:119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4"/>
      <c r="T1104" s="30"/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</row>
    <row r="1105" spans="1:119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4"/>
      <c r="T1105" s="30"/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</row>
    <row r="1106" spans="1:119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4"/>
      <c r="T1106" s="30"/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</row>
    <row r="1107" spans="1:119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4"/>
      <c r="T1107" s="30"/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</row>
    <row r="1108" spans="1:119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4"/>
      <c r="T1108" s="30"/>
      <c r="U1108" s="20"/>
      <c r="V1108" s="20"/>
      <c r="W1108" s="29"/>
      <c r="X1108" s="20"/>
      <c r="Y1108" s="23"/>
      <c r="Z1108" s="20"/>
      <c r="AA1108" s="20"/>
      <c r="AB1108" s="20"/>
      <c r="AC1108" s="20"/>
      <c r="AD1108" s="20"/>
      <c r="AE1108" s="21"/>
      <c r="AF1108" s="20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</row>
    <row r="1109" spans="1:119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4"/>
      <c r="T1109" s="30"/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</row>
    <row r="1110" spans="1:119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4"/>
      <c r="T1110" s="30"/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</row>
    <row r="1111" spans="1:119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4"/>
      <c r="T1111" s="30"/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</row>
    <row r="1112" spans="1:119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4"/>
      <c r="T1112" s="30"/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</row>
    <row r="1113" spans="1:119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4"/>
      <c r="T1113" s="30"/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</row>
    <row r="1114" spans="1:119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4"/>
      <c r="T1114" s="30"/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</row>
    <row r="1115" spans="1:119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4"/>
      <c r="T1115" s="30"/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</row>
    <row r="1116" spans="1:119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4"/>
      <c r="T1116" s="30"/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</row>
    <row r="1117" spans="1:119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4"/>
      <c r="T1117" s="30"/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</row>
    <row r="1118" spans="1:119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4"/>
      <c r="T1118" s="30"/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</row>
    <row r="1119" spans="1:119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4"/>
      <c r="T1119" s="30"/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</row>
    <row r="1120" spans="1:119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4"/>
      <c r="T1120" s="30"/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</row>
    <row r="1121" spans="1:119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4"/>
      <c r="T1121" s="30"/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</row>
    <row r="1122" spans="1:119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4"/>
      <c r="T1122" s="30"/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</row>
    <row r="1123" spans="1:119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4"/>
      <c r="T1123" s="30"/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</row>
    <row r="1124" spans="1:119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4"/>
      <c r="T1124" s="30"/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</row>
    <row r="1125" spans="1:119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4"/>
      <c r="T1125" s="30"/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</row>
    <row r="1126" spans="1:119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4"/>
      <c r="T1126" s="30"/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</row>
    <row r="1127" spans="1:119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4"/>
      <c r="T1127" s="30"/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</row>
    <row r="1128" spans="1:119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4"/>
      <c r="T1128" s="30"/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</row>
    <row r="1129" spans="1:119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4"/>
      <c r="T1129" s="30"/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</row>
    <row r="1130" spans="1:119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4"/>
      <c r="T1130" s="30"/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</row>
    <row r="1131" spans="1:119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4"/>
      <c r="T1131" s="30"/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</row>
    <row r="1132" spans="1:119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4"/>
      <c r="T1132" s="30"/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</row>
    <row r="1133" spans="1:119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4"/>
      <c r="T1133" s="30"/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</row>
    <row r="1134" spans="1:119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4"/>
      <c r="T1134" s="30"/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</row>
    <row r="1135" spans="1:119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4"/>
      <c r="T1135" s="30"/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</row>
    <row r="1136" spans="1:119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4"/>
      <c r="T1136" s="30"/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</row>
    <row r="1137" spans="1:119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4"/>
      <c r="T1137" s="30"/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</row>
    <row r="1138" spans="1:119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4"/>
      <c r="T1138" s="30"/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</row>
    <row r="1139" spans="1:119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4"/>
      <c r="T1139" s="30"/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</row>
    <row r="1140" spans="1:119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4"/>
      <c r="T1140" s="30"/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</row>
    <row r="1141" spans="1:119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4"/>
      <c r="T1141" s="30"/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</row>
    <row r="1142" spans="1:119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4"/>
      <c r="T1142" s="30"/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</row>
    <row r="1143" spans="1:119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4"/>
      <c r="T1143" s="30"/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</row>
    <row r="1144" spans="1:119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4"/>
      <c r="T1144" s="30"/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</row>
    <row r="1145" spans="1:119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4"/>
      <c r="T1145" s="30"/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</row>
    <row r="1146" spans="1:119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4"/>
      <c r="T1146" s="30"/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</row>
    <row r="1147" spans="1:119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4"/>
      <c r="T1147" s="30"/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</row>
    <row r="1148" spans="1:119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4"/>
      <c r="T1148" s="30"/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</row>
    <row r="1149" spans="1:119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4"/>
      <c r="T1149" s="30"/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</row>
    <row r="1150" spans="1:119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4"/>
      <c r="T1150" s="30"/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</row>
    <row r="1151" spans="1:119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4"/>
      <c r="T1151" s="30"/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</row>
    <row r="1152" spans="1:119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4"/>
      <c r="T1152" s="30"/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</row>
    <row r="1153" spans="1:119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4"/>
      <c r="T1153" s="30"/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</row>
    <row r="1154" spans="1:119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4"/>
      <c r="T1154" s="30"/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</row>
    <row r="1155" spans="1:119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4"/>
      <c r="T1155" s="30"/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</row>
    <row r="1156" spans="1:119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4"/>
      <c r="T1156" s="30"/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</row>
    <row r="1157" spans="1:119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4"/>
      <c r="T1157" s="30"/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</row>
    <row r="1158" spans="1:119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4"/>
      <c r="T1158" s="30"/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</row>
    <row r="1159" spans="1:119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4"/>
      <c r="T1159" s="30"/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</row>
    <row r="1160" spans="1:119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4"/>
      <c r="T1160" s="30"/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</row>
    <row r="1161" spans="1:119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4"/>
      <c r="T1161" s="30"/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</row>
    <row r="1162" spans="1:119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4"/>
      <c r="T1162" s="30"/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</row>
    <row r="1163" spans="1:119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4"/>
      <c r="T1163" s="30"/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</row>
    <row r="1164" spans="1:119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4"/>
      <c r="T1164" s="30"/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</row>
    <row r="1165" spans="1:119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4"/>
      <c r="T1165" s="30"/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</row>
    <row r="1166" spans="1:119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4"/>
      <c r="T1166" s="30"/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</row>
    <row r="1167" spans="1:119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4"/>
      <c r="T1167" s="30"/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</row>
    <row r="1168" spans="1:119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4"/>
      <c r="T1168" s="30"/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</row>
    <row r="1169" spans="1:119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4"/>
      <c r="T1169" s="30"/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</row>
    <row r="1170" spans="1:119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4"/>
      <c r="T1170" s="30"/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</row>
    <row r="1171" spans="1:119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4"/>
      <c r="T1171" s="30"/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</row>
    <row r="1172" spans="1:119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4"/>
      <c r="T1172" s="30"/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</row>
    <row r="1173" spans="1:119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4"/>
      <c r="T1173" s="30"/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</row>
    <row r="1174" spans="1:119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4"/>
      <c r="T1174" s="30"/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</row>
    <row r="1175" spans="1:119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4"/>
      <c r="T1175" s="30"/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</row>
    <row r="1176" spans="1:119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4"/>
      <c r="T1176" s="30"/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</row>
    <row r="1177" spans="1:119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4"/>
      <c r="T1177" s="30"/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</row>
    <row r="1178" spans="1:119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4"/>
      <c r="T1178" s="30"/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</row>
    <row r="1179" spans="1:119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4"/>
      <c r="T1179" s="30"/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</row>
    <row r="1180" spans="1:119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4"/>
      <c r="T1180" s="30"/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</row>
    <row r="1181" spans="1:119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4"/>
      <c r="T1181" s="30"/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</row>
    <row r="1182" spans="1:119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4"/>
      <c r="T1182" s="30"/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</row>
    <row r="1183" spans="1:119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4"/>
      <c r="T1183" s="30"/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</row>
    <row r="1184" spans="1:119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4"/>
      <c r="T1184" s="30"/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</row>
    <row r="1185" spans="1:119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4"/>
      <c r="T1185" s="30"/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</row>
    <row r="1186" spans="1:119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4"/>
      <c r="T1186" s="30"/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</row>
    <row r="1187" spans="1:119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4"/>
      <c r="T1187" s="30"/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</row>
    <row r="1188" spans="1:119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4"/>
      <c r="T1188" s="30"/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</row>
    <row r="1189" spans="1:119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4"/>
      <c r="T1189" s="30"/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</row>
    <row r="1190" spans="1:119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4"/>
      <c r="T1190" s="30"/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</row>
    <row r="1191" spans="1:119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4"/>
      <c r="T1191" s="30"/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</row>
    <row r="1192" spans="1:119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4"/>
      <c r="T1192" s="30"/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</row>
    <row r="1193" spans="1:119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4"/>
      <c r="T1193" s="30"/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</row>
    <row r="1194" spans="1:119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4"/>
      <c r="T1194" s="30"/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</row>
    <row r="1195" spans="1:119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4"/>
      <c r="T1195" s="30"/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</row>
    <row r="1196" spans="1:119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4"/>
      <c r="T1196" s="30"/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</row>
    <row r="1197" spans="1:119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4"/>
      <c r="T1197" s="30"/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</row>
    <row r="1198" spans="1:119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4"/>
      <c r="T1198" s="30"/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</row>
    <row r="1199" spans="1:119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4"/>
      <c r="T1199" s="30"/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</row>
    <row r="1200" spans="1:119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4"/>
      <c r="T1200" s="30"/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</row>
    <row r="1201" spans="1:119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4"/>
      <c r="T1201" s="30"/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</row>
    <row r="1202" spans="1:119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4"/>
      <c r="T1202" s="30"/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</row>
    <row r="1203" spans="1:119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4"/>
      <c r="T1203" s="30"/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</row>
    <row r="1204" spans="1:119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4"/>
      <c r="T1204" s="30"/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</row>
    <row r="1205" spans="1:119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4"/>
      <c r="T1205" s="30"/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</row>
    <row r="1206" spans="1:119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4"/>
      <c r="T1206" s="30"/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</row>
    <row r="1207" spans="1:119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4"/>
      <c r="T1207" s="30"/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</row>
    <row r="1208" spans="1:119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4"/>
      <c r="T1208" s="30"/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</row>
    <row r="1209" spans="1:119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4"/>
      <c r="T1209" s="30"/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</row>
    <row r="1210" spans="1:119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4"/>
      <c r="T1210" s="30"/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</row>
    <row r="1211" spans="1:119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4"/>
      <c r="T1211" s="30"/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</row>
    <row r="1212" spans="1:119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4"/>
      <c r="T1212" s="30"/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</row>
    <row r="1213" spans="1:119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4"/>
      <c r="T1213" s="30"/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</row>
    <row r="1214" spans="1:119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4"/>
      <c r="T1214" s="30"/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</row>
    <row r="1215" spans="1:119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4"/>
      <c r="T1215" s="30"/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</row>
    <row r="1216" spans="1:119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4"/>
      <c r="T1216" s="30"/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</row>
    <row r="1217" spans="1:119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4"/>
      <c r="T1217" s="30"/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</row>
    <row r="1218" spans="1:119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4"/>
      <c r="T1218" s="30"/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</row>
    <row r="1219" spans="1:119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4"/>
      <c r="T1219" s="30"/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</row>
    <row r="1220" spans="1:119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4"/>
      <c r="T1220" s="30"/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</row>
    <row r="1221" spans="1:119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4"/>
      <c r="T1221" s="30"/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</row>
    <row r="1222" spans="1:119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4"/>
      <c r="T1222" s="30"/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</row>
    <row r="1223" spans="1:119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4"/>
      <c r="T1223" s="30"/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</row>
    <row r="1224" spans="1:119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4"/>
      <c r="T1224" s="30"/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</row>
    <row r="1225" spans="1:119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4"/>
      <c r="T1225" s="30"/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</row>
    <row r="1226" spans="1:119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4"/>
      <c r="T1226" s="30"/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</row>
    <row r="1227" spans="1:119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4"/>
      <c r="T1227" s="30"/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</row>
    <row r="1228" spans="1:119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4"/>
      <c r="T1228" s="30"/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</row>
    <row r="1229" spans="1:119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4"/>
      <c r="T1229" s="30"/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</row>
    <row r="1230" spans="1:119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4"/>
      <c r="T1230" s="30"/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</row>
    <row r="1231" spans="1:119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4"/>
      <c r="T1231" s="30"/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</row>
    <row r="1232" spans="1:119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4"/>
      <c r="T1232" s="30"/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</row>
    <row r="1233" spans="1:119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4"/>
      <c r="T1233" s="30"/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</row>
    <row r="1234" spans="1:119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4"/>
      <c r="T1234" s="30"/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</row>
    <row r="1235" spans="1:119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4"/>
      <c r="T1235" s="30"/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</row>
    <row r="1236" spans="1:119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4"/>
      <c r="T1236" s="30"/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</row>
    <row r="1237" spans="1:119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4"/>
      <c r="T1237" s="30"/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</row>
    <row r="1238" spans="1:119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4"/>
      <c r="T1238" s="30"/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</row>
    <row r="1239" spans="1:119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4"/>
      <c r="T1239" s="30"/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</row>
    <row r="1240" spans="1:119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4"/>
      <c r="T1240" s="30"/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</row>
    <row r="1241" spans="1:119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4"/>
      <c r="T1241" s="30"/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</row>
    <row r="1242" spans="1:119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4"/>
      <c r="T1242" s="30"/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</row>
    <row r="1243" spans="1:119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4"/>
      <c r="T1243" s="30"/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</row>
    <row r="1244" spans="1:119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4"/>
      <c r="T1244" s="30"/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</row>
    <row r="1245" spans="1:119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4"/>
      <c r="T1245" s="30"/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</row>
    <row r="1246" spans="1:119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4"/>
      <c r="T1246" s="30"/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</row>
    <row r="1247" spans="1:119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4"/>
      <c r="T1247" s="30"/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</row>
    <row r="1248" spans="1:119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4"/>
      <c r="T1248" s="30"/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</row>
    <row r="1249" spans="1:119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4"/>
      <c r="T1249" s="30"/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</row>
    <row r="1250" spans="1:119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4"/>
      <c r="T1250" s="30"/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</row>
    <row r="1251" spans="1:119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4"/>
      <c r="T1251" s="30"/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</row>
    <row r="1252" spans="1:119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4"/>
      <c r="T1252" s="30"/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</row>
    <row r="1253" spans="1:119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4"/>
      <c r="T1253" s="30"/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</row>
    <row r="1254" spans="1:119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4"/>
      <c r="T1254" s="30"/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</row>
    <row r="1255" spans="1:119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4"/>
      <c r="T1255" s="30"/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</row>
    <row r="1256" spans="1:119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4"/>
      <c r="T1256" s="30"/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</row>
    <row r="1257" spans="1:119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4"/>
      <c r="T1257" s="30"/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</row>
    <row r="1258" spans="1:119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4"/>
      <c r="T1258" s="30"/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</row>
    <row r="1259" spans="1:119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4"/>
      <c r="T1259" s="30"/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</row>
    <row r="1260" spans="1:119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4"/>
      <c r="T1260" s="30"/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</row>
    <row r="1261" spans="1:119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4"/>
      <c r="T1261" s="30"/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</row>
    <row r="1262" spans="1:119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4"/>
      <c r="T1262" s="30"/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</row>
    <row r="1263" spans="1:119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4"/>
      <c r="T1263" s="30"/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</row>
    <row r="1264" spans="1:119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4"/>
      <c r="T1264" s="30"/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</row>
    <row r="1265" spans="1:119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4"/>
      <c r="T1265" s="30"/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</row>
    <row r="1266" spans="1:119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4"/>
      <c r="T1266" s="30"/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</row>
    <row r="1267" spans="1:119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4"/>
      <c r="T1267" s="30"/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</row>
    <row r="1268" spans="1:119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4"/>
      <c r="T1268" s="30"/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</row>
    <row r="1269" spans="1:119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4"/>
      <c r="T1269" s="30"/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</row>
    <row r="1270" spans="1:119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4"/>
      <c r="T1270" s="30"/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</row>
    <row r="1271" spans="1:119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4"/>
      <c r="T1271" s="30"/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</row>
    <row r="1272" spans="1:119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4"/>
      <c r="T1272" s="30"/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</row>
    <row r="1273" spans="1:119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4"/>
      <c r="T1273" s="30"/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</row>
    <row r="1274" spans="1:119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4"/>
      <c r="T1274" s="30"/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</row>
    <row r="1275" spans="1:119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4"/>
      <c r="T1275" s="30"/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</row>
    <row r="1276" spans="1:119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4"/>
      <c r="T1276" s="30"/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</row>
    <row r="1277" spans="1:119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4"/>
      <c r="T1277" s="30"/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</row>
    <row r="1278" spans="1:119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4"/>
      <c r="T1278" s="30"/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</row>
    <row r="1279" spans="1:119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4"/>
      <c r="T1279" s="30"/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</row>
    <row r="1280" spans="1:119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4"/>
      <c r="T1280" s="30"/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</row>
    <row r="1281" spans="1:119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4"/>
      <c r="T1281" s="30"/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</row>
    <row r="1282" spans="1:119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4"/>
      <c r="T1282" s="30"/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</row>
    <row r="1283" spans="1:119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4"/>
      <c r="T1283" s="30"/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</row>
    <row r="1284" spans="1:119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4"/>
      <c r="T1284" s="30"/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</row>
    <row r="1285" spans="1:119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4"/>
      <c r="T1285" s="30"/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</row>
    <row r="1286" spans="1:119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4"/>
      <c r="T1286" s="30"/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</row>
    <row r="1287" spans="1:119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4"/>
      <c r="T1287" s="30"/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</row>
    <row r="1288" spans="1:119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4"/>
      <c r="T1288" s="30"/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</row>
    <row r="1289" spans="1:119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4"/>
      <c r="T1289" s="30"/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</row>
    <row r="1290" spans="1:119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4"/>
      <c r="T1290" s="30"/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</row>
    <row r="1291" spans="1:119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4"/>
      <c r="T1291" s="30"/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</row>
    <row r="1292" spans="1:119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4"/>
      <c r="T1292" s="30"/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</row>
    <row r="1293" spans="1:119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4"/>
      <c r="T1293" s="30"/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</row>
    <row r="1294" spans="1:119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4"/>
      <c r="T1294" s="30"/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</row>
    <row r="1295" spans="1:119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4"/>
      <c r="T1295" s="30"/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</row>
    <row r="1296" spans="1:119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4"/>
      <c r="T1296" s="30"/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</row>
    <row r="1297" spans="1:119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4"/>
      <c r="T1297" s="30"/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</row>
    <row r="1298" spans="1:119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4"/>
      <c r="T1298" s="30"/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</row>
    <row r="1299" spans="1:119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4"/>
      <c r="T1299" s="30"/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</row>
    <row r="1300" spans="1:119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4"/>
      <c r="T1300" s="30"/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</row>
    <row r="1301" spans="1:119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4"/>
      <c r="T1301" s="30"/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</row>
    <row r="1302" spans="1:119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4"/>
      <c r="T1302" s="30"/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</row>
    <row r="1303" spans="1:119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4"/>
      <c r="T1303" s="30"/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</row>
    <row r="1304" spans="1:119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4"/>
      <c r="T1304" s="30"/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</row>
    <row r="1305" spans="1:119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4"/>
      <c r="T1305" s="30"/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</row>
    <row r="1306" spans="1:119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4"/>
      <c r="T1306" s="30"/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</row>
    <row r="1307" spans="1:119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4"/>
      <c r="T1307" s="30"/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</row>
    <row r="1308" spans="1:119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4"/>
      <c r="T1308" s="30"/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</row>
    <row r="1309" spans="1:119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4"/>
      <c r="T1309" s="30"/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</row>
    <row r="1310" spans="1:119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4"/>
      <c r="T1310" s="30"/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</row>
    <row r="1311" spans="1:119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4"/>
      <c r="T1311" s="30"/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</row>
    <row r="1312" spans="1:119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4"/>
      <c r="T1312" s="30"/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</row>
    <row r="1313" spans="1:119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4"/>
      <c r="T1313" s="30"/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</row>
    <row r="1314" spans="1:119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4"/>
      <c r="T1314" s="30"/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</row>
    <row r="1315" spans="1:119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4"/>
      <c r="T1315" s="30"/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</row>
    <row r="1316" spans="1:119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4"/>
      <c r="T1316" s="30"/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</row>
    <row r="1317" spans="1:119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4"/>
      <c r="T1317" s="30"/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</row>
    <row r="1318" spans="1:119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4"/>
      <c r="T1318" s="30"/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</row>
    <row r="1319" spans="1:119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4"/>
      <c r="T1319" s="30"/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</row>
    <row r="1320" spans="1:119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4"/>
      <c r="T1320" s="30"/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</row>
    <row r="1321" spans="1:119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4"/>
      <c r="T1321" s="30"/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</row>
    <row r="1322" spans="1:119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4"/>
      <c r="T1322" s="30"/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</row>
    <row r="1323" spans="1:119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4"/>
      <c r="T1323" s="30"/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</row>
    <row r="1324" spans="1:119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4"/>
      <c r="T1324" s="30"/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</row>
    <row r="1325" spans="1:119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4"/>
      <c r="T1325" s="30"/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</row>
    <row r="1326" spans="1:119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4"/>
      <c r="T1326" s="30"/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</row>
    <row r="1327" spans="1:119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4"/>
      <c r="T1327" s="30"/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</row>
    <row r="1328" spans="1:119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4"/>
      <c r="T1328" s="30"/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</row>
    <row r="1329" spans="1:119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4"/>
      <c r="T1329" s="30"/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</row>
    <row r="1330" spans="1:119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4"/>
      <c r="T1330" s="30"/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</row>
    <row r="1331" spans="1:119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4"/>
      <c r="T1331" s="30"/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</row>
    <row r="1332" spans="1:119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4"/>
      <c r="T1332" s="30"/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</row>
    <row r="1333" spans="1:119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4"/>
      <c r="T1333" s="30"/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</row>
    <row r="1334" spans="1:119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4"/>
      <c r="T1334" s="30"/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</row>
    <row r="1335" spans="1:119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4"/>
      <c r="T1335" s="30"/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</row>
    <row r="1336" spans="1:119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4"/>
      <c r="T1336" s="30"/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</row>
    <row r="1337" spans="1:119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4"/>
      <c r="T1337" s="30"/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</row>
    <row r="1338" spans="1:119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4"/>
      <c r="T1338" s="30"/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</row>
    <row r="1339" spans="1:119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4"/>
      <c r="T1339" s="30"/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</row>
    <row r="1340" spans="1:119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4"/>
      <c r="T1340" s="30"/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</row>
    <row r="1341" spans="1:119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4"/>
      <c r="T1341" s="30"/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</row>
    <row r="1342" spans="1:119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4"/>
      <c r="T1342" s="30"/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</row>
    <row r="1343" spans="1:119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4"/>
      <c r="T1343" s="30"/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</row>
    <row r="1344" spans="1:119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4"/>
      <c r="T1344" s="30"/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</row>
    <row r="1345" spans="1:119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4"/>
      <c r="T1345" s="30"/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</row>
    <row r="1346" spans="1:119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4"/>
      <c r="T1346" s="30"/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</row>
    <row r="1347" spans="1:119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4"/>
      <c r="T1347" s="30"/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</row>
    <row r="1348" spans="1:119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4"/>
      <c r="T1348" s="30"/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</row>
    <row r="1349" spans="1:119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4"/>
      <c r="T1349" s="30"/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</row>
    <row r="1350" spans="1:119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4"/>
      <c r="T1350" s="30"/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</row>
    <row r="1351" spans="1:119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4"/>
      <c r="T1351" s="30"/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</row>
    <row r="1352" spans="1:119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4"/>
      <c r="T1352" s="30"/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</row>
    <row r="1353" spans="1:119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4"/>
      <c r="T1353" s="30"/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</row>
    <row r="1354" spans="1:119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4"/>
      <c r="T1354" s="30"/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</row>
    <row r="1355" spans="1:119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4"/>
      <c r="T1355" s="30"/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</row>
    <row r="1356" spans="1:119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4"/>
      <c r="T1356" s="30"/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</row>
    <row r="1357" spans="1:119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4"/>
      <c r="T1357" s="30"/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</row>
    <row r="1358" spans="1:119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4"/>
      <c r="T1358" s="30"/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</row>
    <row r="1359" spans="1:119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4"/>
      <c r="T1359" s="30"/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</row>
    <row r="1360" spans="1:119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4"/>
      <c r="T1360" s="30"/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</row>
    <row r="1361" spans="1:119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4"/>
      <c r="T1361" s="30"/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</row>
    <row r="1362" spans="1:119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4"/>
      <c r="T1362" s="30"/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</row>
    <row r="1363" spans="1:119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4"/>
      <c r="T1363" s="30"/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</row>
    <row r="1364" spans="1:119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4"/>
      <c r="T1364" s="30"/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</row>
    <row r="1365" spans="1:119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4"/>
      <c r="T1365" s="30"/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</row>
    <row r="1366" spans="1:119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4"/>
      <c r="T1366" s="30"/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</row>
    <row r="1367" spans="1:119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4"/>
      <c r="T1367" s="30"/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</row>
    <row r="1368" spans="1:119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4"/>
      <c r="T1368" s="30"/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</row>
    <row r="1369" spans="1:119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4"/>
      <c r="T1369" s="30"/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</row>
    <row r="1370" spans="1:119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4"/>
      <c r="T1370" s="30"/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</row>
    <row r="1371" spans="1:119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4"/>
      <c r="T1371" s="30"/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</row>
    <row r="1372" spans="1:119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4"/>
      <c r="T1372" s="30"/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</row>
    <row r="1373" spans="1:119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4"/>
      <c r="T1373" s="30"/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</row>
    <row r="1374" spans="1:119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4"/>
      <c r="T1374" s="30"/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</row>
    <row r="1375" spans="1:119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4"/>
      <c r="T1375" s="30"/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</row>
    <row r="1376" spans="1:119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4"/>
      <c r="T1376" s="30"/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</row>
    <row r="1377" spans="1:119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4"/>
      <c r="T1377" s="30"/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</row>
    <row r="1378" spans="1:119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4"/>
      <c r="T1378" s="30"/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</row>
    <row r="1379" spans="1:119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4"/>
      <c r="T1379" s="30"/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</row>
    <row r="1380" spans="1:119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4"/>
      <c r="T1380" s="30"/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</row>
    <row r="1381" spans="1:119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4"/>
      <c r="T1381" s="30"/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</row>
    <row r="1382" spans="1:119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4"/>
      <c r="T1382" s="30"/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</row>
    <row r="1383" spans="1:119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4"/>
      <c r="T1383" s="30"/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</row>
    <row r="1384" spans="1:119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4"/>
      <c r="T1384" s="30"/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</row>
    <row r="1385" spans="1:119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4"/>
      <c r="T1385" s="30"/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</row>
    <row r="1386" spans="1:119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4"/>
      <c r="T1386" s="30"/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</row>
    <row r="1387" spans="1:119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4"/>
      <c r="T1387" s="30"/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</row>
    <row r="1388" spans="1:119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4"/>
      <c r="T1388" s="30"/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</row>
    <row r="1389" spans="1:119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4"/>
      <c r="T1389" s="30"/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</row>
    <row r="1390" spans="1:119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4"/>
      <c r="T1390" s="30"/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</row>
    <row r="1391" spans="1:119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4"/>
      <c r="T1391" s="30"/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</row>
    <row r="1392" spans="1:119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4"/>
      <c r="T1392" s="30"/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</row>
    <row r="1393" spans="1:119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4"/>
      <c r="T1393" s="30"/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</row>
    <row r="1394" spans="1:119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4"/>
      <c r="T1394" s="30"/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</row>
    <row r="1395" spans="1:119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4"/>
      <c r="T1395" s="30"/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</row>
    <row r="1396" spans="1:119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4"/>
      <c r="T1396" s="30"/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</row>
    <row r="1397" spans="1:119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4"/>
      <c r="T1397" s="30"/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</row>
    <row r="1398" spans="1:119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4"/>
      <c r="T1398" s="30"/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</row>
    <row r="1399" spans="1:119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4"/>
      <c r="T1399" s="30"/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</row>
    <row r="1400" spans="1:119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4"/>
      <c r="T1400" s="30"/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</row>
    <row r="1401" spans="1:119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4"/>
      <c r="T1401" s="30"/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</row>
    <row r="1402" spans="1:119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4"/>
      <c r="T1402" s="30"/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</row>
    <row r="1403" spans="1:119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4"/>
      <c r="T1403" s="30"/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</row>
    <row r="1404" spans="1:119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4"/>
      <c r="T1404" s="30"/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</row>
    <row r="1405" spans="1:119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4"/>
      <c r="T1405" s="30"/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</row>
    <row r="1406" spans="1:119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4"/>
      <c r="T1406" s="30"/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</row>
    <row r="1407" spans="1:119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4"/>
      <c r="T1407" s="30"/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</row>
    <row r="1408" spans="1:119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4"/>
      <c r="T1408" s="30"/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</row>
    <row r="1409" spans="1:119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4"/>
      <c r="T1409" s="30"/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</row>
    <row r="1410" spans="1:119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4"/>
      <c r="T1410" s="30"/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</row>
    <row r="1411" spans="1:119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4"/>
      <c r="T1411" s="30"/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</row>
    <row r="1412" spans="1:119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4"/>
      <c r="T1412" s="30"/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</row>
    <row r="1413" spans="1:119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4"/>
      <c r="T1413" s="30"/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</row>
    <row r="1414" spans="1:119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4"/>
      <c r="T1414" s="30"/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</row>
    <row r="1415" spans="1:119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4"/>
      <c r="T1415" s="30"/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</row>
    <row r="1416" spans="1:119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4"/>
      <c r="T1416" s="30"/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</row>
    <row r="1417" spans="1:119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4"/>
      <c r="T1417" s="30"/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</row>
    <row r="1418" spans="1:119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4"/>
      <c r="T1418" s="30"/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</row>
    <row r="1419" spans="1:119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4"/>
      <c r="T1419" s="30"/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</row>
    <row r="1420" spans="1:119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4"/>
      <c r="T1420" s="30"/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</row>
    <row r="1421" spans="1:119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4"/>
      <c r="T1421" s="30"/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</row>
    <row r="1422" spans="1:119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4"/>
      <c r="T1422" s="30"/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</row>
    <row r="1423" spans="1:119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4"/>
      <c r="T1423" s="30"/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</row>
    <row r="1424" spans="1:119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4"/>
      <c r="T1424" s="30"/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</row>
    <row r="1425" spans="1:119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4"/>
      <c r="T1425" s="30"/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</row>
    <row r="1426" spans="1:119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4"/>
      <c r="T1426" s="30"/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</row>
    <row r="1427" spans="1:119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4"/>
      <c r="T1427" s="30"/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</row>
    <row r="1428" spans="1:119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4"/>
      <c r="T1428" s="30"/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</row>
    <row r="1429" spans="1:119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4"/>
      <c r="T1429" s="30"/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</row>
    <row r="1430" spans="1:119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4"/>
      <c r="T1430" s="30"/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</row>
    <row r="1431" spans="1:119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4"/>
      <c r="T1431" s="30"/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</row>
    <row r="1432" spans="1:119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4"/>
      <c r="T1432" s="30"/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</row>
    <row r="1433" spans="1:119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4"/>
      <c r="T1433" s="30"/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</row>
    <row r="1434" spans="1:119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4"/>
      <c r="T1434" s="30"/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</row>
    <row r="1435" spans="1:119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4"/>
      <c r="T1435" s="30"/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</row>
    <row r="1436" spans="1:119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4"/>
      <c r="T1436" s="30"/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</row>
    <row r="1437" spans="1:119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4"/>
      <c r="T1437" s="30"/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</row>
    <row r="1438" spans="1:119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4"/>
      <c r="T1438" s="30"/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</row>
    <row r="1439" spans="1:119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4"/>
      <c r="T1439" s="30"/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</row>
    <row r="1440" spans="1:119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4"/>
      <c r="T1440" s="30"/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</row>
    <row r="1441" spans="1:119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4"/>
      <c r="T1441" s="30"/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</row>
    <row r="1442" spans="1:119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4"/>
      <c r="T1442" s="30"/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</row>
    <row r="1443" spans="1:119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4"/>
      <c r="T1443" s="30"/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</row>
    <row r="1444" spans="1:119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4"/>
      <c r="T1444" s="30"/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</row>
    <row r="1445" spans="1:119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4"/>
      <c r="T1445" s="30"/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</row>
    <row r="1446" spans="1:119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4"/>
      <c r="T1446" s="30"/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</row>
    <row r="1447" spans="1:119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4"/>
      <c r="T1447" s="30"/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</row>
    <row r="1448" spans="1:119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4"/>
      <c r="T1448" s="30"/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</row>
    <row r="1449" spans="1:119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4"/>
      <c r="T1449" s="30"/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</row>
    <row r="1450" spans="1:119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4"/>
      <c r="T1450" s="30"/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</row>
    <row r="1451" spans="1:119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4"/>
      <c r="T1451" s="30"/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</row>
    <row r="1452" spans="1:119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4"/>
      <c r="T1452" s="30"/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</row>
    <row r="1453" spans="1:119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4"/>
      <c r="T1453" s="30"/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</row>
    <row r="1454" spans="1:119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4"/>
      <c r="T1454" s="30"/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</row>
    <row r="1455" spans="1:119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4"/>
      <c r="T1455" s="30"/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</row>
    <row r="1456" spans="1:119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4"/>
      <c r="T1456" s="30"/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</row>
    <row r="1457" spans="1:119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4"/>
      <c r="T1457" s="30"/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</row>
    <row r="1458" spans="1:119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4"/>
      <c r="T1458" s="30"/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</row>
    <row r="1459" spans="1:119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4"/>
      <c r="T1459" s="30"/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</row>
    <row r="1460" spans="1:119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4"/>
      <c r="T1460" s="30"/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</row>
    <row r="1461" spans="1:119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4"/>
      <c r="T1461" s="30"/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</row>
    <row r="1462" spans="1:119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4"/>
      <c r="T1462" s="30"/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</row>
    <row r="1463" spans="1:119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4"/>
      <c r="T1463" s="30"/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</row>
    <row r="1464" spans="1:119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4"/>
      <c r="T1464" s="30"/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</row>
    <row r="1465" spans="1:119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4"/>
      <c r="T1465" s="30"/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</row>
    <row r="1466" spans="1:119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4"/>
      <c r="T1466" s="30"/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</row>
    <row r="1467" spans="1:119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</row>
    <row r="1468" spans="1:119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</row>
    <row r="1469" spans="1:119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</row>
    <row r="1470" spans="1:119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</row>
    <row r="1471" spans="1:119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</row>
    <row r="1472" spans="1:119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</row>
    <row r="1473" spans="1:119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4"/>
      <c r="T1473" s="30"/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</row>
    <row r="1474" spans="1:119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</row>
    <row r="1475" spans="1:119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4"/>
      <c r="T1475" s="30"/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</row>
    <row r="1476" spans="1:119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</row>
    <row r="1477" spans="1:119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4"/>
      <c r="T1477" s="30"/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</row>
    <row r="1478" spans="1:119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</row>
    <row r="1479" spans="1:119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</row>
    <row r="1480" spans="1:119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4"/>
      <c r="T1480" s="30"/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</row>
    <row r="1481" spans="1:119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4"/>
      <c r="T1481" s="30"/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</row>
    <row r="1482" spans="1:119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4"/>
      <c r="T1482" s="30"/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</row>
    <row r="1483" spans="1:119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4"/>
      <c r="T1483" s="30"/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</row>
    <row r="1484" spans="1:119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4"/>
      <c r="T1484" s="30"/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</row>
    <row r="1485" spans="1:119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4"/>
      <c r="T1485" s="30"/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</row>
    <row r="1486" spans="1:119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4"/>
      <c r="T1486" s="30"/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</row>
    <row r="1487" spans="1:119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4"/>
      <c r="T1487" s="30"/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</row>
    <row r="1488" spans="1:119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4"/>
      <c r="T1488" s="30"/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</row>
    <row r="1489" spans="1:119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4"/>
      <c r="T1489" s="30"/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</row>
    <row r="1490" spans="1:119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4"/>
      <c r="T1490" s="30"/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</row>
    <row r="1491" spans="1:119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4"/>
      <c r="T1491" s="30"/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</row>
    <row r="1492" spans="1:119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4"/>
      <c r="T1492" s="30"/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</row>
    <row r="1493" spans="1:119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4"/>
      <c r="T1493" s="30"/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</row>
    <row r="1494" spans="1:119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4"/>
      <c r="T1494" s="30"/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</row>
    <row r="1495" spans="1:119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4"/>
      <c r="T1495" s="30"/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</row>
    <row r="1496" spans="1:119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4"/>
      <c r="T1496" s="30"/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</row>
    <row r="1497" spans="1:119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4"/>
      <c r="T1497" s="30"/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</row>
    <row r="1498" spans="1:119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4"/>
      <c r="T1498" s="30"/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</row>
    <row r="1499" spans="1:119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4"/>
      <c r="T1499" s="30"/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</row>
    <row r="1500" spans="1:119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4"/>
      <c r="T1500" s="30"/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</row>
    <row r="1501" spans="1:119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4"/>
      <c r="T1501" s="30"/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</row>
    <row r="1502" spans="1:119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4"/>
      <c r="T1502" s="30"/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</row>
    <row r="1503" spans="1:119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4"/>
      <c r="T1503" s="30"/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</row>
    <row r="1504" spans="1:119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4"/>
      <c r="T1504" s="30"/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</row>
    <row r="1505" spans="1:119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4"/>
      <c r="T1505" s="30"/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</row>
    <row r="1506" spans="1:119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4"/>
      <c r="T1506" s="30"/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</row>
    <row r="1507" spans="1:119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4"/>
      <c r="T1507" s="30"/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</row>
    <row r="1508" spans="1:119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4"/>
      <c r="T1508" s="30"/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</row>
    <row r="1509" spans="1:119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4"/>
      <c r="T1509" s="30"/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</row>
    <row r="1510" spans="1:119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4"/>
      <c r="T1510" s="30"/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</row>
    <row r="1511" spans="1:119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4"/>
      <c r="T1511" s="30"/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</row>
    <row r="1512" spans="1:119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4"/>
      <c r="T1512" s="30"/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</row>
    <row r="1513" spans="1:119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4"/>
      <c r="T1513" s="30"/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</row>
    <row r="1514" spans="1:119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4"/>
      <c r="T1514" s="30"/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</row>
    <row r="1515" spans="1:119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4"/>
      <c r="T1515" s="30"/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</row>
    <row r="1516" spans="1:119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4"/>
      <c r="T1516" s="30"/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</row>
    <row r="1517" spans="1:119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4"/>
      <c r="T1517" s="30"/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</row>
    <row r="1518" spans="1:119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4"/>
      <c r="T1518" s="30"/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</row>
    <row r="1519" spans="1:119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4"/>
      <c r="T1519" s="30"/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</row>
    <row r="1520" spans="1:119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4"/>
      <c r="T1520" s="30"/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</row>
    <row r="1521" spans="1:119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4"/>
      <c r="T1521" s="30"/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</row>
    <row r="1522" spans="1:119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4"/>
      <c r="T1522" s="30"/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</row>
    <row r="1523" spans="1:119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4"/>
      <c r="T1523" s="30"/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</row>
    <row r="1524" spans="1:119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4"/>
      <c r="T1524" s="30"/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</row>
    <row r="1525" spans="1:119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4"/>
      <c r="T1525" s="30"/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</row>
    <row r="1526" spans="1:119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4"/>
      <c r="T1526" s="30"/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</row>
    <row r="1527" spans="1:119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4"/>
      <c r="T1527" s="30"/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</row>
    <row r="1528" spans="1:119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4"/>
      <c r="T1528" s="30"/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</row>
    <row r="1529" spans="1:119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4"/>
      <c r="T1529" s="30"/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</row>
    <row r="1530" spans="1:119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4"/>
      <c r="T1530" s="30"/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</row>
    <row r="1531" spans="1:119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4"/>
      <c r="T1531" s="30"/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</row>
    <row r="1532" spans="1:119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4"/>
      <c r="T1532" s="30"/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</row>
    <row r="1533" spans="1:119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4"/>
      <c r="T1533" s="30"/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</row>
    <row r="1534" spans="1:119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4"/>
      <c r="T1534" s="30"/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</row>
    <row r="1535" spans="1:119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4"/>
      <c r="T1535" s="30"/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</row>
    <row r="1536" spans="1:119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4"/>
      <c r="T1536" s="30"/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</row>
    <row r="1537" spans="1:119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4"/>
      <c r="T1537" s="30"/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</row>
    <row r="1538" spans="1:119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4"/>
      <c r="T1538" s="30"/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</row>
    <row r="1539" spans="1:119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4"/>
      <c r="T1539" s="30"/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</row>
    <row r="1540" spans="1:119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4"/>
      <c r="T1540" s="30"/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</row>
    <row r="1541" spans="1:119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4"/>
      <c r="T1541" s="30"/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</row>
    <row r="1542" spans="1:119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4"/>
      <c r="T1542" s="30"/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</row>
    <row r="1543" spans="1:119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4"/>
      <c r="T1543" s="30"/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</row>
    <row r="1544" spans="1:119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4"/>
      <c r="T1544" s="30"/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</row>
    <row r="1545" spans="1:119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4"/>
      <c r="T1545" s="30"/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</row>
    <row r="1546" spans="1:119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4"/>
      <c r="T1546" s="30"/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</row>
    <row r="1547" spans="1:119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4"/>
      <c r="T1547" s="30"/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</row>
    <row r="1548" spans="1:119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4"/>
      <c r="T1548" s="30"/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</row>
    <row r="1549" spans="1:119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4"/>
      <c r="T1549" s="30"/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</row>
    <row r="1550" spans="1:119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4"/>
      <c r="T1550" s="30"/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</row>
    <row r="1551" spans="1:119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4"/>
      <c r="T1551" s="30"/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</row>
    <row r="1552" spans="1:119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4"/>
      <c r="T1552" s="30"/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</row>
    <row r="1553" spans="1:119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4"/>
      <c r="T1553" s="30"/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</row>
    <row r="1554" spans="1:119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4"/>
      <c r="T1554" s="30"/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</row>
    <row r="1555" spans="1:119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4"/>
      <c r="T1555" s="30"/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</row>
    <row r="1556" spans="1:119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4"/>
      <c r="T1556" s="30"/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</row>
    <row r="1557" spans="1:119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4"/>
      <c r="T1557" s="30"/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</row>
    <row r="1558" spans="1:119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4"/>
      <c r="T1558" s="30"/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</row>
    <row r="1559" spans="1:119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4"/>
      <c r="T1559" s="30"/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</row>
    <row r="1560" spans="1:119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4"/>
      <c r="T1560" s="30"/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</row>
    <row r="1561" spans="1:119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4"/>
      <c r="T1561" s="30"/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</row>
    <row r="1562" spans="1:119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4"/>
      <c r="T1562" s="30"/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</row>
    <row r="1563" spans="1:119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4"/>
      <c r="T1563" s="30"/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</row>
    <row r="1564" spans="1:119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4"/>
      <c r="T1564" s="30"/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</row>
    <row r="1565" spans="1:119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4"/>
      <c r="T1565" s="30"/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</row>
    <row r="1566" spans="1:119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4"/>
      <c r="T1566" s="30"/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</row>
    <row r="1567" spans="1:119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4"/>
      <c r="T1567" s="30"/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</row>
    <row r="1568" spans="1:119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4"/>
      <c r="T1568" s="30"/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</row>
    <row r="1569" spans="1:119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4"/>
      <c r="T1569" s="30"/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</row>
    <row r="1570" spans="1:119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4"/>
      <c r="T1570" s="30"/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</row>
    <row r="1571" spans="1:119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4"/>
      <c r="T1571" s="30"/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</row>
    <row r="1572" spans="1:119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4"/>
      <c r="T1572" s="30"/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</row>
    <row r="1573" spans="1:119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4"/>
      <c r="T1573" s="30"/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</row>
    <row r="1574" spans="1:119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4"/>
      <c r="T1574" s="30"/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</row>
    <row r="1575" spans="1:119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4"/>
      <c r="T1575" s="30"/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</row>
    <row r="1576" spans="1:119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4"/>
      <c r="T1576" s="30"/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</row>
    <row r="1577" spans="1:119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4"/>
      <c r="T1577" s="30"/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</row>
    <row r="1578" spans="1:119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4"/>
      <c r="T1578" s="30"/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</row>
    <row r="1579" spans="1:119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4"/>
      <c r="T1579" s="30"/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</row>
    <row r="1580" spans="1:119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4"/>
      <c r="T1580" s="30"/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</row>
    <row r="1581" spans="1:119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4"/>
      <c r="T1581" s="30"/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</row>
    <row r="1582" spans="1:119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4"/>
      <c r="T1582" s="30"/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</row>
    <row r="1583" spans="1:119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4"/>
      <c r="T1583" s="30"/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</row>
    <row r="1584" spans="1:119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4"/>
      <c r="T1584" s="30"/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</row>
    <row r="1585" spans="1:119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4"/>
      <c r="T1585" s="30"/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</row>
    <row r="1586" spans="1:119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4"/>
      <c r="T1586" s="30"/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</row>
    <row r="1587" spans="1:119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4"/>
      <c r="T1587" s="30"/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</row>
    <row r="1588" spans="1:119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4"/>
      <c r="T1588" s="30"/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</row>
    <row r="1589" spans="1:119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4"/>
      <c r="T1589" s="30"/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</row>
    <row r="1590" spans="1:119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4"/>
      <c r="T1590" s="30"/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</row>
    <row r="1591" spans="1:119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4"/>
      <c r="T1591" s="30"/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</row>
    <row r="1592" spans="1:119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4"/>
      <c r="T1592" s="30"/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</row>
    <row r="1593" spans="1:119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4"/>
      <c r="T1593" s="30"/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</row>
    <row r="1594" spans="1:119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4"/>
      <c r="T1594" s="30"/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</row>
    <row r="1595" spans="1:119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4"/>
      <c r="T1595" s="30"/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</row>
    <row r="1596" spans="1:119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4"/>
      <c r="T1596" s="30"/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</row>
    <row r="1597" spans="1:119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4"/>
      <c r="T1597" s="30"/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</row>
    <row r="1598" spans="1:119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4"/>
      <c r="T1598" s="30"/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</row>
    <row r="1599" spans="1:119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4"/>
      <c r="T1599" s="30"/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</row>
    <row r="1600" spans="1:119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4"/>
      <c r="T1600" s="30"/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</row>
    <row r="1601" spans="1:119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4"/>
      <c r="T1601" s="30"/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</row>
    <row r="1602" spans="1:119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4"/>
      <c r="T1602" s="30"/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</row>
    <row r="1603" spans="1:119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4"/>
      <c r="T1603" s="30"/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</row>
    <row r="1604" spans="1:119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4"/>
      <c r="T1604" s="30"/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</row>
    <row r="1605" spans="1:119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4"/>
      <c r="T1605" s="30"/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</row>
    <row r="1606" spans="1:119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4"/>
      <c r="T1606" s="30"/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</row>
    <row r="1607" spans="1:119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4"/>
      <c r="T1607" s="30"/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</row>
    <row r="1608" spans="1:119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4"/>
      <c r="T1608" s="30"/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</row>
    <row r="1609" spans="1:119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4"/>
      <c r="T1609" s="30"/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</row>
    <row r="1610" spans="1:119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4"/>
      <c r="T1610" s="30"/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</row>
    <row r="1611" spans="1:119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4"/>
      <c r="T1611" s="30"/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</row>
    <row r="1612" spans="1:119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4"/>
      <c r="T1612" s="30"/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</row>
    <row r="1613" spans="1:119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4"/>
      <c r="T1613" s="30"/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</row>
    <row r="1614" spans="1:119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4"/>
      <c r="T1614" s="30"/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</row>
    <row r="1615" spans="1:119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4"/>
      <c r="T1615" s="30"/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</row>
    <row r="1616" spans="1:119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4"/>
      <c r="T1616" s="30"/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</row>
    <row r="1617" spans="1:119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4"/>
      <c r="T1617" s="30"/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</row>
    <row r="1618" spans="1:119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4"/>
      <c r="T1618" s="30"/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</row>
    <row r="1619" spans="1:119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4"/>
      <c r="T1619" s="30"/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</row>
    <row r="1620" spans="1:119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4"/>
      <c r="T1620" s="30"/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</row>
    <row r="1621" spans="1:119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4"/>
      <c r="T1621" s="30"/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</row>
    <row r="1622" spans="1:119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4"/>
      <c r="T1622" s="30"/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</row>
    <row r="1623" spans="1:119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4"/>
      <c r="T1623" s="30"/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</row>
    <row r="1624" spans="1:119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4"/>
      <c r="T1624" s="30"/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</row>
    <row r="1625" spans="1:119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4"/>
      <c r="T1625" s="30"/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</row>
    <row r="1626" spans="1:119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4"/>
      <c r="T1626" s="30"/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</row>
    <row r="1627" spans="1:119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4"/>
      <c r="T1627" s="30"/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</row>
    <row r="1628" spans="1:119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4"/>
      <c r="T1628" s="30"/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</row>
    <row r="1629" spans="1:119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4"/>
      <c r="T1629" s="30"/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</row>
    <row r="1630" spans="1:119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4"/>
      <c r="T1630" s="30"/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</row>
    <row r="1631" spans="1:119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4"/>
      <c r="T1631" s="30"/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</row>
    <row r="1632" spans="1:119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4"/>
      <c r="T1632" s="30"/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</row>
    <row r="1633" spans="1:119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4"/>
      <c r="T1633" s="30"/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</row>
    <row r="1634" spans="1:119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4"/>
      <c r="T1634" s="30"/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</row>
    <row r="1635" spans="1:119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4"/>
      <c r="T1635" s="30"/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</row>
    <row r="1636" spans="1:119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4"/>
      <c r="T1636" s="30"/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</row>
    <row r="1637" spans="1:119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4"/>
      <c r="T1637" s="30"/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</row>
    <row r="1638" spans="1:119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4"/>
      <c r="T1638" s="30"/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</row>
    <row r="1639" spans="1:119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4"/>
      <c r="T1639" s="30"/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</row>
    <row r="1640" spans="1:119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4"/>
      <c r="T1640" s="30"/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</row>
    <row r="1641" spans="1:119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4"/>
      <c r="T1641" s="30"/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</row>
    <row r="1642" spans="1:119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4"/>
      <c r="T1642" s="30"/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</row>
    <row r="1643" spans="1:119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4"/>
      <c r="T1643" s="30"/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</row>
    <row r="1644" spans="1:119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4"/>
      <c r="T1644" s="30"/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</row>
    <row r="1645" spans="1:119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4"/>
      <c r="T1645" s="30"/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</row>
    <row r="1646" spans="1:119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4"/>
      <c r="T1646" s="30"/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</row>
    <row r="1647" spans="1:119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4"/>
      <c r="T1647" s="30"/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</row>
    <row r="1648" spans="1:119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4"/>
      <c r="T1648" s="30"/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</row>
    <row r="1649" spans="1:119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4"/>
      <c r="T1649" s="30"/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</row>
    <row r="1650" spans="1:119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4"/>
      <c r="T1650" s="30"/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</row>
    <row r="1651" spans="1:119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4"/>
      <c r="T1651" s="30"/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</row>
    <row r="1652" spans="1:119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4"/>
      <c r="T1652" s="30"/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</row>
    <row r="1653" spans="1:119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4"/>
      <c r="T1653" s="30"/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</row>
    <row r="1654" spans="1:119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4"/>
      <c r="T1654" s="30"/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</row>
    <row r="1655" spans="1:119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4"/>
      <c r="T1655" s="30"/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</row>
    <row r="1656" spans="1:119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4"/>
      <c r="T1656" s="30"/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</row>
    <row r="1657" spans="1:119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4"/>
      <c r="T1657" s="30"/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</row>
    <row r="1658" spans="1:119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4"/>
      <c r="T1658" s="30"/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</row>
    <row r="1659" spans="1:119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4"/>
      <c r="T1659" s="30"/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</row>
    <row r="1660" spans="1:119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4"/>
      <c r="T1660" s="30"/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</row>
    <row r="1661" spans="1:119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4"/>
      <c r="T1661" s="30"/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</row>
    <row r="1662" spans="1:119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4"/>
      <c r="T1662" s="30"/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</row>
    <row r="1663" spans="1:119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4"/>
      <c r="T1663" s="30"/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</row>
    <row r="1664" spans="1:119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4"/>
      <c r="T1664" s="30"/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</row>
    <row r="1665" spans="1:119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4"/>
      <c r="T1665" s="30"/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</row>
    <row r="1666" spans="1:119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4"/>
      <c r="T1666" s="30"/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</row>
    <row r="1667" spans="1:119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4"/>
      <c r="T1667" s="30"/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</row>
    <row r="1668" spans="1:119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4"/>
      <c r="T1668" s="30"/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</row>
    <row r="1669" spans="1:119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4"/>
      <c r="T1669" s="30"/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</row>
    <row r="1670" spans="1:119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4"/>
      <c r="T1670" s="30"/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</row>
    <row r="1671" spans="1:119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4"/>
      <c r="T1671" s="30"/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</row>
    <row r="1672" spans="1:119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4"/>
      <c r="T1672" s="30"/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</row>
    <row r="1673" spans="1:119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4"/>
      <c r="T1673" s="30"/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</row>
    <row r="1674" spans="1:119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4"/>
      <c r="T1674" s="30"/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</row>
    <row r="1675" spans="1:119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4"/>
      <c r="T1675" s="30"/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</row>
    <row r="1676" spans="1:119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4"/>
      <c r="T1676" s="30"/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</row>
    <row r="1677" spans="1:119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4"/>
      <c r="T1677" s="30"/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</row>
    <row r="1678" spans="1:119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4"/>
      <c r="T1678" s="30"/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</row>
    <row r="1679" spans="1:119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4"/>
      <c r="T1679" s="30"/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</row>
    <row r="1680" spans="1:119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4"/>
      <c r="T1680" s="30"/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</row>
    <row r="1681" spans="1:119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4"/>
      <c r="T1681" s="30"/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</row>
    <row r="1682" spans="1:119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4"/>
      <c r="T1682" s="30"/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</row>
    <row r="1683" spans="1:119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4"/>
      <c r="T1683" s="30"/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</row>
    <row r="1684" spans="1:119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4"/>
      <c r="T1684" s="30"/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</row>
    <row r="1685" spans="1:119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4"/>
      <c r="T1685" s="30"/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</row>
    <row r="1686" spans="1:119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4"/>
      <c r="T1686" s="30"/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</row>
    <row r="1687" spans="1:119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4"/>
      <c r="T1687" s="30"/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</row>
    <row r="1688" spans="1:119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4"/>
      <c r="T1688" s="30"/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</row>
    <row r="1689" spans="1:119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4"/>
      <c r="T1689" s="30"/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</row>
    <row r="1690" spans="1:119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4"/>
      <c r="T1690" s="30"/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</row>
    <row r="1691" spans="1:119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4"/>
      <c r="T1691" s="30"/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</row>
    <row r="1692" spans="1:119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4"/>
      <c r="T1692" s="30"/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</row>
    <row r="1693" spans="1:119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4"/>
      <c r="T1693" s="30"/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</row>
    <row r="1694" spans="1:119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4"/>
      <c r="T1694" s="30"/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</row>
    <row r="1695" spans="1:119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4"/>
      <c r="T1695" s="30"/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</row>
    <row r="1696" spans="1:119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4"/>
      <c r="T1696" s="30"/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</row>
    <row r="1697" spans="1:119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4"/>
      <c r="T1697" s="30"/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</row>
    <row r="1698" spans="1:119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4"/>
      <c r="T1698" s="30"/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</row>
    <row r="1699" spans="1:119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4"/>
      <c r="T1699" s="30"/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</row>
    <row r="1700" spans="1:119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4"/>
      <c r="T1700" s="30"/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</row>
    <row r="1701" spans="1:119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4"/>
      <c r="T1701" s="30"/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</row>
    <row r="1702" spans="1:119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4"/>
      <c r="T1702" s="30"/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</row>
    <row r="1703" spans="1:119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4"/>
      <c r="T1703" s="30"/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</row>
    <row r="1704" spans="1:119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4"/>
      <c r="T1704" s="30"/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</row>
    <row r="1705" spans="1:119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4"/>
      <c r="T1705" s="30"/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</row>
    <row r="1706" spans="1:119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4"/>
      <c r="T1706" s="30"/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</row>
    <row r="1707" spans="1:119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4"/>
      <c r="T1707" s="30"/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</row>
    <row r="1708" spans="1:119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4"/>
      <c r="T1708" s="30"/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</row>
    <row r="1709" spans="1:119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4"/>
      <c r="T1709" s="30"/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</row>
    <row r="1710" spans="1:119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4"/>
      <c r="T1710" s="30"/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</row>
    <row r="1711" spans="1:119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4"/>
      <c r="T1711" s="30"/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</row>
    <row r="1712" spans="1:119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4"/>
      <c r="T1712" s="30"/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</row>
    <row r="1713" spans="1:119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4"/>
      <c r="T1713" s="30"/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</row>
    <row r="1714" spans="1:119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4"/>
      <c r="T1714" s="30"/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</row>
    <row r="1715" spans="1:119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4"/>
      <c r="T1715" s="30"/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</row>
    <row r="1716" spans="1:119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4"/>
      <c r="T1716" s="30"/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</row>
    <row r="1717" spans="1:119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4"/>
      <c r="T1717" s="30"/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</row>
    <row r="1718" spans="1:119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4"/>
      <c r="T1718" s="30"/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</row>
    <row r="1719" spans="1:119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4"/>
      <c r="T1719" s="30"/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</row>
    <row r="1720" spans="1:119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4"/>
      <c r="T1720" s="30"/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</row>
    <row r="1721" spans="1:119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4"/>
      <c r="T1721" s="30"/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</row>
    <row r="1722" spans="1:119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4"/>
      <c r="T1722" s="30"/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</row>
    <row r="1723" spans="1:119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4"/>
      <c r="T1723" s="30"/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</row>
    <row r="1724" spans="1:119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4"/>
      <c r="T1724" s="30"/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</row>
    <row r="1725" spans="1:119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4"/>
      <c r="T1725" s="30"/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</row>
    <row r="1726" spans="1:119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4"/>
      <c r="T1726" s="30"/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</row>
    <row r="1727" spans="1:119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4"/>
      <c r="T1727" s="30"/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</row>
    <row r="1728" spans="1:119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4"/>
      <c r="T1728" s="30"/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</row>
    <row r="1729" spans="1:119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4"/>
      <c r="T1729" s="30"/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</row>
    <row r="1730" spans="1:119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4"/>
      <c r="T1730" s="30"/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</row>
    <row r="1731" spans="1:119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4"/>
      <c r="T1731" s="30"/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</row>
    <row r="1732" spans="1:119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4"/>
      <c r="T1732" s="30"/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</row>
    <row r="1733" spans="1:119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4"/>
      <c r="T1733" s="30"/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</row>
    <row r="1734" spans="1:119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4"/>
      <c r="T1734" s="30"/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</row>
    <row r="1735" spans="1:119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4"/>
      <c r="T1735" s="30"/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</row>
    <row r="1736" spans="1:119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4"/>
      <c r="T1736" s="30"/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</row>
    <row r="1737" spans="1:119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4"/>
      <c r="T1737" s="30"/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</row>
    <row r="1738" spans="1:119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4"/>
      <c r="T1738" s="30"/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</row>
    <row r="1739" spans="1:119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4"/>
      <c r="T1739" s="30"/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</row>
    <row r="1740" spans="1:119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4"/>
      <c r="T1740" s="30"/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</row>
    <row r="1741" spans="1:119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4"/>
      <c r="T1741" s="30"/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</row>
    <row r="1742" spans="1:119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4"/>
      <c r="T1742" s="30"/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</row>
    <row r="1743" spans="1:119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4"/>
      <c r="T1743" s="30"/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</row>
    <row r="1744" spans="1:119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4"/>
      <c r="T1744" s="30"/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</row>
    <row r="1745" spans="1:119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4"/>
      <c r="T1745" s="30"/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</row>
    <row r="1746" spans="1:119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4"/>
      <c r="T1746" s="30"/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</row>
    <row r="1747" spans="1:119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4"/>
      <c r="T1747" s="30"/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</row>
    <row r="1748" spans="1:119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4"/>
      <c r="T1748" s="30"/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</row>
    <row r="1749" spans="1:119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4"/>
      <c r="T1749" s="30"/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</row>
    <row r="1750" spans="1:119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4"/>
      <c r="T1750" s="30"/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</row>
    <row r="1751" spans="1:119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4"/>
      <c r="T1751" s="30"/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</row>
    <row r="1752" spans="1:119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4"/>
      <c r="T1752" s="30"/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</row>
    <row r="1753" spans="1:119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4"/>
      <c r="T1753" s="30"/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</row>
    <row r="1754" spans="1:119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4"/>
      <c r="T1754" s="30"/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</row>
    <row r="1755" spans="1:119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4"/>
      <c r="T1755" s="30"/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</row>
    <row r="1756" spans="1:119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4"/>
      <c r="T1756" s="30"/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</row>
    <row r="1757" spans="1:119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4"/>
      <c r="T1757" s="30"/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</row>
    <row r="1758" spans="1:119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4"/>
      <c r="T1758" s="30"/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</row>
    <row r="1759" spans="1:119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4"/>
      <c r="T1759" s="30"/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</row>
    <row r="1760" spans="1:119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4"/>
      <c r="T1760" s="30"/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</row>
    <row r="1761" spans="1:119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4"/>
      <c r="T1761" s="30"/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</row>
    <row r="1762" spans="1:119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4"/>
      <c r="T1762" s="30"/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</row>
    <row r="1763" spans="1:119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4"/>
      <c r="T1763" s="30"/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</row>
    <row r="1764" spans="1:119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4"/>
      <c r="T1764" s="30"/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</row>
    <row r="1765" spans="1:119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4"/>
      <c r="T1765" s="30"/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</row>
    <row r="1766" spans="1:119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4"/>
      <c r="T1766" s="30"/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</row>
    <row r="1767" spans="1:119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4"/>
      <c r="T1767" s="30"/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</row>
    <row r="1768" spans="1:119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4"/>
      <c r="T1768" s="30"/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</row>
    <row r="1769" spans="1:119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4"/>
      <c r="T1769" s="30"/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</row>
    <row r="1770" spans="1:119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4"/>
      <c r="T1770" s="30"/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</row>
    <row r="1771" spans="1:119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4"/>
      <c r="T1771" s="30"/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</row>
    <row r="1772" spans="1:119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4"/>
      <c r="T1772" s="30"/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</row>
    <row r="1773" spans="1:119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4"/>
      <c r="T1773" s="30"/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</row>
    <row r="1774" spans="1:119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4"/>
      <c r="T1774" s="30"/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</row>
    <row r="1775" spans="1:119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4"/>
      <c r="T1775" s="30"/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</row>
    <row r="1776" spans="1:119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4"/>
      <c r="T1776" s="30"/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</row>
    <row r="1777" spans="1:119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4"/>
      <c r="T1777" s="30"/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</row>
    <row r="1778" spans="1:119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4"/>
      <c r="T1778" s="30"/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</row>
    <row r="1779" spans="1:119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4"/>
      <c r="T1779" s="30"/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</row>
    <row r="1780" spans="1:119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4"/>
      <c r="T1780" s="30"/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</row>
    <row r="1781" spans="1:119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4"/>
      <c r="T1781" s="30"/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</row>
    <row r="1782" spans="1:119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4"/>
      <c r="T1782" s="30"/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</row>
    <row r="1783" spans="1:119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4"/>
      <c r="T1783" s="30"/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</row>
    <row r="1784" spans="1:119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4"/>
      <c r="T1784" s="30"/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</row>
    <row r="1785" spans="1:119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4"/>
      <c r="T1785" s="30"/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</row>
    <row r="1786" spans="1:119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4"/>
      <c r="T1786" s="30"/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</row>
    <row r="1787" spans="1:119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4"/>
      <c r="T1787" s="30"/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</row>
    <row r="1788" spans="1:119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4"/>
      <c r="T1788" s="30"/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</row>
    <row r="1789" spans="1:119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4"/>
      <c r="T1789" s="30"/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</row>
    <row r="1790" spans="1:119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4"/>
      <c r="T1790" s="30"/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</row>
    <row r="1791" spans="1:119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4"/>
      <c r="T1791" s="30"/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</row>
    <row r="1792" spans="1:119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4"/>
      <c r="T1792" s="30"/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</row>
    <row r="1793" spans="1:119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4"/>
      <c r="T1793" s="30"/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</row>
    <row r="1794" spans="1:119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4"/>
      <c r="T1794" s="30"/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</row>
    <row r="1795" spans="1:119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4"/>
      <c r="T1795" s="30"/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</row>
    <row r="1796" spans="1:119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4"/>
      <c r="T1796" s="30"/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</row>
    <row r="1797" spans="1:119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4"/>
      <c r="T1797" s="30"/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</row>
    <row r="1798" spans="1:119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4"/>
      <c r="T1798" s="30"/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</row>
    <row r="1799" spans="1:119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4"/>
      <c r="T1799" s="30"/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</row>
    <row r="1800" spans="1:119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4"/>
      <c r="T1800" s="30"/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</row>
    <row r="1801" spans="1:119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4"/>
      <c r="T1801" s="30"/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</row>
    <row r="1802" spans="1:119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4"/>
      <c r="T1802" s="30"/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</row>
    <row r="1803" spans="1:119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4"/>
      <c r="T1803" s="30"/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</row>
    <row r="1804" spans="1:119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4"/>
      <c r="T1804" s="30"/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</row>
    <row r="1805" spans="1:119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4"/>
      <c r="T1805" s="30"/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</row>
    <row r="1806" spans="1:119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4"/>
      <c r="T1806" s="30"/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</row>
    <row r="1807" spans="1:119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4"/>
      <c r="T1807" s="30"/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</row>
    <row r="1808" spans="1:119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4"/>
      <c r="T1808" s="30"/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</row>
    <row r="1809" spans="1:119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4"/>
      <c r="T1809" s="30"/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</row>
    <row r="1810" spans="1:119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4"/>
      <c r="T1810" s="30"/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</row>
    <row r="1811" spans="1:119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4"/>
      <c r="T1811" s="30"/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</row>
    <row r="1812" spans="1:119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4"/>
      <c r="T1812" s="30"/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</row>
    <row r="1813" spans="1:119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4"/>
      <c r="T1813" s="30"/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</row>
    <row r="1814" spans="1:119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4"/>
      <c r="T1814" s="30"/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</row>
    <row r="1815" spans="1:119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4"/>
      <c r="T1815" s="30"/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</row>
    <row r="1816" spans="1:119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4"/>
      <c r="T1816" s="30"/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</row>
    <row r="1817" spans="1:119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4"/>
      <c r="T1817" s="30"/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</row>
    <row r="1818" spans="1:119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4"/>
      <c r="T1818" s="30"/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</row>
    <row r="1819" spans="1:119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4"/>
      <c r="T1819" s="30"/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</row>
    <row r="1820" spans="1:119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4"/>
      <c r="T1820" s="30"/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</row>
    <row r="1821" spans="1:119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4"/>
      <c r="T1821" s="30"/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</row>
    <row r="1822" spans="1:119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4"/>
      <c r="T1822" s="30"/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</row>
    <row r="1823" spans="1:119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4"/>
      <c r="T1823" s="30"/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</row>
    <row r="1824" spans="1:119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</row>
    <row r="1825" spans="1:119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</row>
    <row r="1826" spans="1:119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</row>
    <row r="1827" spans="1:119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</row>
    <row r="1828" spans="1:119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</row>
    <row r="1829" spans="1:119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</row>
    <row r="1830" spans="1:119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</row>
    <row r="1831" spans="1:119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</row>
    <row r="1832" spans="1:119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</row>
    <row r="1833" spans="1:119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</row>
    <row r="1834" spans="1:119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</row>
    <row r="1835" spans="1:119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</row>
    <row r="1836" spans="1:119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</row>
    <row r="1837" spans="1:119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</row>
    <row r="1838" spans="1:119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</row>
    <row r="1839" spans="1:119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</row>
    <row r="1840" spans="1:119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</row>
    <row r="1841" spans="1:119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</row>
    <row r="1842" spans="1:119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</row>
    <row r="1843" spans="1:119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</row>
    <row r="1844" spans="1:119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</row>
    <row r="1845" spans="1:119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</row>
    <row r="1846" spans="1:119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</row>
    <row r="1847" spans="1:119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</row>
    <row r="1848" spans="1:119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</row>
    <row r="1849" spans="1:119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</row>
    <row r="1850" spans="1:119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</row>
    <row r="1851" spans="1:119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</row>
    <row r="1852" spans="1:119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</row>
    <row r="1853" spans="1:119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</row>
    <row r="1854" spans="1:119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</row>
    <row r="1855" spans="1:119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</row>
    <row r="1856" spans="1:119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</row>
    <row r="1857" spans="1:119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</row>
    <row r="1858" spans="1:119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</row>
    <row r="1859" spans="1:119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</row>
    <row r="1860" spans="1:119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</row>
    <row r="1861" spans="1:119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</row>
    <row r="1862" spans="1:119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</row>
    <row r="1863" spans="1:119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</row>
    <row r="1864" spans="1:119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</row>
    <row r="1865" spans="1:119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</row>
    <row r="1866" spans="1:119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</row>
    <row r="1867" spans="1:119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</row>
    <row r="1868" spans="1:119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</row>
    <row r="1869" spans="1:119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</row>
    <row r="1870" spans="1:119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</row>
    <row r="1871" spans="1:119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</row>
    <row r="1872" spans="1:119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</row>
    <row r="1873" spans="1:119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</row>
    <row r="1874" spans="1:119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</row>
    <row r="1875" spans="1:119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</row>
    <row r="1876" spans="1:119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</row>
    <row r="1877" spans="1:119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</row>
    <row r="1878" spans="1:119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</row>
    <row r="1879" spans="1:119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</row>
    <row r="1880" spans="1:119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</row>
    <row r="1881" spans="1:119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</row>
    <row r="1882" spans="1:119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</row>
    <row r="1883" spans="1:119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</row>
    <row r="1884" spans="1:119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</row>
    <row r="1885" spans="1:119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</row>
    <row r="1886" spans="1:119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</row>
    <row r="1887" spans="1:119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</row>
    <row r="1888" spans="1:119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</row>
    <row r="1889" spans="1:119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</row>
    <row r="1890" spans="1:119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</row>
    <row r="1891" spans="1:119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</row>
    <row r="1892" spans="1:119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</row>
    <row r="1893" spans="1:119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</row>
    <row r="1894" spans="1:119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</row>
    <row r="1895" spans="1:119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</row>
    <row r="1896" spans="1:119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</row>
    <row r="1897" spans="1:119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</row>
    <row r="1898" spans="1:119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</row>
    <row r="1899" spans="1:119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</row>
    <row r="1900" spans="1:119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</row>
    <row r="1901" spans="1:119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</row>
    <row r="1902" spans="1:119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</row>
    <row r="1903" spans="1:119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</row>
    <row r="1904" spans="1:119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</row>
    <row r="1905" spans="1:119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</row>
    <row r="1906" spans="1:119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</row>
    <row r="1907" spans="1:119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</row>
    <row r="1908" spans="1:119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</row>
    <row r="1909" spans="1:119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</row>
    <row r="1910" spans="1:119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</row>
    <row r="1911" spans="1:119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</row>
    <row r="1912" spans="1:119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</row>
    <row r="1913" spans="1:119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</row>
    <row r="1914" spans="1:119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</row>
    <row r="1915" spans="1:119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</row>
    <row r="1916" spans="1:119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</row>
    <row r="1917" spans="1:119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</row>
    <row r="1918" spans="1:119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</row>
    <row r="1919" spans="1:119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</row>
    <row r="1920" spans="1:119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</row>
    <row r="1921" spans="1:119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</row>
    <row r="1922" spans="1:119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</row>
    <row r="1923" spans="1:119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</row>
    <row r="1924" spans="1:119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</row>
    <row r="1925" spans="1:119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</row>
    <row r="1926" spans="1:119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</row>
    <row r="1927" spans="1:119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</row>
    <row r="1928" spans="1:119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</row>
    <row r="1929" spans="1:119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</row>
    <row r="1930" spans="1:119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</row>
    <row r="1931" spans="1:119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</row>
    <row r="1932" spans="1:119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</row>
    <row r="1933" spans="1:119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</row>
    <row r="1934" spans="1:119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</row>
    <row r="1935" spans="1:119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</row>
    <row r="1936" spans="1:119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</row>
    <row r="1937" spans="1:119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</row>
    <row r="1938" spans="1:119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</row>
    <row r="1939" spans="1:119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</row>
    <row r="1940" spans="1:119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</row>
    <row r="1941" spans="1:119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</row>
    <row r="1942" spans="1:119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</row>
    <row r="1943" spans="1:119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</row>
    <row r="1944" spans="1:119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</row>
    <row r="1945" spans="1:119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</row>
    <row r="1946" spans="1:119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</row>
    <row r="1947" spans="1:119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</row>
    <row r="1948" spans="1:119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</row>
    <row r="1949" spans="1:119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</row>
    <row r="1950" spans="1:119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</row>
    <row r="1951" spans="1:119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</row>
    <row r="1952" spans="1:119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</row>
    <row r="1953" spans="1:119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</row>
    <row r="1954" spans="1:119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</row>
    <row r="1955" spans="1:119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</row>
    <row r="1956" spans="1:119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</row>
    <row r="1957" spans="1:119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</row>
    <row r="1958" spans="1:119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</row>
    <row r="1959" spans="1:119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</row>
    <row r="1960" spans="1:119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</row>
    <row r="1961" spans="1:119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</row>
    <row r="1962" spans="1:119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</row>
    <row r="1963" spans="1:119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</row>
    <row r="1964" spans="1:119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</row>
    <row r="1965" spans="1:119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</row>
    <row r="1966" spans="1:119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</row>
    <row r="1967" spans="1:119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</row>
    <row r="1968" spans="1:119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</row>
    <row r="1969" spans="1:119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</row>
    <row r="1970" spans="1:119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</row>
    <row r="1971" spans="1:119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</row>
    <row r="1972" spans="1:119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</row>
    <row r="1973" spans="1:119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</row>
    <row r="1974" spans="1:119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</row>
    <row r="1975" spans="1:119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</row>
    <row r="1976" spans="1:119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</row>
    <row r="1977" spans="1:119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</row>
    <row r="1978" spans="1:119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</row>
    <row r="1979" spans="1:119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</row>
    <row r="1980" spans="1:119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</row>
    <row r="1981" spans="1:119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</row>
    <row r="1982" spans="1:119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</row>
    <row r="1983" spans="1:119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</row>
    <row r="1984" spans="1:119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</row>
    <row r="1985" spans="1:119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</row>
    <row r="1986" spans="1:119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</row>
    <row r="1987" spans="1:119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</row>
    <row r="1988" spans="1:119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</row>
    <row r="1989" spans="1:119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</row>
    <row r="1990" spans="1:119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</row>
    <row r="1991" spans="1:119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</row>
    <row r="1992" spans="1:119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</row>
    <row r="1993" spans="1:119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</row>
    <row r="1994" spans="1:119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</row>
    <row r="1995" spans="1:119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</row>
    <row r="1996" spans="1:119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</row>
    <row r="1997" spans="1:119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</row>
    <row r="1998" spans="1:119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</row>
    <row r="1999" spans="1:119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</row>
    <row r="2000" spans="1:119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</row>
    <row r="2001" spans="1:119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</row>
    <row r="2002" spans="1:119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</row>
    <row r="2003" spans="1:119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</row>
    <row r="2004" spans="1:119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</row>
    <row r="2005" spans="1:119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</row>
    <row r="2006" spans="1:119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</row>
    <row r="2007" spans="1:119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</row>
    <row r="2008" spans="1:119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</row>
    <row r="2009" spans="1:119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</row>
    <row r="2010" spans="1:119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</row>
    <row r="2011" spans="1:119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</row>
    <row r="2012" spans="1:119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</row>
    <row r="2013" spans="1:119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</row>
    <row r="2014" spans="1:119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</row>
    <row r="2015" spans="1:119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</row>
    <row r="2016" spans="1:119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</row>
    <row r="2017" spans="1:119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</row>
    <row r="2018" spans="1:119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</row>
    <row r="2019" spans="1:119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</row>
    <row r="2020" spans="1:119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</row>
    <row r="2021" spans="1:119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</row>
    <row r="2022" spans="1:119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</row>
    <row r="2023" spans="1:119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</row>
    <row r="2024" spans="1:119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</row>
    <row r="2025" spans="1:119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</row>
    <row r="2026" spans="1:119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</row>
    <row r="2027" spans="1:119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</row>
    <row r="2028" spans="1:119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</row>
    <row r="2029" spans="1:119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</row>
    <row r="2030" spans="1:119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</row>
    <row r="2031" spans="1:119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</row>
    <row r="2032" spans="1:119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</row>
    <row r="2033" spans="1:119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</row>
    <row r="2034" spans="1:119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</row>
    <row r="2035" spans="1:119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</row>
    <row r="2036" spans="1:119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</row>
    <row r="2037" spans="1:119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</row>
    <row r="2038" spans="1:119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</row>
    <row r="2039" spans="1:119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</row>
    <row r="2040" spans="1:119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</row>
    <row r="2041" spans="1:119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</row>
    <row r="2042" spans="1:119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</row>
    <row r="2043" spans="1:119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</row>
    <row r="2044" spans="1:119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</row>
    <row r="2045" spans="1:119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</row>
    <row r="2046" spans="1:119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</row>
    <row r="2047" spans="1:119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</row>
    <row r="2048" spans="1:119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</row>
    <row r="2049" spans="1:119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</row>
    <row r="2050" spans="1:119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</row>
    <row r="2051" spans="1:119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</row>
    <row r="2052" spans="1:119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</row>
    <row r="2053" spans="1:119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</row>
    <row r="2054" spans="1:119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</row>
    <row r="2055" spans="1:119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</row>
    <row r="2056" spans="1:119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</row>
    <row r="2057" spans="1:119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</row>
    <row r="2058" spans="1:119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</row>
    <row r="2059" spans="1:119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</row>
    <row r="2060" spans="1:119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</row>
    <row r="2061" spans="1:119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</row>
    <row r="2062" spans="1:119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</row>
    <row r="2063" spans="1:119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</row>
    <row r="2064" spans="1:119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</row>
    <row r="2065" spans="1:119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</row>
    <row r="2066" spans="1:119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</row>
    <row r="2067" spans="1:119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</row>
    <row r="2068" spans="1:119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</row>
    <row r="2069" spans="1:119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</row>
    <row r="2070" spans="1:119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</row>
    <row r="2071" spans="1:119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</row>
    <row r="2072" spans="1:119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</row>
    <row r="2073" spans="1:119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</row>
    <row r="2074" spans="1:119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</row>
    <row r="2075" spans="1:119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</row>
    <row r="2076" spans="1:119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</row>
    <row r="2077" spans="1:119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</row>
    <row r="2078" spans="1:119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</row>
    <row r="2079" spans="1:119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</row>
    <row r="2080" spans="1:119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</row>
    <row r="2081" spans="1:119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</row>
    <row r="2082" spans="1:119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</row>
    <row r="2083" spans="1:119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</row>
    <row r="2084" spans="1:119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</row>
    <row r="2085" spans="1:119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</row>
    <row r="2086" spans="1:119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</row>
    <row r="2087" spans="1:119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</row>
    <row r="2088" spans="1:119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</row>
    <row r="2089" spans="1:119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</row>
    <row r="2090" spans="1:119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</row>
    <row r="2091" spans="1:119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</row>
    <row r="2092" spans="1:119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</row>
    <row r="2093" spans="1:119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</row>
    <row r="2094" spans="1:119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</row>
    <row r="2095" spans="1:119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</row>
    <row r="2096" spans="1:119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</row>
    <row r="2097" spans="1:119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</row>
    <row r="2098" spans="1:119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</row>
    <row r="2099" spans="1:119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</row>
    <row r="2100" spans="1:119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</row>
    <row r="2101" spans="1:119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</row>
    <row r="2102" spans="1:119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</row>
    <row r="2103" spans="1:119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</row>
    <row r="2104" spans="1:119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</row>
    <row r="2105" spans="1:119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</row>
    <row r="2106" spans="1:119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</row>
    <row r="2107" spans="1:119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</row>
    <row r="2108" spans="1:119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</row>
    <row r="2109" spans="1:119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</row>
    <row r="2110" spans="1:119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</row>
    <row r="2111" spans="1:119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</row>
    <row r="2112" spans="1:119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</row>
    <row r="2113" spans="1:119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</row>
    <row r="2114" spans="1:119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</row>
    <row r="2115" spans="1:119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</row>
    <row r="2116" spans="1:119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</row>
    <row r="2117" spans="1:119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</row>
    <row r="2118" spans="1:119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</row>
    <row r="2119" spans="1:119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</row>
    <row r="2120" spans="1:119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</row>
    <row r="2121" spans="1:119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</row>
    <row r="2122" spans="1:119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</row>
    <row r="2123" spans="1:119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</row>
    <row r="2124" spans="1:119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</row>
    <row r="2125" spans="1:119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</row>
    <row r="2126" spans="1:119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</row>
    <row r="2127" spans="1:119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</row>
    <row r="2128" spans="1:119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</row>
    <row r="2129" spans="1:119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</row>
    <row r="2130" spans="1:119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</row>
    <row r="2131" spans="1:119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</row>
    <row r="2132" spans="1:119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</row>
    <row r="2133" spans="1:119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</row>
    <row r="2134" spans="1:119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</row>
    <row r="2135" spans="1:119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</row>
    <row r="2136" spans="1:119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</row>
    <row r="2137" spans="1:119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</row>
    <row r="2138" spans="1:119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</row>
    <row r="2139" spans="1:119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</row>
    <row r="2140" spans="1:119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</row>
    <row r="2141" spans="1:119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</row>
    <row r="2142" spans="1:119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</row>
    <row r="2143" spans="1:119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</row>
    <row r="2144" spans="1:119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</row>
    <row r="2145" spans="1:119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</row>
    <row r="2146" spans="1:119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</row>
    <row r="2147" spans="1:119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</row>
    <row r="2148" spans="1:119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</row>
    <row r="2149" spans="1:119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</row>
    <row r="2150" spans="1:119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</row>
    <row r="2151" spans="1:119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</row>
    <row r="2152" spans="1:119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</row>
    <row r="2153" spans="1:119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</row>
    <row r="2154" spans="1:119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</row>
    <row r="2155" spans="1:119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</row>
    <row r="2156" spans="1:119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</row>
    <row r="2157" spans="1:119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</row>
    <row r="2158" spans="1:119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</row>
    <row r="2159" spans="1:119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</row>
    <row r="2160" spans="1:119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</row>
    <row r="2161" spans="1:119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</row>
    <row r="2162" spans="1:119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</row>
    <row r="2163" spans="1:119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</row>
    <row r="2164" spans="1:119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</row>
    <row r="2165" spans="1:119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</row>
    <row r="2166" spans="1:119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</row>
    <row r="2167" spans="1:119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</row>
    <row r="2168" spans="1:119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</row>
    <row r="2169" spans="1:119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</row>
    <row r="2170" spans="1:119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</row>
    <row r="2171" spans="1:119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</row>
    <row r="2172" spans="1:119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</row>
    <row r="2173" spans="1:119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</row>
    <row r="2174" spans="1:119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</row>
    <row r="2175" spans="1:119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</row>
    <row r="2176" spans="1:119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</row>
    <row r="2177" spans="1:119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</row>
    <row r="2178" spans="1:119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</row>
    <row r="2179" spans="1:119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</row>
    <row r="2180" spans="1:119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</row>
    <row r="2181" spans="1:119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</row>
    <row r="2182" spans="1:119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</row>
    <row r="2183" spans="1:119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</row>
    <row r="2184" spans="1:119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</row>
    <row r="2185" spans="1:119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</row>
    <row r="2186" spans="1:119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</row>
    <row r="2187" spans="1:119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</row>
    <row r="2188" spans="1:119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</row>
    <row r="2189" spans="1:119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</row>
    <row r="2190" spans="1:119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</row>
    <row r="2191" spans="1:119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</row>
    <row r="2192" spans="1:119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</row>
    <row r="2193" spans="1:119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</row>
    <row r="2194" spans="1:119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</row>
    <row r="2195" spans="1:119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</row>
    <row r="2196" spans="1:119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</row>
    <row r="2197" spans="1:119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</row>
    <row r="2198" spans="1:119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</row>
    <row r="2199" spans="1:119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</row>
    <row r="2200" spans="1:119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</row>
    <row r="2201" spans="1:119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</row>
    <row r="2202" spans="1:119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</row>
    <row r="2203" spans="1:119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</row>
    <row r="2204" spans="1:119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9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</row>
    <row r="2205" spans="1:119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</row>
    <row r="2206" spans="1:119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</row>
    <row r="2207" spans="1:119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</row>
    <row r="2208" spans="1:119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</row>
    <row r="2209" spans="1:119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</row>
    <row r="2210" spans="1:119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</row>
    <row r="2211" spans="1:119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</row>
    <row r="2212" spans="1:119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</row>
    <row r="2213" spans="1:119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</row>
    <row r="2214" spans="1:119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</row>
    <row r="2215" spans="1:119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</row>
    <row r="2216" spans="1:119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</row>
    <row r="2217" spans="1:119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</row>
    <row r="2218" spans="1:119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</row>
    <row r="2219" spans="1:119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</row>
    <row r="2220" spans="1:119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</row>
    <row r="2221" spans="1:119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</row>
    <row r="2222" spans="1:119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</row>
    <row r="2223" spans="1:119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</row>
    <row r="2224" spans="1:119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</row>
    <row r="2225" spans="1:119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</row>
    <row r="2226" spans="1:119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</row>
    <row r="2227" spans="1:119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</row>
    <row r="2228" spans="1:119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</row>
    <row r="2229" spans="1:119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</row>
    <row r="2230" spans="1:119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</row>
    <row r="2231" spans="1:119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</row>
    <row r="2232" spans="1:119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</row>
    <row r="2233" spans="1:119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</row>
    <row r="2234" spans="1:119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</row>
    <row r="2235" spans="1:119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</row>
    <row r="2236" spans="1:119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</row>
    <row r="2237" spans="1:119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</row>
    <row r="2238" spans="1:119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</row>
    <row r="2239" spans="1:119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</row>
    <row r="2240" spans="1:119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</row>
    <row r="2241" spans="1:119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</row>
    <row r="2242" spans="1:119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</row>
    <row r="2243" spans="1:119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</row>
    <row r="2244" spans="1:119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</row>
    <row r="2245" spans="1:119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</row>
    <row r="2246" spans="1:119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</row>
    <row r="2247" spans="1:119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</row>
    <row r="2248" spans="1:119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</row>
    <row r="2249" spans="1:119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</row>
    <row r="2250" spans="1:119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</row>
    <row r="2251" spans="1:119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</row>
    <row r="2252" spans="1:119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</row>
    <row r="2253" spans="1:119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</row>
    <row r="2254" spans="1:119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</row>
    <row r="2255" spans="1:119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</row>
    <row r="2256" spans="1:119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</row>
    <row r="2257" spans="1:119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</row>
    <row r="2258" spans="1:119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</row>
    <row r="2259" spans="1:119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</row>
    <row r="2260" spans="1:119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</row>
    <row r="2261" spans="1:119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</row>
    <row r="2262" spans="1:119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</row>
    <row r="2263" spans="1:119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</row>
    <row r="2264" spans="1:119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</row>
    <row r="2265" spans="1:119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</row>
    <row r="2266" spans="1:119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</row>
    <row r="2267" spans="1:119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</row>
    <row r="2268" spans="1:119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</row>
    <row r="2269" spans="1:119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</row>
    <row r="2270" spans="1:119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</row>
    <row r="2271" spans="1:119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</row>
    <row r="2272" spans="1:119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</row>
    <row r="2273" spans="1:119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</row>
    <row r="2274" spans="1:119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</row>
    <row r="2275" spans="1:119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</row>
    <row r="2276" spans="1:119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</row>
    <row r="2277" spans="1:119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</row>
    <row r="2278" spans="1:119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</row>
    <row r="2279" spans="1:119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</row>
    <row r="2280" spans="1:119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</row>
    <row r="2281" spans="1:119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</row>
    <row r="2282" spans="1:119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</row>
    <row r="2283" spans="1:119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</row>
    <row r="2284" spans="1:119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</row>
    <row r="2285" spans="1:119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</row>
    <row r="2286" spans="1:119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</row>
    <row r="2287" spans="1:119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</row>
    <row r="2288" spans="1:119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</row>
    <row r="2289" spans="1:119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</row>
    <row r="2290" spans="1:119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</row>
    <row r="2291" spans="1:119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</row>
    <row r="2292" spans="1:119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</row>
    <row r="2293" spans="1:119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</row>
    <row r="2294" spans="1:119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</row>
    <row r="2295" spans="1:119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</row>
    <row r="2296" spans="1:119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</row>
    <row r="2297" spans="1:119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</row>
    <row r="2298" spans="1:119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</row>
    <row r="2299" spans="1:119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</row>
    <row r="2300" spans="1:119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</row>
    <row r="2301" spans="1:119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</row>
    <row r="2302" spans="1:119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</row>
    <row r="2303" spans="1:119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</row>
    <row r="2304" spans="1:119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</row>
    <row r="2305" spans="1:119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</row>
    <row r="2306" spans="1:119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</row>
    <row r="2307" spans="1:119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</row>
    <row r="2308" spans="1:119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</row>
    <row r="2309" spans="1:119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</row>
    <row r="2310" spans="1:119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</row>
    <row r="2311" spans="1:119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</row>
    <row r="2312" spans="1:119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</row>
    <row r="2313" spans="1:119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</row>
    <row r="2314" spans="1:119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</row>
    <row r="2315" spans="1:119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</row>
    <row r="2316" spans="1:119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</row>
    <row r="2317" spans="1:119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</row>
    <row r="2318" spans="1:119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</row>
    <row r="2319" spans="1:119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</row>
    <row r="2320" spans="1:119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</row>
    <row r="2321" spans="1:119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</row>
    <row r="2322" spans="1:119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</row>
    <row r="2323" spans="1:119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</row>
    <row r="2324" spans="1:119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</row>
    <row r="2325" spans="1:119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</row>
    <row r="2326" spans="1:119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</row>
    <row r="2327" spans="1:119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</row>
    <row r="2328" spans="1:119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</row>
    <row r="2329" spans="1:119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</row>
    <row r="2330" spans="1:119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</row>
    <row r="2331" spans="1:119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</row>
    <row r="2332" spans="1:119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</row>
    <row r="2333" spans="1:119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</row>
    <row r="2334" spans="1:119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</row>
    <row r="2335" spans="1:119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</row>
    <row r="2336" spans="1:119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</row>
    <row r="2337" spans="1:119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</row>
    <row r="2338" spans="1:119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</row>
    <row r="2339" spans="1:119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</row>
    <row r="2340" spans="1:119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</row>
    <row r="2341" spans="1:119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</row>
    <row r="2342" spans="1:119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</row>
    <row r="2343" spans="1:119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</row>
    <row r="2344" spans="1:119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</row>
    <row r="2345" spans="1:119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</row>
    <row r="2346" spans="1:119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</row>
    <row r="2347" spans="1:119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</row>
    <row r="2348" spans="1:119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</row>
    <row r="2349" spans="1:119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</row>
    <row r="2350" spans="1:119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</row>
    <row r="2351" spans="1:119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</row>
    <row r="2352" spans="1:119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</row>
    <row r="2353" spans="1:119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</row>
    <row r="2354" spans="1:119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</row>
    <row r="2355" spans="1:119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</row>
    <row r="2356" spans="1:119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</row>
    <row r="2357" spans="1:119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</row>
    <row r="2358" spans="1:119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</row>
    <row r="2359" spans="1:119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</row>
    <row r="2360" spans="1:119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</row>
    <row r="2361" spans="1:119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</row>
    <row r="2362" spans="1:119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</row>
    <row r="2363" spans="1:119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</row>
    <row r="2364" spans="1:119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</row>
    <row r="2365" spans="1:119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</row>
    <row r="2366" spans="1:119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</row>
    <row r="2367" spans="1:119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</row>
    <row r="2368" spans="1:119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</row>
    <row r="2369" spans="1:119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</row>
    <row r="2370" spans="1:119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</row>
    <row r="2371" spans="1:119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</row>
    <row r="2372" spans="1:119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</row>
    <row r="2373" spans="1:119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</row>
    <row r="2374" spans="1:119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</row>
    <row r="2375" spans="1:119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</row>
    <row r="2376" spans="1:119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</row>
    <row r="2377" spans="1:119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</row>
    <row r="2378" spans="1:119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</row>
    <row r="2379" spans="1:119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</row>
    <row r="2380" spans="1:119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</row>
    <row r="2381" spans="1:119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</row>
    <row r="2382" spans="1:119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</row>
    <row r="2383" spans="1:119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</row>
    <row r="2384" spans="1:119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</row>
    <row r="2385" spans="1:119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</row>
    <row r="2386" spans="1:119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</row>
    <row r="2387" spans="1:119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</row>
    <row r="2388" spans="1:119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</row>
    <row r="2389" spans="1:119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</row>
    <row r="2390" spans="1:119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</row>
    <row r="2391" spans="1:119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</row>
    <row r="2392" spans="1:119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</row>
    <row r="2393" spans="1:119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</row>
    <row r="2394" spans="1:119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</row>
    <row r="2395" spans="1:119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</row>
    <row r="2396" spans="1:119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</row>
    <row r="2397" spans="1:119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</row>
    <row r="2398" spans="1:119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</row>
    <row r="2399" spans="1:119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</row>
    <row r="2400" spans="1:119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</row>
    <row r="2401" spans="1:119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</row>
    <row r="2402" spans="1:119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</row>
    <row r="2403" spans="1:119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</row>
    <row r="2404" spans="1:119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</row>
    <row r="2405" spans="1:119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</row>
    <row r="2406" spans="1:119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</row>
    <row r="2407" spans="1:119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</row>
    <row r="2408" spans="1:119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</row>
    <row r="2409" spans="1:119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</row>
    <row r="2410" spans="1:119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</row>
    <row r="2411" spans="1:119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</row>
    <row r="2412" spans="1:119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</row>
    <row r="2413" spans="1:119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</row>
    <row r="2414" spans="1:119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</row>
    <row r="2415" spans="1:119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</row>
    <row r="2416" spans="1:119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</row>
    <row r="2417" spans="1:119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</row>
    <row r="2418" spans="1:119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</row>
    <row r="2419" spans="1:119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</row>
    <row r="2420" spans="1:119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</row>
    <row r="2421" spans="1:119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</row>
    <row r="2422" spans="1:119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</row>
    <row r="2423" spans="1:119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</row>
    <row r="2424" spans="1:119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</row>
    <row r="2425" spans="1:119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</row>
    <row r="2426" spans="1:119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</row>
    <row r="2427" spans="1:119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</row>
    <row r="2428" spans="1:119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</row>
    <row r="2429" spans="1:119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</row>
    <row r="2430" spans="1:119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</row>
    <row r="2431" spans="1:119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</row>
    <row r="2432" spans="1:119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</row>
    <row r="2433" spans="1:119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</row>
    <row r="2434" spans="1:119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</row>
    <row r="2435" spans="1:119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</row>
    <row r="2436" spans="1:119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</row>
    <row r="2437" spans="1:119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</row>
    <row r="2438" spans="1:119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</row>
    <row r="2439" spans="1:119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</row>
    <row r="2440" spans="1:119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</row>
    <row r="2441" spans="1:119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</row>
    <row r="2442" spans="1:119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</row>
    <row r="2443" spans="1:119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</row>
    <row r="2444" spans="1:119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</row>
    <row r="2445" spans="1:119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</row>
    <row r="2446" spans="1:119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</row>
    <row r="2447" spans="1:119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</row>
    <row r="2448" spans="1:119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</row>
    <row r="2449" spans="1:119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</row>
    <row r="2450" spans="1:119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</row>
    <row r="2451" spans="1:119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</row>
    <row r="2452" spans="1:119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</row>
    <row r="2453" spans="1:119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</row>
    <row r="2454" spans="1:119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</row>
    <row r="2455" spans="1:119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</row>
    <row r="2456" spans="1:119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</row>
    <row r="2457" spans="1:119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</row>
    <row r="2458" spans="1:119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</row>
    <row r="2459" spans="1:119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</row>
    <row r="2460" spans="1:119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</row>
    <row r="2461" spans="1:119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</row>
    <row r="2462" spans="1:119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</row>
    <row r="2463" spans="1:119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</row>
    <row r="2464" spans="1:119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</row>
    <row r="2465" spans="1:119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</row>
    <row r="2466" spans="1:119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</row>
    <row r="2467" spans="1:119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</row>
    <row r="2468" spans="1:119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</row>
    <row r="2469" spans="1:119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</row>
    <row r="2470" spans="1:119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</row>
    <row r="2471" spans="1:119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</row>
    <row r="2472" spans="1:119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</row>
    <row r="2473" spans="1:119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</row>
    <row r="2474" spans="1:119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</row>
    <row r="2475" spans="1:119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</row>
    <row r="2476" spans="1:119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</row>
    <row r="2477" spans="1:119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</row>
    <row r="2478" spans="1:119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</row>
    <row r="2479" spans="1:119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</row>
    <row r="2480" spans="1:119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</row>
    <row r="2481" spans="1:119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</row>
    <row r="2482" spans="1:119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</row>
    <row r="2483" spans="1:119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</row>
    <row r="2484" spans="1:119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</row>
    <row r="2485" spans="1:119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</row>
    <row r="2486" spans="1:119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</row>
    <row r="2487" spans="1:119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</row>
    <row r="2488" spans="1:119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</row>
    <row r="2489" spans="1:119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</row>
    <row r="2490" spans="1:119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</row>
    <row r="2491" spans="1:119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</row>
    <row r="2492" spans="1:119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</row>
    <row r="2493" spans="1:119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</row>
    <row r="2494" spans="1:119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</row>
    <row r="2495" spans="1:119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</row>
    <row r="2496" spans="1:119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</row>
    <row r="2497" spans="1:119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</row>
    <row r="2498" spans="1:119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</row>
    <row r="2499" spans="1:119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</row>
    <row r="2500" spans="1:119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</row>
    <row r="2501" spans="1:119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</row>
    <row r="2502" spans="1:119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</row>
    <row r="2503" spans="1:119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</row>
    <row r="2504" spans="1:119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</row>
    <row r="2505" spans="1:119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</row>
    <row r="2506" spans="1:119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</row>
    <row r="2507" spans="1:119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</row>
    <row r="2508" spans="1:119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</row>
    <row r="2509" spans="1:119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</row>
    <row r="2510" spans="1:119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</row>
    <row r="2511" spans="1:119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</row>
    <row r="2512" spans="1:119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</row>
    <row r="2513" spans="1:119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</row>
    <row r="2514" spans="1:119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</row>
    <row r="2515" spans="1:119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</row>
    <row r="2516" spans="1:119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</row>
    <row r="2517" spans="1:119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</row>
    <row r="2518" spans="1:119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</row>
    <row r="2519" spans="1:119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</row>
    <row r="2520" spans="1:119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</row>
    <row r="2521" spans="1:119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</row>
    <row r="2522" spans="1:119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</row>
    <row r="2523" spans="1:119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</row>
    <row r="2524" spans="1:119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</row>
    <row r="2525" spans="1:119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</row>
    <row r="2526" spans="1:119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</row>
    <row r="2527" spans="1:119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</row>
    <row r="2528" spans="1:119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</row>
    <row r="2529" spans="1:119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</row>
    <row r="2530" spans="1:119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</row>
    <row r="2531" spans="1:119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</row>
    <row r="2532" spans="1:119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</row>
    <row r="2533" spans="1:119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</row>
    <row r="2534" spans="1:119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</row>
    <row r="2535" spans="1:119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</row>
    <row r="2536" spans="1:119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</row>
    <row r="2537" spans="1:119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</row>
    <row r="2538" spans="1:119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</row>
    <row r="2539" spans="1:119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</row>
    <row r="2540" spans="1:119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</row>
    <row r="2541" spans="1:119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</row>
    <row r="2542" spans="1:119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</row>
    <row r="2543" spans="1:119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</row>
    <row r="2544" spans="1:119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</row>
    <row r="2545" spans="1:119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</row>
    <row r="2546" spans="1:119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</row>
    <row r="2547" spans="1:119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</row>
    <row r="2548" spans="1:119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</row>
    <row r="2549" spans="1:119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</row>
    <row r="2550" spans="1:119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</row>
    <row r="2551" spans="1:119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</row>
    <row r="2552" spans="1:119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</row>
    <row r="2553" spans="1:119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</row>
    <row r="2554" spans="1:119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</row>
    <row r="2555" spans="1:119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</row>
    <row r="2556" spans="1:119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</row>
    <row r="2557" spans="1:119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</row>
    <row r="2558" spans="1:119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</row>
    <row r="2559" spans="1:119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</row>
    <row r="2560" spans="1:119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</row>
    <row r="2561" spans="1:119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</row>
    <row r="2562" spans="1:119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</row>
    <row r="2563" spans="1:119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</row>
    <row r="2564" spans="1:119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</row>
    <row r="2565" spans="1:119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</row>
    <row r="2566" spans="1:119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</row>
    <row r="2567" spans="1:119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</row>
    <row r="2568" spans="1:119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</row>
    <row r="2569" spans="1:119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</row>
    <row r="2570" spans="1:119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</row>
    <row r="2571" spans="1:119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</row>
    <row r="2572" spans="1:119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</row>
    <row r="2573" spans="1:119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</row>
    <row r="2574" spans="1:119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</row>
    <row r="2575" spans="1:119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</row>
    <row r="2576" spans="1:119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</row>
    <row r="2577" spans="1:119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</row>
    <row r="2578" spans="1:119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</row>
    <row r="2579" spans="1:119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</row>
    <row r="2580" spans="1:119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</row>
    <row r="2581" spans="1:119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</row>
    <row r="2582" spans="1:119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</row>
    <row r="2583" spans="1:119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</row>
    <row r="2584" spans="1:119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</row>
    <row r="2585" spans="1:119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</row>
    <row r="2586" spans="1:119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</row>
    <row r="2587" spans="1:119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</row>
    <row r="2588" spans="1:119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</row>
    <row r="2589" spans="1:119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</row>
    <row r="2590" spans="1:119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</row>
    <row r="2591" spans="1:119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</row>
    <row r="2592" spans="1:119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</row>
    <row r="2593" spans="1:119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</row>
    <row r="2594" spans="1:119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</row>
    <row r="2595" spans="1:119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</row>
    <row r="2596" spans="1:119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</row>
    <row r="2597" spans="1:119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</row>
    <row r="2598" spans="1:119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</row>
    <row r="2599" spans="1:119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</row>
    <row r="2600" spans="1:119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</row>
    <row r="2601" spans="1:119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</row>
    <row r="2602" spans="1:119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</row>
    <row r="2603" spans="1:119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</row>
    <row r="2604" spans="1:119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</row>
    <row r="2605" spans="1:119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</row>
    <row r="2606" spans="1:119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</row>
    <row r="2607" spans="1:119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</row>
    <row r="2608" spans="1:119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</row>
    <row r="2609" spans="1:119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</row>
    <row r="2610" spans="1:119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</row>
    <row r="2611" spans="1:119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</row>
    <row r="2612" spans="1:119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</row>
    <row r="2613" spans="1:119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</row>
    <row r="2614" spans="1:119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</row>
    <row r="2615" spans="1:119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</row>
    <row r="2616" spans="1:119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</row>
    <row r="2617" spans="1:119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</row>
    <row r="2618" spans="1:119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</row>
    <row r="2619" spans="1:119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</row>
    <row r="2620" spans="1:119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</row>
    <row r="2621" spans="1:119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</row>
    <row r="2622" spans="1:119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</row>
    <row r="2623" spans="1:119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</row>
    <row r="2624" spans="1:119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</row>
    <row r="2625" spans="1:119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</row>
    <row r="2626" spans="1:119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</row>
    <row r="2627" spans="1:119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</row>
    <row r="2628" spans="1:119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</row>
    <row r="2629" spans="1:119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</row>
    <row r="2630" spans="1:119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</row>
    <row r="2631" spans="1:119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</row>
    <row r="2632" spans="1:119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</row>
    <row r="2633" spans="1:119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</row>
    <row r="2634" spans="1:119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</row>
    <row r="2635" spans="1:119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</row>
    <row r="2636" spans="1:119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</row>
    <row r="2637" spans="1:119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</row>
    <row r="2638" spans="1:119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</row>
    <row r="2639" spans="1:119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</row>
    <row r="2640" spans="1:119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</row>
    <row r="2641" spans="1:119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</row>
    <row r="2642" spans="1:119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</row>
    <row r="2643" spans="1:119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</row>
    <row r="2644" spans="1:119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</row>
    <row r="2645" spans="1:119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</row>
    <row r="2646" spans="1:119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</row>
    <row r="2647" spans="1:119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</row>
    <row r="2648" spans="1:119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</row>
    <row r="2649" spans="1:119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</row>
    <row r="2650" spans="1:119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</row>
    <row r="2651" spans="1:119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</row>
    <row r="2652" spans="1:119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</row>
    <row r="2653" spans="1:119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</row>
    <row r="2654" spans="1:119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</row>
    <row r="2655" spans="1:119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</row>
    <row r="2656" spans="1:119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</row>
    <row r="2657" spans="1:119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</row>
    <row r="2658" spans="1:119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</row>
    <row r="2659" spans="1:119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</row>
    <row r="2660" spans="1:119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</row>
    <row r="2661" spans="1:119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</row>
    <row r="2662" spans="1:119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</row>
    <row r="2663" spans="1:119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</row>
    <row r="2664" spans="1:119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</row>
    <row r="2665" spans="1:119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</row>
    <row r="2666" spans="1:119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</row>
    <row r="2667" spans="1:119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</row>
    <row r="2668" spans="1:119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</row>
    <row r="2669" spans="1:119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</row>
    <row r="2670" spans="1:119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</row>
    <row r="2671" spans="1:119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</row>
    <row r="2672" spans="1:119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</row>
    <row r="2673" spans="1:119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</row>
    <row r="2674" spans="1:119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</row>
    <row r="2675" spans="1:119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</row>
    <row r="2676" spans="1:119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</row>
    <row r="2677" spans="1:119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</row>
    <row r="2678" spans="1:119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</row>
    <row r="2679" spans="1:119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</row>
    <row r="2680" spans="1:119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</row>
    <row r="2681" spans="1:119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</row>
    <row r="2682" spans="1:119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</row>
    <row r="2683" spans="1:119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</row>
    <row r="2684" spans="1:119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</row>
    <row r="2685" spans="1:119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</row>
    <row r="2686" spans="1:119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</row>
    <row r="2687" spans="1:119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</row>
    <row r="2688" spans="1:119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</row>
    <row r="2689" spans="1:119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</row>
    <row r="2690" spans="1:119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</row>
    <row r="2691" spans="1:119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</row>
    <row r="2692" spans="1:119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</row>
    <row r="2693" spans="1:119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</row>
    <row r="2694" spans="1:119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</row>
    <row r="2695" spans="1:119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</row>
    <row r="2696" spans="1:119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</row>
    <row r="2697" spans="1:119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</row>
    <row r="2698" spans="1:119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</row>
    <row r="2699" spans="1:119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</row>
    <row r="2700" spans="1:119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</row>
    <row r="2701" spans="1:119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</row>
    <row r="2702" spans="1:119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</row>
    <row r="2703" spans="1:119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</row>
    <row r="2704" spans="1:119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</row>
    <row r="2705" spans="1:119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</row>
    <row r="2706" spans="1:119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</row>
    <row r="2707" spans="1:119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</row>
    <row r="2708" spans="1:119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</row>
    <row r="2709" spans="1:119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</row>
    <row r="2710" spans="1:119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</row>
    <row r="2711" spans="1:119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</row>
    <row r="2712" spans="1:119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</row>
    <row r="2713" spans="1:119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</row>
    <row r="2714" spans="1:119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</row>
    <row r="2715" spans="1:119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</row>
    <row r="2716" spans="1:119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</row>
    <row r="2717" spans="1:119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</row>
    <row r="2718" spans="1:119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</row>
    <row r="2719" spans="1:119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</row>
    <row r="2720" spans="1:119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</row>
    <row r="2721" spans="1:119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</row>
    <row r="2722" spans="1:119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</row>
    <row r="2723" spans="1:119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</row>
    <row r="2724" spans="1:119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</row>
    <row r="2725" spans="1:119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</row>
    <row r="2726" spans="1:119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</row>
    <row r="2727" spans="1:119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</row>
    <row r="2728" spans="1:119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</row>
    <row r="2729" spans="1:119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</row>
    <row r="2730" spans="1:119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</row>
    <row r="2731" spans="1:119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</row>
    <row r="2732" spans="1:119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</row>
    <row r="2733" spans="1:119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</row>
    <row r="2734" spans="1:119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</row>
    <row r="2735" spans="1:119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</row>
    <row r="2736" spans="1:119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</row>
    <row r="2737" spans="1:119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</row>
    <row r="2738" spans="1:119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</row>
    <row r="2739" spans="1:119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</row>
    <row r="2740" spans="1:119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</row>
    <row r="2741" spans="1:119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</row>
    <row r="2742" spans="1:119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</row>
    <row r="2743" spans="1:119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</row>
    <row r="2744" spans="1:119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</row>
    <row r="2745" spans="1:119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</row>
    <row r="2746" spans="1:119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</row>
    <row r="2747" spans="1:119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</row>
    <row r="2748" spans="1:119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</row>
    <row r="2749" spans="1:119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</row>
    <row r="2750" spans="1:119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</row>
    <row r="2751" spans="1:119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</row>
    <row r="2752" spans="1:119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</row>
    <row r="2753" spans="1:119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</row>
    <row r="2754" spans="1:119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</row>
    <row r="2755" spans="1:119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</row>
    <row r="2756" spans="1:119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</row>
    <row r="2757" spans="1:119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</row>
    <row r="2758" spans="1:119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</row>
    <row r="2759" spans="1:119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</row>
    <row r="2760" spans="1:119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</row>
    <row r="2761" spans="1:119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</row>
    <row r="2762" spans="1:119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</row>
    <row r="2763" spans="1:119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</row>
    <row r="2764" spans="1:119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</row>
    <row r="2765" spans="1:119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</row>
    <row r="2766" spans="1:119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</row>
    <row r="2767" spans="1:119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</row>
    <row r="2768" spans="1:119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</row>
    <row r="2769" spans="1:119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</row>
    <row r="2770" spans="1:119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</row>
    <row r="2771" spans="1:119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</row>
    <row r="2772" spans="1:119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</row>
    <row r="2773" spans="1:119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</row>
    <row r="2774" spans="1:119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</row>
    <row r="2775" spans="1:119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</row>
    <row r="2776" spans="1:119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</row>
    <row r="2777" spans="1:119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</row>
    <row r="2778" spans="1:119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</row>
    <row r="2779" spans="1:119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</row>
    <row r="2780" spans="1:119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</row>
    <row r="2781" spans="1:119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</row>
    <row r="2782" spans="1:119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</row>
    <row r="2783" spans="1:119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</row>
    <row r="2784" spans="1:119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</row>
    <row r="2785" spans="1:119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</row>
    <row r="2786" spans="1:119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</row>
    <row r="2787" spans="1:119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</row>
    <row r="2788" spans="1:119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</row>
    <row r="2789" spans="1:119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</row>
    <row r="2790" spans="1:119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</row>
    <row r="2791" spans="1:119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</row>
    <row r="2792" spans="1:119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</row>
    <row r="2793" spans="1:119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</row>
    <row r="2794" spans="1:119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</row>
    <row r="2795" spans="1:119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</row>
    <row r="2796" spans="1:119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</row>
    <row r="2797" spans="1:119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</row>
    <row r="2798" spans="1:119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</row>
    <row r="2799" spans="1:119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</row>
    <row r="2800" spans="1:119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</row>
    <row r="2801" spans="1:119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</row>
    <row r="2802" spans="1:119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</row>
    <row r="2803" spans="1:119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</row>
    <row r="2804" spans="1:119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</row>
    <row r="2805" spans="1:119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</row>
    <row r="2806" spans="1:119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</row>
    <row r="2807" spans="1:119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</row>
    <row r="2808" spans="1:119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</row>
    <row r="2809" spans="1:119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</row>
    <row r="2810" spans="1:119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</row>
    <row r="2811" spans="1:119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</row>
    <row r="2812" spans="1:119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</row>
    <row r="2813" spans="1:119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</row>
    <row r="2814" spans="1:119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</row>
    <row r="2815" spans="1:119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</row>
    <row r="2816" spans="1:119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</row>
    <row r="2817" spans="1:119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</row>
    <row r="2818" spans="1:119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</row>
    <row r="2819" spans="1:119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</row>
    <row r="2820" spans="1:119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</row>
    <row r="2821" spans="1:119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</row>
    <row r="2822" spans="1:119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</row>
    <row r="2823" spans="1:119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</row>
    <row r="2824" spans="1:119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</row>
    <row r="2825" spans="1:119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</row>
    <row r="2826" spans="1:119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</row>
    <row r="2827" spans="1:119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</row>
    <row r="2828" spans="1:119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</row>
    <row r="2829" spans="1:119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</row>
    <row r="2830" spans="1:119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</row>
    <row r="2831" spans="1:119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</row>
    <row r="2832" spans="1:119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</row>
    <row r="2833" spans="1:119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</row>
    <row r="2834" spans="1:119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</row>
    <row r="2835" spans="1:119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</row>
    <row r="2836" spans="1:119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</row>
    <row r="2837" spans="1:119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</row>
    <row r="2838" spans="1:119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</row>
    <row r="2839" spans="1:119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</row>
    <row r="2840" spans="1:119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</row>
    <row r="2841" spans="1:119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</row>
    <row r="2842" spans="1:119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</row>
    <row r="2843" spans="1:119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</row>
    <row r="2844" spans="1:119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</row>
    <row r="2845" spans="1:119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</row>
    <row r="2846" spans="1:119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</row>
    <row r="2847" spans="1:119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</row>
    <row r="2848" spans="1:119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</row>
    <row r="2849" spans="1:119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</row>
    <row r="2850" spans="1:119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</row>
    <row r="2851" spans="1:119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</row>
    <row r="2852" spans="1:119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</row>
    <row r="2853" spans="1:119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</row>
    <row r="2854" spans="1:119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</row>
    <row r="2855" spans="1:119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</row>
    <row r="2856" spans="1:119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</row>
    <row r="2857" spans="1:119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</row>
    <row r="2858" spans="1:119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</row>
    <row r="2859" spans="1:119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</row>
    <row r="2860" spans="1:119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</row>
    <row r="2861" spans="1:119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</row>
    <row r="2862" spans="1:119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</row>
    <row r="2863" spans="1:119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</row>
    <row r="2864" spans="1:119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</row>
    <row r="2865" spans="1:119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</row>
    <row r="2866" spans="1:119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</row>
    <row r="2867" spans="1:119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</row>
    <row r="2868" spans="1:119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</row>
    <row r="2869" spans="1:119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</row>
    <row r="2870" spans="1:119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</row>
    <row r="2871" spans="1:119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</row>
    <row r="2872" spans="1:119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</row>
    <row r="2873" spans="1:119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</row>
    <row r="2874" spans="1:119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</row>
    <row r="2875" spans="1:119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</row>
    <row r="2876" spans="1:119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</row>
    <row r="2877" spans="1:119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</row>
    <row r="2878" spans="1:119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</row>
    <row r="2879" spans="1:119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</row>
    <row r="2880" spans="1:119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</row>
    <row r="2881" spans="1:119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</row>
    <row r="2882" spans="1:119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</row>
    <row r="2883" spans="1:119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</row>
    <row r="2884" spans="1:119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</row>
    <row r="2885" spans="1:119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</row>
    <row r="2886" spans="1:119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</row>
    <row r="2887" spans="1:119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</row>
    <row r="2888" spans="1:119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</row>
    <row r="2889" spans="1:119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</row>
    <row r="2890" spans="1:119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</row>
    <row r="2891" spans="1:119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</row>
    <row r="2892" spans="1:119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</row>
    <row r="2893" spans="1:119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</row>
    <row r="2894" spans="1:119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</row>
    <row r="2895" spans="1:119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</row>
    <row r="2896" spans="1:119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</row>
    <row r="2897" spans="1:119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</row>
    <row r="2898" spans="1:119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</row>
    <row r="2899" spans="1:119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</row>
    <row r="2900" spans="1:119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</row>
    <row r="2901" spans="1:119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</row>
    <row r="2902" spans="1:119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</row>
    <row r="2903" spans="1:119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</row>
    <row r="2904" spans="1:119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</row>
    <row r="2905" spans="1:119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</row>
    <row r="2906" spans="1:119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</row>
    <row r="2907" spans="1:119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</row>
    <row r="2908" spans="1:119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</row>
    <row r="2909" spans="1:119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</row>
    <row r="2910" spans="1:119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</row>
    <row r="2911" spans="1:119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</row>
    <row r="2912" spans="1:119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</row>
    <row r="2913" spans="1:119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</row>
    <row r="2914" spans="1:119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</row>
    <row r="2915" spans="1:119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</row>
    <row r="2916" spans="1:119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</row>
    <row r="2917" spans="1:119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</row>
    <row r="2918" spans="1:119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</row>
    <row r="2919" spans="1:119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</row>
    <row r="2920" spans="1:119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</row>
    <row r="2921" spans="1:119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</row>
    <row r="2922" spans="1:119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</row>
    <row r="2923" spans="1:119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</row>
    <row r="2924" spans="1:119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</row>
    <row r="2925" spans="1:119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</row>
    <row r="2926" spans="1:119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</row>
    <row r="2927" spans="1:119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</row>
    <row r="2928" spans="1:119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</row>
    <row r="2929" spans="1:119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</row>
    <row r="2930" spans="1:119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</row>
    <row r="2931" spans="1:119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</row>
    <row r="2932" spans="1:119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</row>
    <row r="2933" spans="1:119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</row>
    <row r="2934" spans="1:119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</row>
    <row r="2935" spans="1:119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</row>
    <row r="2936" spans="1:119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</row>
    <row r="2937" spans="1:119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</row>
    <row r="2938" spans="1:119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</row>
    <row r="2939" spans="1:119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</row>
    <row r="2940" spans="1:119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</row>
    <row r="2941" spans="1:119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</row>
    <row r="2942" spans="1:119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</row>
    <row r="2943" spans="1:119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</row>
    <row r="2944" spans="1:119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</row>
    <row r="2945" spans="1:119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</row>
    <row r="2946" spans="1:119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</row>
    <row r="2947" spans="1:119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</row>
    <row r="2948" spans="1:119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</row>
    <row r="2949" spans="1:119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</row>
    <row r="2950" spans="1:119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</row>
    <row r="2951" spans="1:119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</row>
    <row r="2952" spans="1:119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</row>
    <row r="2953" spans="1:119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</row>
    <row r="2954" spans="1:119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</row>
    <row r="2955" spans="1:119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</row>
    <row r="2956" spans="1:119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</row>
    <row r="2957" spans="1:119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</row>
    <row r="2958" spans="1:119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</row>
    <row r="2959" spans="1:119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</row>
    <row r="2960" spans="1:119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</row>
    <row r="2961" spans="1:119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</row>
    <row r="2962" spans="1:119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</row>
    <row r="2963" spans="1:119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</row>
    <row r="2964" spans="1:119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</row>
    <row r="2965" spans="1:119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</row>
    <row r="2966" spans="1:119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</row>
    <row r="2967" spans="1:119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</row>
    <row r="2968" spans="1:119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</row>
    <row r="2969" spans="1:119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</row>
    <row r="2970" spans="1:119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</row>
    <row r="2971" spans="1:119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</row>
    <row r="2972" spans="1:119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</row>
    <row r="2973" spans="1:119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</row>
    <row r="2974" spans="1:119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</row>
    <row r="2975" spans="1:119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</row>
    <row r="2976" spans="1:119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</row>
    <row r="2977" spans="1:119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</row>
    <row r="2978" spans="1:119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</row>
    <row r="2979" spans="1:119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</row>
    <row r="2980" spans="1:119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</row>
    <row r="2981" spans="1:119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</row>
    <row r="2982" spans="1:119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</row>
    <row r="2983" spans="1:119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</row>
    <row r="2984" spans="1:119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</row>
    <row r="2985" spans="1:119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</row>
    <row r="2986" spans="1:119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</row>
    <row r="2987" spans="1:119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</row>
    <row r="2988" spans="1:119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</row>
    <row r="2989" spans="1:119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</row>
    <row r="2990" spans="1:119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</row>
    <row r="2991" spans="1:119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</row>
    <row r="2992" spans="1:119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</row>
    <row r="2993" spans="1:119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</row>
    <row r="2994" spans="1:119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</row>
    <row r="2995" spans="1:119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</row>
    <row r="2996" spans="1:119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</row>
    <row r="2997" spans="1:119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</row>
    <row r="2998" spans="1:119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</row>
    <row r="2999" spans="1:119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</row>
    <row r="3000" spans="1:119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</row>
    <row r="3001" spans="1:119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</row>
    <row r="3002" spans="1:119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</row>
    <row r="3003" spans="1:119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</row>
    <row r="3004" spans="1:119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</row>
    <row r="3005" spans="1:119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</row>
    <row r="3006" spans="1:119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</row>
    <row r="3007" spans="1:119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</row>
    <row r="3008" spans="1:119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</row>
    <row r="3009" spans="1:119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</row>
    <row r="3010" spans="1:119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</row>
    <row r="3011" spans="1:119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</row>
    <row r="3012" spans="1:119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</row>
    <row r="3013" spans="1:119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</row>
    <row r="3014" spans="1:119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</row>
    <row r="3015" spans="1:119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</row>
    <row r="3016" spans="1:119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</row>
    <row r="3017" spans="1:119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</row>
    <row r="3018" spans="1:119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</row>
    <row r="3019" spans="1:119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</row>
    <row r="3020" spans="1:119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</row>
    <row r="3021" spans="1:119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</row>
    <row r="3022" spans="1:119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</row>
    <row r="3023" spans="1:119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</row>
    <row r="3024" spans="1:119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</row>
    <row r="3025" spans="1:119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</row>
    <row r="3026" spans="1:119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</row>
    <row r="3027" spans="1:119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</row>
    <row r="3028" spans="1:119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</row>
    <row r="3029" spans="1:119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</row>
    <row r="3030" spans="1:119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</row>
    <row r="3031" spans="1:119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</row>
    <row r="3032" spans="1:119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</row>
    <row r="3033" spans="1:119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</row>
    <row r="3034" spans="1:119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</row>
    <row r="3035" spans="1:119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</row>
    <row r="3036" spans="1:119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</row>
    <row r="3037" spans="1:119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</row>
    <row r="3038" spans="1:119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</row>
    <row r="3039" spans="1:119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</row>
    <row r="3040" spans="1:119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</row>
    <row r="3041" spans="1:119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</row>
    <row r="3042" spans="1:119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</row>
    <row r="3043" spans="1:119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</row>
    <row r="3044" spans="1:119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</row>
    <row r="3045" spans="1:119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</row>
    <row r="3046" spans="1:119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</row>
    <row r="3047" spans="1:119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</row>
    <row r="3048" spans="1:119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</row>
    <row r="3049" spans="1:119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</row>
    <row r="3050" spans="1:119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</row>
    <row r="3051" spans="1:119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</row>
    <row r="3052" spans="1:119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</row>
    <row r="3053" spans="1:119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</row>
    <row r="3054" spans="1:119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</row>
    <row r="3055" spans="1:119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</row>
    <row r="3056" spans="1:119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</row>
    <row r="3057" spans="1:119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</row>
    <row r="3058" spans="1:119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</row>
    <row r="3059" spans="1:119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</row>
    <row r="3060" spans="1:119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</row>
    <row r="3061" spans="1:119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</row>
    <row r="3062" spans="1:119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</row>
    <row r="3063" spans="1:119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</row>
    <row r="3064" spans="1:119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</row>
    <row r="3065" spans="1:119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</row>
    <row r="3066" spans="1:119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</row>
    <row r="3067" spans="1:119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</row>
    <row r="3068" spans="1:119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</row>
    <row r="3069" spans="1:119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</row>
    <row r="3070" spans="1:119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</row>
    <row r="3071" spans="1:119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</row>
    <row r="3072" spans="1:119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</row>
    <row r="3073" spans="1:119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</row>
    <row r="3074" spans="1:119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</row>
    <row r="3075" spans="1:119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</row>
    <row r="3076" spans="1:119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</row>
    <row r="3077" spans="1:119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</row>
    <row r="3078" spans="1:119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</row>
    <row r="3079" spans="1:119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</row>
    <row r="3080" spans="1:119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</row>
    <row r="3081" spans="1:119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</row>
    <row r="3082" spans="1:119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</row>
    <row r="3083" spans="1:119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</row>
    <row r="3084" spans="1:119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</row>
    <row r="3085" spans="1:119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</row>
    <row r="3086" spans="1:119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</row>
    <row r="3087" spans="1:119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</row>
    <row r="3088" spans="1:119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</row>
    <row r="3089" spans="1:119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</row>
    <row r="3090" spans="1:119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</row>
    <row r="3091" spans="1:119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</row>
    <row r="3092" spans="1:119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</row>
    <row r="3093" spans="1:119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</row>
    <row r="3094" spans="1:119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</row>
    <row r="3095" spans="1:119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</row>
    <row r="3096" spans="1:119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</row>
    <row r="3097" spans="1:119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</row>
    <row r="3098" spans="1:119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</row>
    <row r="3099" spans="1:119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</row>
    <row r="3100" spans="1:119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</row>
    <row r="3101" spans="1:119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</row>
    <row r="3102" spans="1:119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</row>
    <row r="3103" spans="1:119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</row>
    <row r="3104" spans="1:119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</row>
    <row r="3105" spans="1:119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</row>
    <row r="3106" spans="1:119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</row>
    <row r="3107" spans="1:119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</row>
    <row r="3108" spans="1:119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</row>
    <row r="3109" spans="1:119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</row>
    <row r="3110" spans="1:119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</row>
    <row r="3111" spans="1:119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</row>
    <row r="3112" spans="1:119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</row>
    <row r="3113" spans="1:119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</row>
    <row r="3114" spans="1:119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</row>
    <row r="3115" spans="1:119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</row>
    <row r="3116" spans="1:119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</row>
    <row r="3117" spans="1:119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</row>
    <row r="3118" spans="1:119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</row>
    <row r="3119" spans="1:119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</row>
    <row r="3120" spans="1:119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</row>
    <row r="3121" spans="1:119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</row>
    <row r="3122" spans="1:119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</row>
    <row r="3123" spans="1:119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</row>
    <row r="3124" spans="1:119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</row>
    <row r="3125" spans="1:119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</row>
    <row r="3126" spans="1:119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</row>
    <row r="3127" spans="1:119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</row>
    <row r="3128" spans="1:119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</row>
    <row r="3129" spans="1:119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</row>
    <row r="3130" spans="1:119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</row>
    <row r="3131" spans="1:119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</row>
    <row r="3132" spans="1:119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</row>
    <row r="3133" spans="1:119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</row>
    <row r="3134" spans="1:119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</row>
    <row r="3135" spans="1:119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</row>
    <row r="3136" spans="1:119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</row>
    <row r="3137" spans="1:119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</row>
    <row r="3138" spans="1:119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</row>
    <row r="3139" spans="1:119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</row>
    <row r="3140" spans="1:119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</row>
    <row r="3141" spans="1:119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</row>
    <row r="3142" spans="1:119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</row>
    <row r="3143" spans="1:119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</row>
    <row r="3144" spans="1:119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</row>
    <row r="3145" spans="1:119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</row>
    <row r="3146" spans="1:119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</row>
    <row r="3147" spans="1:119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</row>
    <row r="3148" spans="1:119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</row>
    <row r="3149" spans="1:119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</row>
    <row r="3150" spans="1:119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</row>
    <row r="3151" spans="1:119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</row>
    <row r="3152" spans="1:119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</row>
    <row r="3153" spans="1:119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</row>
    <row r="3154" spans="1:119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</row>
    <row r="3155" spans="1:119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</row>
    <row r="3156" spans="1:119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</row>
    <row r="3157" spans="1:119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</row>
    <row r="3158" spans="1:119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</row>
    <row r="3159" spans="1:119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</row>
    <row r="3160" spans="1:119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</row>
    <row r="3161" spans="1:119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</row>
    <row r="3162" spans="1:119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</row>
    <row r="3163" spans="1:119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</row>
    <row r="3164" spans="1:119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</row>
    <row r="3165" spans="1:119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</row>
    <row r="3166" spans="1:119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</row>
    <row r="3167" spans="1:119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</row>
    <row r="3168" spans="1:119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</row>
    <row r="3169" spans="1:119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</row>
    <row r="3170" spans="1:119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</row>
    <row r="3171" spans="1:119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</row>
    <row r="3172" spans="1:119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</row>
    <row r="3173" spans="1:119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</row>
    <row r="3174" spans="1:119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</row>
    <row r="3175" spans="1:119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</row>
    <row r="3176" spans="1:119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</row>
    <row r="3177" spans="1:119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</row>
    <row r="3178" spans="1:119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</row>
    <row r="3179" spans="1:119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</row>
    <row r="3180" spans="1:119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</row>
    <row r="3181" spans="1:119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</row>
    <row r="3182" spans="1:119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</row>
    <row r="3183" spans="1:119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</row>
    <row r="3184" spans="1:119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</row>
    <row r="3185" spans="1:119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</row>
    <row r="3186" spans="1:119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</row>
    <row r="3187" spans="1:119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</row>
    <row r="3188" spans="1:119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</row>
    <row r="3189" spans="1:119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</row>
    <row r="3190" spans="1:119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</row>
    <row r="3191" spans="1:119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</row>
    <row r="3192" spans="1:119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</row>
    <row r="3193" spans="1:119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</row>
    <row r="3194" spans="1:119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</row>
    <row r="3195" spans="1:119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</row>
    <row r="3196" spans="1:119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</row>
    <row r="3197" spans="1:119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</row>
    <row r="3198" spans="1:119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</row>
    <row r="3199" spans="1:119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</row>
    <row r="3200" spans="1:119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</row>
    <row r="3201" spans="1:119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</row>
    <row r="3202" spans="1:119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</row>
    <row r="3203" spans="1:119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</row>
    <row r="3204" spans="1:119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</row>
    <row r="3205" spans="1:119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</row>
    <row r="3206" spans="1:119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</row>
    <row r="3207" spans="1:119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</row>
    <row r="3208" spans="1:119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</row>
    <row r="3209" spans="1:119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</row>
    <row r="3210" spans="1:119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</row>
    <row r="3211" spans="1:119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</row>
    <row r="3212" spans="1:119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</row>
    <row r="3213" spans="1:119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</row>
    <row r="3214" spans="1:119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</row>
    <row r="3215" spans="1:119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</row>
    <row r="3216" spans="1:119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</row>
    <row r="3217" spans="1:119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</row>
    <row r="3218" spans="1:119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</row>
    <row r="3219" spans="1:119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</row>
    <row r="3220" spans="1:119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</row>
    <row r="3221" spans="1:119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</row>
    <row r="3222" spans="1:119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</row>
    <row r="3223" spans="1:119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</row>
    <row r="3224" spans="1:119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</row>
    <row r="3225" spans="1:119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</row>
    <row r="3226" spans="1:119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</row>
    <row r="3227" spans="1:119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</row>
    <row r="3228" spans="1:119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</row>
    <row r="3229" spans="1:119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</row>
    <row r="3230" spans="1:119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</row>
    <row r="3231" spans="1:119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</row>
    <row r="3232" spans="1:119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</row>
    <row r="3233" spans="1:119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</row>
    <row r="3234" spans="1:119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</row>
    <row r="3235" spans="1:119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</row>
    <row r="3236" spans="1:119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</row>
    <row r="3237" spans="1:119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</row>
    <row r="3238" spans="1:119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</row>
    <row r="3239" spans="1:119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</row>
    <row r="3240" spans="1:119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</row>
    <row r="3241" spans="1:119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</row>
    <row r="3242" spans="1:119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</row>
    <row r="3243" spans="1:119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</row>
    <row r="3244" spans="1:119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</row>
    <row r="3245" spans="1:119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</row>
    <row r="3246" spans="1:119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</row>
    <row r="3247" spans="1:119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</row>
    <row r="3248" spans="1:119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</row>
    <row r="3249" spans="1:119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</row>
    <row r="3250" spans="1:119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</row>
    <row r="3251" spans="1:119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</row>
    <row r="3252" spans="1:119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</row>
    <row r="3253" spans="1:119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</row>
    <row r="3254" spans="1:119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</row>
    <row r="3255" spans="1:119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</row>
    <row r="3256" spans="1:119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</row>
    <row r="3257" spans="1:119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</row>
    <row r="3258" spans="1:119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</row>
    <row r="3259" spans="1:119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</row>
    <row r="3260" spans="1:119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</row>
    <row r="3261" spans="1:119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</row>
    <row r="3262" spans="1:119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</row>
    <row r="3263" spans="1:119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</row>
    <row r="3264" spans="1:119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</row>
    <row r="3265" spans="1:119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</row>
    <row r="3266" spans="1:119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</row>
    <row r="3267" spans="1:119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</row>
    <row r="3268" spans="1:119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</row>
    <row r="3269" spans="1:119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</row>
    <row r="3270" spans="1:119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</row>
    <row r="3271" spans="1:119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</row>
    <row r="3272" spans="1:119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</row>
    <row r="3273" spans="1:119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</row>
    <row r="3274" spans="1:119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</row>
    <row r="3275" spans="1:119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</row>
    <row r="3276" spans="1:119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</row>
    <row r="3277" spans="1:119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</row>
    <row r="3278" spans="1:119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</row>
    <row r="3279" spans="1:119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</row>
    <row r="3280" spans="1:119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</row>
    <row r="3281" spans="1:119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</row>
    <row r="3282" spans="1:119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</row>
    <row r="3283" spans="1:119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</row>
    <row r="3284" spans="1:119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</row>
    <row r="3285" spans="1:119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</row>
    <row r="3286" spans="1:119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</row>
    <row r="3287" spans="1:119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</row>
    <row r="3288" spans="1:119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</row>
    <row r="3289" spans="1:119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</row>
    <row r="3290" spans="1:119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</row>
    <row r="3291" spans="1:119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</row>
    <row r="3292" spans="1:119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</row>
    <row r="3293" spans="1:119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</row>
    <row r="3294" spans="1:119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</row>
    <row r="3295" spans="1:119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</row>
    <row r="3296" spans="1:119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</row>
    <row r="3297" spans="1:119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</row>
    <row r="3298" spans="1:119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</row>
    <row r="3299" spans="1:119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</row>
    <row r="3300" spans="1:119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</row>
    <row r="3301" spans="1:119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</row>
    <row r="3302" spans="1:119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</row>
    <row r="3303" spans="1:119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</row>
    <row r="3304" spans="1:119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</row>
    <row r="3305" spans="1:119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</row>
    <row r="3306" spans="1:119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</row>
    <row r="3307" spans="1:119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</row>
    <row r="3308" spans="1:119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</row>
    <row r="3309" spans="1:119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</row>
    <row r="3310" spans="1:119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</row>
    <row r="3311" spans="1:119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</row>
    <row r="3312" spans="1:119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</row>
    <row r="3313" spans="1:119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</row>
    <row r="3314" spans="1:119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</row>
    <row r="3315" spans="1:119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</row>
    <row r="3316" spans="1:119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</row>
    <row r="3317" spans="1:119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</row>
    <row r="3318" spans="1:119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</row>
    <row r="3319" spans="1:119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</row>
    <row r="3320" spans="1:119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</row>
    <row r="3321" spans="1:119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</row>
    <row r="3322" spans="1:119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</row>
    <row r="3323" spans="1:119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</row>
    <row r="3324" spans="1:119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</row>
    <row r="3325" spans="1:119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</row>
    <row r="3326" spans="1:119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</row>
    <row r="3327" spans="1:119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</row>
    <row r="3328" spans="1:119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</row>
    <row r="3329" spans="1:119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</row>
    <row r="3330" spans="1:119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</row>
    <row r="3331" spans="1:119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</row>
    <row r="3332" spans="1:119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</row>
    <row r="3333" spans="1:119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</row>
    <row r="3334" spans="1:119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</row>
    <row r="3335" spans="1:119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</row>
    <row r="3336" spans="1:119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</row>
    <row r="3337" spans="1:119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</row>
    <row r="3338" spans="1:119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</row>
    <row r="3339" spans="1:119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</row>
    <row r="3340" spans="1:119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</row>
    <row r="3341" spans="1:119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</row>
    <row r="3342" spans="1:119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</row>
    <row r="3343" spans="1:119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</row>
    <row r="3344" spans="1:119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</row>
    <row r="3345" spans="1:119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</row>
    <row r="3346" spans="1:119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</row>
    <row r="3347" spans="1:119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</row>
    <row r="3348" spans="1:119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</row>
    <row r="3349" spans="1:119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</row>
    <row r="3350" spans="1:119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</row>
    <row r="3351" spans="1:119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</row>
    <row r="3352" spans="1:119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</row>
    <row r="3353" spans="1:119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</row>
    <row r="3354" spans="1:119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</row>
    <row r="3355" spans="1:119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</row>
    <row r="3356" spans="1:119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</row>
    <row r="3357" spans="1:119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</row>
    <row r="3358" spans="1:119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</row>
    <row r="3359" spans="1:119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</row>
    <row r="3360" spans="1:119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</row>
    <row r="3361" spans="1:119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</row>
    <row r="3362" spans="1:119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</row>
    <row r="3363" spans="1:119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</row>
    <row r="3364" spans="1:119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</row>
    <row r="3365" spans="1:119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</row>
    <row r="3366" spans="1:119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</row>
    <row r="3367" spans="1:119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</row>
    <row r="3368" spans="1:119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</row>
    <row r="3369" spans="1:119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</row>
    <row r="3370" spans="1:119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</row>
    <row r="3371" spans="1:119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</row>
    <row r="3372" spans="1:119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</row>
    <row r="3373" spans="1:119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</row>
    <row r="3374" spans="1:119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</row>
    <row r="3375" spans="1:119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</row>
    <row r="3376" spans="1:119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</row>
    <row r="3377" spans="1:119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</row>
    <row r="3378" spans="1:119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</row>
    <row r="3379" spans="1:119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</row>
    <row r="3380" spans="1:119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</row>
    <row r="3381" spans="1:119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</row>
    <row r="3382" spans="1:119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</row>
    <row r="3383" spans="1:119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</row>
    <row r="3384" spans="1:119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</row>
    <row r="3385" spans="1:119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</row>
    <row r="3386" spans="1:119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</row>
    <row r="3387" spans="1:119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</row>
    <row r="3388" spans="1:119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</row>
    <row r="3389" spans="1:119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</row>
    <row r="3390" spans="1:119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</row>
    <row r="3391" spans="1:119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</row>
    <row r="3392" spans="1:119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</row>
    <row r="3393" spans="1:119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</row>
    <row r="3394" spans="1:119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</row>
    <row r="3395" spans="1:119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</row>
    <row r="3396" spans="1:119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</row>
    <row r="3397" spans="1:119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</row>
    <row r="3398" spans="1:119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</row>
    <row r="3399" spans="1:119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</row>
    <row r="3400" spans="1:119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</row>
    <row r="3401" spans="1:119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</row>
    <row r="3402" spans="1:119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</row>
    <row r="3403" spans="1:119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</row>
    <row r="3404" spans="1:119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</row>
    <row r="3405" spans="1:119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</row>
    <row r="3406" spans="1:119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</row>
    <row r="3407" spans="1:119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</row>
    <row r="3408" spans="1:119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</row>
    <row r="3409" spans="1:119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</row>
    <row r="3410" spans="1:119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</row>
    <row r="3411" spans="1:119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</row>
    <row r="3412" spans="1:119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</row>
    <row r="3413" spans="1:119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</row>
    <row r="3414" spans="1:119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</row>
    <row r="3415" spans="1:119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</row>
    <row r="3416" spans="1:119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</row>
    <row r="3417" spans="1:119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</row>
    <row r="3418" spans="1:119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</row>
    <row r="3419" spans="1:119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</row>
    <row r="3420" spans="1:119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</row>
    <row r="3421" spans="1:119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</row>
    <row r="3422" spans="1:119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</row>
    <row r="3423" spans="1:119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</row>
    <row r="3424" spans="1:119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</row>
    <row r="3425" spans="1:119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</row>
    <row r="3426" spans="1:119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</row>
    <row r="3427" spans="1:119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</row>
    <row r="3428" spans="1:119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</row>
    <row r="3429" spans="1:119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</row>
    <row r="3430" spans="1:119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</row>
    <row r="3431" spans="1:119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</row>
    <row r="3432" spans="1:119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</row>
    <row r="3433" spans="1:119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</row>
    <row r="3434" spans="1:119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</row>
    <row r="3435" spans="1:119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</row>
    <row r="3436" spans="1:119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</row>
    <row r="3437" spans="1:119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</row>
    <row r="3438" spans="1:119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</row>
    <row r="3439" spans="1:119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</row>
    <row r="3440" spans="1:119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</row>
    <row r="3441" spans="1:119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</row>
    <row r="3442" spans="1:119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</row>
    <row r="3443" spans="1:119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</row>
    <row r="3444" spans="1:119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</row>
    <row r="3445" spans="1:119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</row>
    <row r="3446" spans="1:119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</row>
    <row r="3447" spans="1:119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</row>
    <row r="3448" spans="1:119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</row>
    <row r="3449" spans="1:119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</row>
    <row r="3450" spans="1:119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</row>
    <row r="3451" spans="1:119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</row>
    <row r="3452" spans="1:119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</row>
    <row r="3453" spans="1:119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</row>
    <row r="3454" spans="1:119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</row>
    <row r="3455" spans="1:119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</row>
    <row r="3456" spans="1:119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</row>
    <row r="3457" spans="1:119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</row>
    <row r="3458" spans="1:119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</row>
    <row r="3459" spans="1:119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</row>
    <row r="3460" spans="1:119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</row>
    <row r="3461" spans="1:119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</row>
    <row r="3462" spans="1:119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</row>
    <row r="3463" spans="1:119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</row>
    <row r="3464" spans="1:119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</row>
    <row r="3465" spans="1:119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</row>
    <row r="3466" spans="1:119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</row>
    <row r="3467" spans="1:119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</row>
    <row r="3468" spans="1:119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</row>
    <row r="3469" spans="1:119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</row>
    <row r="3470" spans="1:119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</row>
    <row r="3471" spans="1:119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</row>
    <row r="3472" spans="1:119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</row>
    <row r="3473" spans="1:119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</row>
    <row r="3474" spans="1:119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</row>
    <row r="3475" spans="1:119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</row>
    <row r="3476" spans="1:119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</row>
    <row r="3477" spans="1:119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</row>
    <row r="3478" spans="1:119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</row>
    <row r="3479" spans="1:119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</row>
    <row r="3480" spans="1:119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</row>
    <row r="3481" spans="1:119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</row>
    <row r="3482" spans="1:119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</row>
    <row r="3483" spans="1:119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</row>
    <row r="3484" spans="1:119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</row>
    <row r="3485" spans="1:119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</row>
    <row r="3486" spans="1:119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</row>
    <row r="3487" spans="1:119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</row>
    <row r="3488" spans="1:119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</row>
    <row r="3489" spans="1:119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</row>
    <row r="3490" spans="1:119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</row>
    <row r="3491" spans="1:119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</row>
    <row r="3492" spans="1:119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</row>
    <row r="3493" spans="1:119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</row>
    <row r="3494" spans="1:119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</row>
    <row r="3495" spans="1:119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</row>
    <row r="3496" spans="1:119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</row>
    <row r="3497" spans="1:119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</row>
    <row r="3498" spans="1:119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</row>
    <row r="3499" spans="1:119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</row>
    <row r="3500" spans="1:119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</row>
    <row r="3501" spans="1:119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</row>
    <row r="3502" spans="1:119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</row>
    <row r="3503" spans="1:119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</row>
    <row r="3504" spans="1:119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</row>
    <row r="3505" spans="1:119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</row>
    <row r="3506" spans="1:119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</row>
    <row r="3507" spans="1:119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</row>
    <row r="3508" spans="1:119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</row>
    <row r="3509" spans="1:119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</row>
    <row r="3510" spans="1:119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</row>
    <row r="3511" spans="1:119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</row>
    <row r="3512" spans="1:119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</row>
    <row r="3513" spans="1:119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</row>
    <row r="3514" spans="1:119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</row>
    <row r="3515" spans="1:119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</row>
    <row r="3516" spans="1:119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</row>
    <row r="3517" spans="1:119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</row>
    <row r="3518" spans="1:119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</row>
    <row r="3519" spans="1:119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</row>
    <row r="3520" spans="1:119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</row>
    <row r="3521" spans="1:119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</row>
    <row r="3522" spans="1:119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</row>
    <row r="3523" spans="1:119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</row>
    <row r="3524" spans="1:119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</row>
    <row r="3525" spans="1:119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</row>
    <row r="3526" spans="1:119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</row>
    <row r="3527" spans="1:119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</row>
    <row r="3528" spans="1:119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</row>
    <row r="3529" spans="1:119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</row>
    <row r="3530" spans="1:119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</row>
    <row r="3531" spans="1:119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</row>
    <row r="3532" spans="1:119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</row>
    <row r="3533" spans="1:119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</row>
    <row r="3534" spans="1:119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</row>
    <row r="3535" spans="1:119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</row>
    <row r="3536" spans="1:119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</row>
    <row r="3537" spans="1:119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</row>
    <row r="3538" spans="1:119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</row>
    <row r="3539" spans="1:119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</row>
    <row r="3540" spans="1:119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</row>
    <row r="3541" spans="1:119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</row>
    <row r="3542" spans="1:119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</row>
    <row r="3543" spans="1:119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</row>
    <row r="3544" spans="1:119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</row>
    <row r="3545" spans="1:119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</row>
    <row r="3546" spans="1:119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</row>
    <row r="3547" spans="1:119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</row>
    <row r="3548" spans="1:119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</row>
    <row r="3549" spans="1:119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</row>
    <row r="3550" spans="1:119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</row>
    <row r="3551" spans="1:119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</row>
    <row r="3552" spans="1:119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</row>
    <row r="3553" spans="1:119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</row>
    <row r="3554" spans="1:119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</row>
    <row r="3555" spans="1:119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</row>
    <row r="3556" spans="1:119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</row>
    <row r="3557" spans="1:119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</row>
    <row r="3558" spans="1:119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</row>
    <row r="3559" spans="1:119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</row>
    <row r="3560" spans="1:119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</row>
    <row r="3561" spans="1:119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</row>
    <row r="3562" spans="1:119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</row>
    <row r="3563" spans="1:119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</row>
    <row r="3564" spans="1:119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</row>
    <row r="3565" spans="1:119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</row>
    <row r="3566" spans="1:119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</row>
    <row r="3567" spans="1:119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</row>
    <row r="3568" spans="1:119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</row>
    <row r="3569" spans="1:119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</row>
    <row r="3570" spans="1:119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</row>
    <row r="3571" spans="1:119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</row>
    <row r="3572" spans="1:119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</row>
    <row r="3573" spans="1:119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</row>
    <row r="3574" spans="1:119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</row>
    <row r="3575" spans="1:119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</row>
    <row r="3576" spans="1:119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</row>
    <row r="3577" spans="1:119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</row>
    <row r="3578" spans="1:119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</row>
    <row r="3579" spans="1:119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</row>
    <row r="3580" spans="1:119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</row>
    <row r="3581" spans="1:119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</row>
    <row r="3582" spans="1:119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</row>
    <row r="3583" spans="1:119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</row>
    <row r="3584" spans="1:119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</row>
    <row r="3585" spans="1:119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</row>
    <row r="3586" spans="1:119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</row>
    <row r="3587" spans="1:119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</row>
    <row r="3588" spans="1:119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</row>
    <row r="3589" spans="1:119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</row>
    <row r="3590" spans="1:119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</row>
    <row r="3591" spans="1:119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</row>
    <row r="3592" spans="1:119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</row>
    <row r="3593" spans="1:119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</row>
    <row r="3594" spans="1:119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</row>
    <row r="3595" spans="1:119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</row>
    <row r="3596" spans="1:119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</row>
    <row r="3597" spans="1:119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</row>
    <row r="3598" spans="1:119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</row>
    <row r="3599" spans="1:119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</row>
    <row r="3600" spans="1:119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</row>
    <row r="3601" spans="1:119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</row>
    <row r="3602" spans="1:119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</row>
    <row r="3603" spans="1:119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</row>
    <row r="3604" spans="1:119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</row>
    <row r="3605" spans="1:119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</row>
    <row r="3606" spans="1:119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</row>
    <row r="3607" spans="1:119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</row>
    <row r="3608" spans="1:119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</row>
    <row r="3609" spans="1:119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</row>
    <row r="3610" spans="1:119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</row>
    <row r="3611" spans="1:119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</row>
    <row r="3612" spans="1:119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</row>
    <row r="3613" spans="1:119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</row>
    <row r="3614" spans="1:119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</row>
    <row r="3615" spans="1:119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</row>
    <row r="3616" spans="1:119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</row>
    <row r="3617" spans="1:119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</row>
    <row r="3618" spans="1:119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</row>
    <row r="3619" spans="1:119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</row>
    <row r="3620" spans="1:119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</row>
    <row r="3621" spans="1:119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</row>
    <row r="3622" spans="1:119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</row>
    <row r="3623" spans="1:119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</row>
    <row r="3624" spans="1:119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</row>
    <row r="3625" spans="1:119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</row>
    <row r="3626" spans="1:119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</row>
    <row r="3627" spans="1:119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</row>
    <row r="3628" spans="1:119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</row>
    <row r="3629" spans="1:119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</row>
    <row r="3630" spans="1:119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</row>
    <row r="3631" spans="1:119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</row>
    <row r="3632" spans="1:119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</row>
    <row r="3633" spans="1:119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</row>
    <row r="3634" spans="1:119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</row>
    <row r="3635" spans="1:119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</row>
    <row r="3636" spans="1:119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</row>
    <row r="3637" spans="1:119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</row>
    <row r="3638" spans="1:119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</row>
    <row r="3639" spans="1:119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</row>
    <row r="3640" spans="1:119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</row>
    <row r="3641" spans="1:119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</row>
    <row r="3642" spans="1:119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</row>
    <row r="3643" spans="1:119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</row>
    <row r="3644" spans="1:119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</row>
    <row r="3645" spans="1:119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</row>
    <row r="3646" spans="1:119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</row>
    <row r="3647" spans="1:119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</row>
    <row r="3648" spans="1:119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</row>
    <row r="3649" spans="1:119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</row>
    <row r="3650" spans="1:119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</row>
    <row r="3651" spans="1:119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</row>
    <row r="3652" spans="1:119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</row>
    <row r="3653" spans="1:119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</row>
    <row r="3654" spans="1:119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</row>
    <row r="3655" spans="1:119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</row>
    <row r="3656" spans="1:119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</row>
    <row r="3657" spans="1:119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</row>
    <row r="3658" spans="1:119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</row>
    <row r="3659" spans="1:119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</row>
    <row r="3660" spans="1:119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</row>
    <row r="3661" spans="1:119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</row>
    <row r="3662" spans="1:119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</row>
    <row r="3663" spans="1:119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</row>
    <row r="3664" spans="1:119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</row>
    <row r="3665" spans="1:119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</row>
    <row r="3666" spans="1:119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</row>
    <row r="3667" spans="1:119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</row>
    <row r="3668" spans="1:119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</row>
    <row r="3669" spans="1:119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</row>
    <row r="3670" spans="1:119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</row>
    <row r="3671" spans="1:119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</row>
    <row r="3672" spans="1:119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</row>
    <row r="3673" spans="1:119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</row>
    <row r="3674" spans="1:119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</row>
    <row r="3675" spans="1:119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</row>
    <row r="3676" spans="1:119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</row>
    <row r="3677" spans="1:119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</row>
    <row r="3678" spans="1:119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</row>
    <row r="3679" spans="1:119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</row>
    <row r="3680" spans="1:119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</row>
    <row r="3681" spans="1:119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</row>
    <row r="3682" spans="1:119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</row>
    <row r="3683" spans="1:119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</row>
    <row r="3684" spans="1:119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</row>
    <row r="3685" spans="1:119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</row>
    <row r="3686" spans="1:119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</row>
    <row r="3687" spans="1:119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</row>
    <row r="3688" spans="1:119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</row>
    <row r="3689" spans="1:119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</row>
    <row r="3690" spans="1:119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</row>
    <row r="3691" spans="1:119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</row>
    <row r="3692" spans="1:119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</row>
    <row r="3693" spans="1:119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</row>
    <row r="3694" spans="1:119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</row>
    <row r="3695" spans="1:119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</row>
    <row r="3696" spans="1:119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</row>
    <row r="3697" spans="1:119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</row>
    <row r="3698" spans="1:119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</row>
    <row r="3699" spans="1:119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</row>
    <row r="3700" spans="1:119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</row>
    <row r="3701" spans="1:119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</row>
    <row r="3702" spans="1:119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</row>
    <row r="3703" spans="1:119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</row>
    <row r="3704" spans="1:119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</row>
    <row r="3705" spans="1:119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</row>
    <row r="3706" spans="1:119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</row>
    <row r="3707" spans="1:119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</row>
    <row r="3708" spans="1:119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</row>
    <row r="3709" spans="1:119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</row>
    <row r="3710" spans="1:119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</row>
    <row r="3711" spans="1:119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</row>
    <row r="3712" spans="1:119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</row>
    <row r="3713" spans="1:119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</row>
    <row r="3714" spans="1:119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</row>
    <row r="3715" spans="1:119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</row>
    <row r="3716" spans="1:119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</row>
    <row r="3717" spans="1:119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</row>
    <row r="3718" spans="1:119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</row>
    <row r="3719" spans="1:119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</row>
    <row r="3720" spans="1:119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</row>
    <row r="3721" spans="1:119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</row>
    <row r="3722" spans="1:119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</row>
    <row r="3723" spans="1:119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</row>
    <row r="3724" spans="1:119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</row>
    <row r="3725" spans="1:119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</row>
    <row r="3726" spans="1:119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</row>
    <row r="3727" spans="1:119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</row>
    <row r="3728" spans="1:119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</row>
    <row r="3729" spans="1:119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</row>
    <row r="3730" spans="1:119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</row>
    <row r="3731" spans="1:119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</row>
    <row r="3732" spans="1:119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</row>
    <row r="3733" spans="1:119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</row>
    <row r="3734" spans="1:119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</row>
    <row r="3735" spans="1:119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</row>
    <row r="3736" spans="1:119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</row>
    <row r="3737" spans="1:119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</row>
    <row r="3738" spans="1:119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</row>
    <row r="3739" spans="1:119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</row>
    <row r="3740" spans="1:119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</row>
    <row r="3741" spans="1:119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</row>
    <row r="3742" spans="1:119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</row>
    <row r="3743" spans="1:119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</row>
    <row r="3744" spans="1:119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</row>
    <row r="3745" spans="1:119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</row>
    <row r="3746" spans="1:119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</row>
    <row r="3747" spans="1:119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</row>
    <row r="3748" spans="1:119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</row>
    <row r="3749" spans="1:119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</row>
    <row r="3750" spans="1:119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</row>
    <row r="3751" spans="1:119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</row>
    <row r="3752" spans="1:119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</row>
    <row r="3753" spans="1:119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</row>
    <row r="3754" spans="1:119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</row>
    <row r="3755" spans="1:119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</row>
    <row r="3756" spans="1:119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</row>
    <row r="3757" spans="1:119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</row>
    <row r="3758" spans="1:119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</row>
    <row r="3759" spans="1:119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</row>
    <row r="3760" spans="1:119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</row>
    <row r="3761" spans="1:119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</row>
    <row r="3762" spans="1:119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</row>
    <row r="3763" spans="1:119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</row>
    <row r="3764" spans="1:119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</row>
    <row r="3765" spans="1:119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</row>
    <row r="3766" spans="1:119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</row>
    <row r="3767" spans="1:119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</row>
    <row r="3768" spans="1:119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</row>
    <row r="3769" spans="1:119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</row>
    <row r="3770" spans="1:119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</row>
    <row r="3771" spans="1:119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</row>
    <row r="3772" spans="1:119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</row>
    <row r="3773" spans="1:119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</row>
    <row r="3774" spans="1:119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</row>
    <row r="3775" spans="1:119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</row>
    <row r="3776" spans="1:119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</row>
    <row r="3777" spans="1:119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</row>
    <row r="3778" spans="1:119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</row>
    <row r="3779" spans="1:119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</row>
    <row r="3780" spans="1:119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</row>
    <row r="3781" spans="1:119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</row>
    <row r="3782" spans="1:119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</row>
    <row r="3783" spans="1:119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</row>
    <row r="3784" spans="1:119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</row>
    <row r="3785" spans="1:119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</row>
    <row r="3786" spans="1:119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</row>
    <row r="3787" spans="1:119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</row>
    <row r="3788" spans="1:119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</row>
    <row r="3789" spans="1:119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</row>
    <row r="3790" spans="1:119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</row>
    <row r="3791" spans="1:119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</row>
    <row r="3792" spans="1:119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</row>
    <row r="3793" spans="1:119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</row>
    <row r="3794" spans="1:119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</row>
    <row r="3795" spans="1:119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</row>
    <row r="3796" spans="1:119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</row>
    <row r="3797" spans="1:119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</row>
    <row r="3798" spans="1:119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</row>
    <row r="3799" spans="1:119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</row>
    <row r="3800" spans="1:119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</row>
    <row r="3801" spans="1:119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</row>
    <row r="3802" spans="1:119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</row>
    <row r="3803" spans="1:119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</row>
    <row r="3804" spans="1:119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</row>
    <row r="3805" spans="1:119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</row>
    <row r="3806" spans="1:119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</row>
    <row r="3807" spans="1:119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</row>
    <row r="3808" spans="1:119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</row>
    <row r="3809" spans="1:119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</row>
    <row r="3810" spans="1:119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</row>
    <row r="3811" spans="1:119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</row>
    <row r="3812" spans="1:119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</row>
    <row r="3813" spans="1:119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</row>
    <row r="3814" spans="1:119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</row>
    <row r="3815" spans="1:119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</row>
    <row r="3816" spans="1:119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</row>
    <row r="3817" spans="1:119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</row>
    <row r="3818" spans="1:119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</row>
    <row r="3819" spans="1:119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</row>
    <row r="3820" spans="1:119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</row>
    <row r="3821" spans="1:119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</row>
    <row r="3822" spans="1:119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</row>
    <row r="3823" spans="1:119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</row>
    <row r="3824" spans="1:119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</row>
    <row r="3825" spans="1:119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</row>
    <row r="3826" spans="1:119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</row>
    <row r="3827" spans="1:119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</row>
    <row r="3828" spans="1:119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</row>
    <row r="3829" spans="1:119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</row>
    <row r="3830" spans="1:119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</row>
    <row r="3831" spans="1:119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</row>
    <row r="3832" spans="1:119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</row>
    <row r="3833" spans="1:119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</row>
    <row r="3834" spans="1:119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</row>
    <row r="3835" spans="1:119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</row>
    <row r="3836" spans="1:119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</row>
    <row r="3837" spans="1:119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</row>
    <row r="3838" spans="1:119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</row>
    <row r="3839" spans="1:119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</row>
    <row r="3840" spans="1:119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</row>
    <row r="3841" spans="1:119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</row>
    <row r="3842" spans="1:119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</row>
    <row r="3843" spans="1:119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</row>
    <row r="3844" spans="1:119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</row>
    <row r="3845" spans="1:119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</row>
    <row r="3846" spans="1:119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</row>
    <row r="3847" spans="1:119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</row>
    <row r="3848" spans="1:119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</row>
    <row r="3849" spans="1:119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</row>
    <row r="3850" spans="1:119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</row>
    <row r="3851" spans="1:119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</row>
    <row r="3852" spans="1:119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</row>
    <row r="3853" spans="1:119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</row>
    <row r="3854" spans="1:119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</row>
    <row r="3855" spans="1:119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</row>
    <row r="3856" spans="1:119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</row>
    <row r="3857" spans="1:119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</row>
    <row r="3858" spans="1:119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</row>
    <row r="3859" spans="1:119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</row>
    <row r="3860" spans="1:119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</row>
    <row r="3861" spans="1:119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</row>
    <row r="3862" spans="1:119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</row>
    <row r="3863" spans="1:119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</row>
    <row r="3864" spans="1:119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</row>
    <row r="3865" spans="1:119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</row>
    <row r="3866" spans="1:119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</row>
    <row r="3867" spans="1:119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</row>
    <row r="3868" spans="1:119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</row>
    <row r="3869" spans="1:119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</row>
    <row r="3870" spans="1:119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</row>
    <row r="3871" spans="1:119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</row>
    <row r="3872" spans="1:119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</row>
    <row r="3873" spans="1:119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</row>
    <row r="3874" spans="1:119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</row>
    <row r="3875" spans="1:119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</row>
    <row r="3876" spans="1:119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</row>
    <row r="3877" spans="1:119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</row>
    <row r="3878" spans="1:119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</row>
    <row r="3879" spans="1:119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</row>
    <row r="3880" spans="1:119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</row>
    <row r="3881" spans="1:119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</row>
    <row r="3882" spans="1:119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</row>
    <row r="3883" spans="1:119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</row>
    <row r="3884" spans="1:119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</row>
    <row r="3885" spans="1:119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</row>
    <row r="3886" spans="1:119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</row>
    <row r="3887" spans="1:119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</row>
    <row r="3888" spans="1:119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</row>
    <row r="3889" spans="1:119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</row>
    <row r="3890" spans="1:119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</row>
    <row r="3891" spans="1:119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</row>
    <row r="3892" spans="1:119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</row>
    <row r="3893" spans="1:119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</row>
    <row r="3894" spans="1:119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</row>
    <row r="3895" spans="1:119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</row>
    <row r="3896" spans="1:119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</row>
    <row r="3897" spans="1:119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</row>
    <row r="3898" spans="1:119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</row>
    <row r="3899" spans="1:119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</row>
    <row r="3900" spans="1:119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</row>
    <row r="3901" spans="1:119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</row>
    <row r="3902" spans="1:119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</row>
    <row r="3903" spans="1:119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</row>
    <row r="3904" spans="1:119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</row>
    <row r="3905" spans="1:119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</row>
    <row r="3906" spans="1:119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</row>
    <row r="3907" spans="1:119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</row>
    <row r="3908" spans="1:119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</row>
    <row r="3909" spans="1:119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</row>
    <row r="3910" spans="1:119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</row>
    <row r="3911" spans="1:119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</row>
    <row r="3912" spans="1:119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</row>
    <row r="3913" spans="1:119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</row>
    <row r="3914" spans="1:119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</row>
    <row r="3915" spans="1:119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</row>
    <row r="3916" spans="1:119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</row>
    <row r="3917" spans="1:119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</row>
    <row r="3918" spans="1:119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</row>
    <row r="3919" spans="1:119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</row>
    <row r="3920" spans="1:119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</row>
    <row r="3921" spans="1:119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</row>
    <row r="3922" spans="1:119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</row>
    <row r="3923" spans="1:119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</row>
    <row r="3924" spans="1:119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</row>
    <row r="3925" spans="1:119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</row>
    <row r="3926" spans="1:119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</row>
    <row r="3927" spans="1:119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</row>
    <row r="3928" spans="1:119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</row>
    <row r="3929" spans="1:119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</row>
    <row r="3930" spans="1:119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</row>
    <row r="3931" spans="1:119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</row>
    <row r="3932" spans="1:119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</row>
    <row r="3933" spans="1:119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</row>
    <row r="3934" spans="1:119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</row>
    <row r="3935" spans="1:119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</row>
    <row r="3936" spans="1:119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</row>
    <row r="3937" spans="1:119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</row>
    <row r="3938" spans="1:119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</row>
    <row r="3939" spans="1:119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</row>
    <row r="3940" spans="1:119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</row>
    <row r="3941" spans="1:119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</row>
    <row r="3942" spans="1:119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</row>
    <row r="3943" spans="1:119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</row>
    <row r="3944" spans="1:119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</row>
    <row r="3945" spans="1:119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</row>
    <row r="3946" spans="1:119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</row>
    <row r="3947" spans="1:119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</row>
    <row r="3948" spans="1:119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</row>
    <row r="3949" spans="1:119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</row>
    <row r="3950" spans="1:119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</row>
    <row r="3951" spans="1:119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</row>
    <row r="3952" spans="1:119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</row>
    <row r="3953" spans="1:119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</row>
    <row r="3954" spans="1:119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</row>
    <row r="3955" spans="1:119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</row>
    <row r="3956" spans="1:119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</row>
    <row r="3957" spans="1:119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</row>
    <row r="3958" spans="1:119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</row>
    <row r="3959" spans="1:119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</row>
    <row r="3960" spans="1:119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</row>
    <row r="3961" spans="1:119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</row>
    <row r="3962" spans="1:119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</row>
    <row r="3963" spans="1:119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</row>
    <row r="3964" spans="1:119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</row>
    <row r="3965" spans="1:119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</row>
    <row r="3966" spans="1:119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</row>
    <row r="3967" spans="1:119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</row>
    <row r="3968" spans="1:119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</row>
    <row r="3969" spans="1:119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</row>
    <row r="3970" spans="1:119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</row>
    <row r="3971" spans="1:119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</row>
    <row r="3972" spans="1:119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</row>
    <row r="3973" spans="1:119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</row>
    <row r="3974" spans="1:119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</row>
    <row r="3975" spans="1:119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</row>
    <row r="3976" spans="1:119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</row>
    <row r="3977" spans="1:119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</row>
    <row r="3978" spans="1:119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</row>
    <row r="3979" spans="1:119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</row>
    <row r="3980" spans="1:119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</row>
    <row r="3981" spans="1:119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</row>
    <row r="3982" spans="1:119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</row>
    <row r="3983" spans="1:119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</row>
    <row r="3984" spans="1:119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</row>
    <row r="3985" spans="1:119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</row>
    <row r="3986" spans="1:119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</row>
    <row r="3987" spans="1:119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</row>
    <row r="3988" spans="1:119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</row>
    <row r="3989" spans="1:119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</row>
    <row r="3990" spans="1:119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</row>
    <row r="3991" spans="1:119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</row>
    <row r="3992" spans="1:119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</row>
    <row r="3993" spans="1:119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</row>
    <row r="3994" spans="1:119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</row>
    <row r="3995" spans="1:119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</row>
    <row r="3996" spans="1:119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</row>
    <row r="3997" spans="1:119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</row>
    <row r="3998" spans="1:119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</row>
    <row r="3999" spans="1:119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</row>
    <row r="4000" spans="1:119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</row>
    <row r="4001" spans="1:119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</row>
    <row r="4002" spans="1:119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</row>
    <row r="4003" spans="1:119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</row>
    <row r="4004" spans="1:119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</row>
    <row r="4005" spans="1:119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</row>
    <row r="4006" spans="1:119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</row>
    <row r="4007" spans="1:119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</row>
    <row r="4008" spans="1:119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</row>
    <row r="4009" spans="1:119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</row>
    <row r="4010" spans="1:119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</row>
    <row r="4011" spans="1:119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</row>
    <row r="4012" spans="1:119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</row>
    <row r="4013" spans="1:119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</row>
    <row r="4014" spans="1:119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</row>
    <row r="4015" spans="1:119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</row>
    <row r="4016" spans="1:119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</row>
    <row r="4017" spans="1:119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</row>
    <row r="4018" spans="1:119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</row>
    <row r="4019" spans="1:119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</row>
    <row r="4020" spans="1:119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</row>
    <row r="4021" spans="1:119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</row>
    <row r="4022" spans="1:119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</row>
    <row r="4023" spans="1:119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</row>
    <row r="4024" spans="1:119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</row>
    <row r="4025" spans="1:119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</row>
    <row r="4026" spans="1:119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</row>
    <row r="4027" spans="1:119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</row>
    <row r="4028" spans="1:119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</row>
    <row r="4029" spans="1:119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</row>
    <row r="4030" spans="1:119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</row>
    <row r="4031" spans="1:119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</row>
    <row r="4032" spans="1:119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</row>
    <row r="4033" spans="1:119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</row>
    <row r="4034" spans="1:119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</row>
    <row r="4035" spans="1:119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</row>
    <row r="4036" spans="1:119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</row>
    <row r="4037" spans="1:119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</row>
    <row r="4038" spans="1:119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</row>
    <row r="4039" spans="1:119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</row>
    <row r="4040" spans="1:119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</row>
    <row r="4041" spans="1:119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</row>
    <row r="4042" spans="1:119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</row>
    <row r="4043" spans="1:119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</row>
    <row r="4044" spans="1:119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</row>
    <row r="4045" spans="1:119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</row>
    <row r="4046" spans="1:119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</row>
    <row r="4047" spans="1:119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</row>
    <row r="4048" spans="1:119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</row>
    <row r="4049" spans="1:119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</row>
    <row r="4050" spans="1:119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</row>
    <row r="4051" spans="1:119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</row>
    <row r="4052" spans="1:119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</row>
    <row r="4053" spans="1:119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</row>
    <row r="4054" spans="1:119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</row>
    <row r="4055" spans="1:119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</row>
    <row r="4056" spans="1:119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</row>
    <row r="4057" spans="1:119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</row>
    <row r="4058" spans="1:119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</row>
    <row r="4059" spans="1:119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</row>
    <row r="4060" spans="1:119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</row>
    <row r="4061" spans="1:119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</row>
    <row r="4062" spans="1:119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</row>
    <row r="4063" spans="1:119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</row>
    <row r="4064" spans="1:119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</row>
    <row r="4065" spans="1:119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</row>
    <row r="4066" spans="1:119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</row>
    <row r="4067" spans="1:119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</row>
    <row r="4068" spans="1:119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</row>
    <row r="4069" spans="1:119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</row>
    <row r="4070" spans="1:119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</row>
    <row r="4071" spans="1:119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</row>
    <row r="4072" spans="1:119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</row>
    <row r="4073" spans="1:119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</row>
    <row r="4074" spans="1:119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</row>
    <row r="4075" spans="1:119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</row>
    <row r="4076" spans="1:119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</row>
    <row r="4077" spans="1:119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</row>
    <row r="4078" spans="1:119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</row>
    <row r="4079" spans="1:119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</row>
    <row r="4080" spans="1:119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</row>
    <row r="4081" spans="1:119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</row>
    <row r="4082" spans="1:119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</row>
    <row r="4083" spans="1:119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</row>
    <row r="4084" spans="1:119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</row>
    <row r="4085" spans="1:119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</row>
    <row r="4086" spans="1:119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</row>
    <row r="4087" spans="1:119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</row>
    <row r="4088" spans="1:119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</row>
    <row r="4089" spans="1:119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</row>
    <row r="4090" spans="1:119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</row>
    <row r="4091" spans="1:119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</row>
    <row r="4092" spans="1:119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</row>
    <row r="4093" spans="1:119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</row>
    <row r="4094" spans="1:119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</row>
    <row r="4095" spans="1:119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</row>
    <row r="4096" spans="1:119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</row>
    <row r="4097" spans="1:119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</row>
    <row r="4098" spans="1:119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</row>
    <row r="4099" spans="1:119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</row>
    <row r="4100" spans="1:119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</row>
    <row r="4101" spans="1:119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</row>
    <row r="4102" spans="1:119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</row>
    <row r="4103" spans="1:119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</row>
    <row r="4104" spans="1:119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</row>
    <row r="4105" spans="1:119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</row>
    <row r="4106" spans="1:119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</row>
    <row r="4107" spans="1:119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</row>
    <row r="4108" spans="1:119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</row>
    <row r="4109" spans="1:119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</row>
    <row r="4110" spans="1:119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</row>
    <row r="4111" spans="1:119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</row>
    <row r="4112" spans="1:119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</row>
    <row r="4113" spans="1:119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</row>
    <row r="4114" spans="1:119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</row>
    <row r="4115" spans="1:119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</row>
    <row r="4116" spans="1:119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</row>
    <row r="4117" spans="1:119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</row>
    <row r="4118" spans="1:119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</row>
    <row r="4119" spans="1:119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</row>
    <row r="4120" spans="1:119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</row>
    <row r="4121" spans="1:119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</row>
    <row r="4122" spans="1:119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</row>
    <row r="4123" spans="1:119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</row>
    <row r="4124" spans="1:119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</row>
    <row r="4125" spans="1:119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</row>
    <row r="4126" spans="1:119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</row>
    <row r="4127" spans="1:119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</row>
    <row r="4128" spans="1:119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</row>
    <row r="4129" spans="1:119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</row>
    <row r="4130" spans="1:119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</row>
    <row r="4131" spans="1:119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</row>
    <row r="4132" spans="1:119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</row>
    <row r="4133" spans="1:119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</row>
    <row r="4134" spans="1:119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</row>
    <row r="4135" spans="1:119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</row>
    <row r="4136" spans="1:119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</row>
    <row r="4137" spans="1:119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</row>
    <row r="4138" spans="1:119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</row>
    <row r="4139" spans="1:119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</row>
    <row r="4140" spans="1:119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</row>
    <row r="4141" spans="1:119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</row>
    <row r="4142" spans="1:119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</row>
    <row r="4143" spans="1:119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</row>
    <row r="4144" spans="1:119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</row>
    <row r="4145" spans="1:119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</row>
    <row r="4146" spans="1:119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</row>
    <row r="4147" spans="1:119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</row>
    <row r="4148" spans="1:119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</row>
    <row r="4149" spans="1:119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</row>
    <row r="4150" spans="1:119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</row>
    <row r="4151" spans="1:119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</row>
    <row r="4152" spans="1:119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</row>
    <row r="4153" spans="1:119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</row>
    <row r="4154" spans="1:119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</row>
    <row r="4155" spans="1:119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</row>
    <row r="4156" spans="1:119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</row>
    <row r="4157" spans="1:119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</row>
    <row r="4158" spans="1:119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</row>
    <row r="4159" spans="1:119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</row>
    <row r="4160" spans="1:119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</row>
    <row r="4161" spans="1:119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</row>
    <row r="4162" spans="1:119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</row>
    <row r="4163" spans="1:119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</row>
    <row r="4164" spans="1:119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</row>
    <row r="4165" spans="1:119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</row>
    <row r="4166" spans="1:119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</row>
    <row r="4167" spans="1:119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</row>
    <row r="4168" spans="1:119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</row>
    <row r="4169" spans="1:119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</row>
    <row r="4170" spans="1:119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</row>
    <row r="4171" spans="1:119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</row>
    <row r="4172" spans="1:119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</row>
    <row r="4173" spans="1:119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</row>
    <row r="4174" spans="1:119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</row>
    <row r="4175" spans="1:119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</row>
    <row r="4176" spans="1:119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</row>
    <row r="4177" spans="1:119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</row>
    <row r="4178" spans="1:119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</row>
    <row r="4179" spans="1:119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</row>
    <row r="4180" spans="1:119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</row>
    <row r="4181" spans="1:119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</row>
    <row r="4182" spans="1:119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</row>
    <row r="4183" spans="1:119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</row>
    <row r="4184" spans="1:119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</row>
    <row r="4185" spans="1:119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</row>
    <row r="4186" spans="1:119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</row>
    <row r="4187" spans="1:119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</row>
    <row r="4188" spans="1:119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</row>
    <row r="4189" spans="1:119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</row>
    <row r="4190" spans="1:119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</row>
    <row r="4191" spans="1:119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</row>
    <row r="4192" spans="1:119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</row>
    <row r="4193" spans="1:119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</row>
    <row r="4194" spans="1:119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</row>
    <row r="4195" spans="1:119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</row>
    <row r="4196" spans="1:119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</row>
    <row r="4197" spans="1:119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</row>
    <row r="4198" spans="1:119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</row>
    <row r="4199" spans="1:119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</row>
    <row r="4200" spans="1:119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</row>
    <row r="4201" spans="1:119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</row>
    <row r="4202" spans="1:119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</row>
    <row r="4203" spans="1:119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</row>
    <row r="4204" spans="1:119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</row>
    <row r="4205" spans="1:119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</row>
    <row r="4206" spans="1:119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</row>
    <row r="4207" spans="1:119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</row>
    <row r="4208" spans="1:119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</row>
    <row r="4209" spans="1:119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</row>
    <row r="4210" spans="1:119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</row>
    <row r="4211" spans="1:119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</row>
    <row r="4212" spans="1:119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</row>
    <row r="4213" spans="1:119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</row>
    <row r="4214" spans="1:119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</row>
    <row r="4215" spans="1:119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</row>
    <row r="4216" spans="1:119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</row>
    <row r="4217" spans="1:119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</row>
    <row r="4218" spans="1:119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</row>
    <row r="4219" spans="1:119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</row>
    <row r="4220" spans="1:119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</row>
    <row r="4221" spans="1:119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</row>
    <row r="4222" spans="1:119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</row>
    <row r="4223" spans="1:119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</row>
    <row r="4224" spans="1:119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</row>
    <row r="4225" spans="1:119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</row>
    <row r="4226" spans="1:119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</row>
    <row r="4227" spans="1:119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</row>
    <row r="4228" spans="1:119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</row>
    <row r="4229" spans="1:119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</row>
    <row r="4230" spans="1:119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</row>
    <row r="4231" spans="1:119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</row>
    <row r="4232" spans="1:119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</row>
    <row r="4233" spans="1:119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</row>
    <row r="4234" spans="1:119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</row>
    <row r="4235" spans="1:119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</row>
    <row r="4236" spans="1:119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</row>
    <row r="4237" spans="1:119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</row>
    <row r="4238" spans="1:119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</row>
    <row r="4239" spans="1:119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</row>
    <row r="4240" spans="1:119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</row>
    <row r="4241" spans="1:119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</row>
    <row r="4242" spans="1:119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</row>
    <row r="4243" spans="1:119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</row>
    <row r="4244" spans="1:119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</row>
    <row r="4245" spans="1:119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</row>
    <row r="4246" spans="1:119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</row>
    <row r="4247" spans="1:119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</row>
    <row r="4248" spans="1:119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</row>
    <row r="4249" spans="1:119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</row>
    <row r="4250" spans="1:119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</row>
    <row r="4251" spans="1:119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</row>
    <row r="4252" spans="1:119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</row>
    <row r="4253" spans="1:119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</row>
    <row r="4254" spans="1:119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</row>
    <row r="4255" spans="1:119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</row>
    <row r="4256" spans="1:119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</row>
    <row r="4257" spans="1:119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</row>
    <row r="4258" spans="1:119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</row>
    <row r="4259" spans="1:119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</row>
    <row r="4260" spans="1:119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</row>
    <row r="4261" spans="1:119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</row>
    <row r="4262" spans="1:119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</row>
    <row r="4263" spans="1:119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</row>
    <row r="4264" spans="1:119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</row>
    <row r="4265" spans="1:119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</row>
    <row r="4266" spans="1:119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</row>
    <row r="4267" spans="1:119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</row>
    <row r="4268" spans="1:119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</row>
    <row r="4269" spans="1:119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</row>
    <row r="4270" spans="1:119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</row>
    <row r="4271" spans="1:119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</row>
    <row r="4272" spans="1:119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</row>
    <row r="4273" spans="1:119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</row>
    <row r="4274" spans="1:119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</row>
    <row r="4275" spans="1:119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</row>
    <row r="4276" spans="1:119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</row>
    <row r="4277" spans="1:119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</row>
    <row r="4278" spans="1:119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</row>
    <row r="4279" spans="1:119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</row>
    <row r="4280" spans="1:119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</row>
    <row r="4281" spans="1:119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</row>
    <row r="4282" spans="1:119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</row>
    <row r="4283" spans="1:119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</row>
    <row r="4284" spans="1:119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</row>
    <row r="4285" spans="1:119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</row>
    <row r="4286" spans="1:119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</row>
    <row r="4287" spans="1:119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</row>
    <row r="4288" spans="1:119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</row>
    <row r="4289" spans="1:119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</row>
    <row r="4290" spans="1:119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</row>
    <row r="4291" spans="1:119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</row>
    <row r="4292" spans="1:119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</row>
    <row r="4293" spans="1:119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</row>
    <row r="4294" spans="1:119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</row>
    <row r="4295" spans="1:119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</row>
    <row r="4296" spans="1:119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</row>
    <row r="4297" spans="1:119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</row>
    <row r="4298" spans="1:119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</row>
    <row r="4299" spans="1:119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</row>
    <row r="4300" spans="1:119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</row>
    <row r="4301" spans="1:119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</row>
    <row r="4302" spans="1:119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</row>
    <row r="4303" spans="1:119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</row>
    <row r="4304" spans="1:119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</row>
    <row r="4305" spans="1:119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</row>
    <row r="4306" spans="1:119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</row>
    <row r="4307" spans="1:119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</row>
    <row r="4308" spans="1:119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</row>
    <row r="4309" spans="1:119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</row>
    <row r="4310" spans="1:119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</row>
    <row r="4311" spans="1:119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</row>
    <row r="4312" spans="1:119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</row>
    <row r="4313" spans="1:119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</row>
    <row r="4314" spans="1:119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</row>
    <row r="4315" spans="1:119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</row>
    <row r="4316" spans="1:119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</row>
    <row r="4317" spans="1:119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</row>
    <row r="4318" spans="1:119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</row>
    <row r="4319" spans="1:119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</row>
    <row r="4320" spans="1:119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</row>
    <row r="4321" spans="1:119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</row>
    <row r="4322" spans="1:119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</row>
    <row r="4323" spans="1:119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</row>
    <row r="4324" spans="1:119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</row>
    <row r="4325" spans="1:119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</row>
    <row r="4326" spans="1:119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</row>
    <row r="4327" spans="1:119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</row>
    <row r="4328" spans="1:119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</row>
    <row r="4329" spans="1:119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</row>
    <row r="4330" spans="1:119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</row>
    <row r="4331" spans="1:119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</row>
    <row r="4332" spans="1:119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</row>
    <row r="4333" spans="1:119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</row>
    <row r="4334" spans="1:119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</row>
    <row r="4335" spans="1:119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</row>
    <row r="4336" spans="1:119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</row>
    <row r="4337" spans="1:119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</row>
    <row r="4338" spans="1:119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</row>
    <row r="4339" spans="1:119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</row>
    <row r="4340" spans="1:119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</row>
    <row r="4341" spans="1:119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</row>
    <row r="4342" spans="1:119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</row>
    <row r="4343" spans="1:119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</row>
    <row r="4344" spans="1:119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</row>
    <row r="4345" spans="1:119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</row>
    <row r="4346" spans="1:119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</row>
    <row r="4347" spans="1:119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</row>
    <row r="4348" spans="1:119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</row>
    <row r="4349" spans="1:119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</row>
    <row r="4350" spans="1:119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</row>
    <row r="4351" spans="1:119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</row>
    <row r="4352" spans="1:119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</row>
    <row r="4353" spans="1:119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</row>
    <row r="4354" spans="1:119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</row>
    <row r="4355" spans="1:119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</row>
    <row r="4356" spans="1:119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</row>
    <row r="4357" spans="1:119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</row>
    <row r="4358" spans="1:119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</row>
    <row r="4359" spans="1:119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</row>
    <row r="4360" spans="1:119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</row>
    <row r="4361" spans="1:119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</row>
    <row r="4362" spans="1:119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</row>
    <row r="4363" spans="1:119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</row>
    <row r="4364" spans="1:119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</row>
    <row r="4365" spans="1:119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</row>
    <row r="4366" spans="1:119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</row>
    <row r="4367" spans="1:119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</row>
    <row r="4368" spans="1:119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</row>
    <row r="4369" spans="1:119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</row>
    <row r="4370" spans="1:119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</row>
    <row r="4371" spans="1:119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</row>
    <row r="4372" spans="1:119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</row>
    <row r="4373" spans="1:119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</row>
    <row r="4374" spans="1:119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</row>
    <row r="4375" spans="1:119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</row>
    <row r="4376" spans="1:119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</row>
    <row r="4377" spans="1:119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</row>
    <row r="4378" spans="1:119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</row>
    <row r="4379" spans="1:119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</row>
    <row r="4380" spans="1:119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</row>
    <row r="4381" spans="1:119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</row>
    <row r="4382" spans="1:119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</row>
    <row r="4383" spans="1:119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</row>
    <row r="4384" spans="1:119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</row>
    <row r="4385" spans="1:119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</row>
    <row r="4386" spans="1:119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</row>
    <row r="4387" spans="1:119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</row>
    <row r="4388" spans="1:119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</row>
    <row r="4389" spans="1:119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</row>
    <row r="4390" spans="1:119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</row>
    <row r="4391" spans="1:119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</row>
    <row r="4392" spans="1:119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</row>
    <row r="4393" spans="1:119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</row>
    <row r="4394" spans="1:119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</row>
    <row r="4395" spans="1:119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</row>
    <row r="4396" spans="1:119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</row>
    <row r="4397" spans="1:119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</row>
    <row r="4398" spans="1:119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</row>
    <row r="4399" spans="1:119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</row>
    <row r="4400" spans="1:119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</row>
    <row r="4401" spans="1:119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</row>
    <row r="4402" spans="1:119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</row>
    <row r="4403" spans="1:119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</row>
    <row r="4404" spans="1:119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</row>
    <row r="4405" spans="1:119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</row>
    <row r="4406" spans="1:119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</row>
    <row r="4407" spans="1:119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</row>
    <row r="4408" spans="1:119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</row>
    <row r="4409" spans="1:119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</row>
    <row r="4410" spans="1:119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</row>
    <row r="4411" spans="1:119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</row>
    <row r="4412" spans="1:119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</row>
    <row r="4413" spans="1:119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</row>
    <row r="4414" spans="1:119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</row>
    <row r="4415" spans="1:119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</row>
    <row r="4416" spans="1:119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</row>
    <row r="4417" spans="1:119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</row>
    <row r="4418" spans="1:119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</row>
    <row r="4419" spans="1:119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</row>
    <row r="4420" spans="1:119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</row>
    <row r="4421" spans="1:119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</row>
    <row r="4422" spans="1:119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</row>
    <row r="4423" spans="1:119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</row>
    <row r="4424" spans="1:119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</row>
    <row r="4425" spans="1:119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</row>
    <row r="4426" spans="1:119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</row>
    <row r="4427" spans="1:119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</row>
    <row r="4428" spans="1:119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</row>
    <row r="4429" spans="1:119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</row>
    <row r="4430" spans="1:119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</row>
    <row r="4431" spans="1:119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</row>
    <row r="4432" spans="1:119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</row>
    <row r="4433" spans="1:119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</row>
    <row r="4434" spans="1:119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</row>
    <row r="4435" spans="1:119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</row>
    <row r="4436" spans="1:119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</row>
    <row r="4437" spans="1:119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</row>
    <row r="4438" spans="1:119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</row>
    <row r="4439" spans="1:119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</row>
    <row r="4440" spans="1:119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</row>
    <row r="4441" spans="1:119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</row>
    <row r="4442" spans="1:119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</row>
    <row r="4443" spans="1:119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</row>
    <row r="4444" spans="1:119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</row>
    <row r="4445" spans="1:119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</row>
    <row r="4446" spans="1:119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</row>
    <row r="4447" spans="1:119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</row>
    <row r="4448" spans="1:119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</row>
    <row r="4449" spans="1:119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</row>
    <row r="4450" spans="1:119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</row>
    <row r="4451" spans="1:119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</row>
    <row r="4452" spans="1:119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</row>
    <row r="4453" spans="1:119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</row>
    <row r="4454" spans="1:119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</row>
    <row r="4455" spans="1:119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</row>
    <row r="4456" spans="1:119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</row>
    <row r="4457" spans="1:119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</row>
    <row r="4458" spans="1:119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</row>
    <row r="4459" spans="1:119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</row>
    <row r="4460" spans="1:119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</row>
    <row r="4461" spans="1:119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</row>
    <row r="4462" spans="1:119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</row>
    <row r="4463" spans="1:119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</row>
    <row r="4464" spans="1:119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</row>
    <row r="4465" spans="1:119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</row>
    <row r="4466" spans="1:119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</row>
    <row r="4467" spans="1:119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</row>
    <row r="4468" spans="1:119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</row>
    <row r="4469" spans="1:119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</row>
    <row r="4470" spans="1:119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</row>
    <row r="4471" spans="1:119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</row>
    <row r="4472" spans="1:119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</row>
    <row r="4473" spans="1:119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</row>
    <row r="4474" spans="1:119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</row>
    <row r="4475" spans="1:119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</row>
    <row r="4476" spans="1:119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</row>
    <row r="4477" spans="1:119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</row>
    <row r="4478" spans="1:119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</row>
    <row r="4479" spans="1:119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</row>
    <row r="4480" spans="1:119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</row>
    <row r="4481" spans="1:119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</row>
    <row r="4482" spans="1:119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</row>
    <row r="4483" spans="1:119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</row>
    <row r="4484" spans="1:119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</row>
    <row r="4485" spans="1:119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</row>
    <row r="4486" spans="1:119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</row>
    <row r="4487" spans="1:119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</row>
    <row r="4488" spans="1:119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</row>
    <row r="4489" spans="1:119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</row>
    <row r="4490" spans="1:119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</row>
    <row r="4491" spans="1:119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</row>
    <row r="4492" spans="1:119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</row>
    <row r="4493" spans="1:119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</row>
    <row r="4494" spans="1:119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</row>
    <row r="4495" spans="1:119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</row>
    <row r="4496" spans="1:119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</row>
    <row r="4497" spans="1:119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</row>
    <row r="4498" spans="1:119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</row>
    <row r="4499" spans="1:119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</row>
    <row r="4500" spans="1:119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</row>
    <row r="4501" spans="1:119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</row>
    <row r="4502" spans="1:119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</row>
    <row r="4503" spans="1:119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</row>
    <row r="4504" spans="1:119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</row>
    <row r="4505" spans="1:119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</row>
    <row r="4506" spans="1:119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</row>
    <row r="4507" spans="1:119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</row>
    <row r="4508" spans="1:119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</row>
    <row r="4509" spans="1:119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</row>
    <row r="4510" spans="1:119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</row>
    <row r="4511" spans="1:119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</row>
    <row r="4512" spans="1:119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</row>
    <row r="4513" spans="1:119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</row>
    <row r="4514" spans="1:119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</row>
    <row r="4515" spans="1:119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</row>
    <row r="4516" spans="1:119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</row>
    <row r="4517" spans="1:119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</row>
    <row r="4518" spans="1:119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</row>
    <row r="4519" spans="1:119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</row>
    <row r="4520" spans="1:119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</row>
    <row r="4521" spans="1:119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</row>
    <row r="4522" spans="1:119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</row>
    <row r="4523" spans="1:119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</row>
    <row r="4524" spans="1:119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</row>
    <row r="4525" spans="1:119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</row>
    <row r="4526" spans="1:119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</row>
    <row r="4527" spans="1:119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</row>
    <row r="4528" spans="1:119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</row>
    <row r="4529" spans="1:119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</row>
    <row r="4530" spans="1:119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</row>
    <row r="4531" spans="1:119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</row>
    <row r="4532" spans="1:119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</row>
    <row r="4533" spans="1:119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</row>
    <row r="4534" spans="1:119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</row>
    <row r="4535" spans="1:119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</row>
    <row r="4536" spans="1:119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</row>
    <row r="4537" spans="1:119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</row>
    <row r="4538" spans="1:119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</row>
    <row r="4539" spans="1:119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</row>
    <row r="4540" spans="1:119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</row>
    <row r="4541" spans="1:119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</row>
    <row r="4542" spans="1:119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</row>
    <row r="4543" spans="1:119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</row>
    <row r="4544" spans="1:119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</row>
    <row r="4545" spans="1:119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</row>
    <row r="4546" spans="1:119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</row>
    <row r="4547" spans="1:119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</row>
    <row r="4548" spans="1:119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</row>
    <row r="4549" spans="1:119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</row>
    <row r="4550" spans="1:119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</row>
    <row r="4551" spans="1:119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</row>
    <row r="4552" spans="1:119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</row>
    <row r="4553" spans="1:119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</row>
    <row r="4554" spans="1:119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</row>
    <row r="4555" spans="1:119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</row>
    <row r="4556" spans="1:119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</row>
    <row r="4557" spans="1:119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</row>
    <row r="4558" spans="1:119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</row>
    <row r="4559" spans="1:119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</row>
    <row r="4560" spans="1:119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</row>
    <row r="4561" spans="1:119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</row>
    <row r="4562" spans="1:119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</row>
    <row r="4563" spans="1:119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</row>
    <row r="4564" spans="1:119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</row>
    <row r="4565" spans="1:119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</row>
    <row r="4566" spans="1:119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</row>
    <row r="4567" spans="1:119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</row>
    <row r="4568" spans="1:119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</row>
    <row r="4569" spans="1:119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</row>
    <row r="4570" spans="1:119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</row>
    <row r="4571" spans="1:119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</row>
    <row r="4572" spans="1:119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</row>
    <row r="4573" spans="1:119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</row>
    <row r="4574" spans="1:119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</row>
    <row r="4575" spans="1:119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</row>
    <row r="4576" spans="1:119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</row>
    <row r="4577" spans="1:119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</row>
    <row r="4578" spans="1:119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</row>
    <row r="4579" spans="1:119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</row>
    <row r="4580" spans="1:119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</row>
    <row r="4581" spans="1:119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</row>
    <row r="4582" spans="1:119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</row>
    <row r="4583" spans="1:119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</row>
    <row r="4584" spans="1:119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</row>
    <row r="4585" spans="1:119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</row>
    <row r="4586" spans="1:119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</row>
    <row r="4587" spans="1:119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</row>
    <row r="4588" spans="1:119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</row>
    <row r="4589" spans="1:119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</row>
    <row r="4590" spans="1:119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</row>
    <row r="4591" spans="1:119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</row>
    <row r="4592" spans="1:119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</row>
    <row r="4593" spans="1:119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</row>
    <row r="4594" spans="1:119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</row>
    <row r="4595" spans="1:119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</row>
    <row r="4596" spans="1:119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</row>
    <row r="4597" spans="1:119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</row>
    <row r="4598" spans="1:119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</row>
    <row r="4599" spans="1:119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</row>
    <row r="4600" spans="1:119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</row>
    <row r="4601" spans="1:119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</row>
    <row r="4602" spans="1:119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</row>
    <row r="4603" spans="1:119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</row>
    <row r="4604" spans="1:119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</row>
    <row r="4605" spans="1:119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</row>
    <row r="4606" spans="1:119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</row>
    <row r="4607" spans="1:119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</row>
    <row r="4608" spans="1:119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</row>
    <row r="4609" spans="1:119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</row>
    <row r="4610" spans="1:119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</row>
    <row r="4611" spans="1:119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</row>
    <row r="4612" spans="1:119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</row>
    <row r="4613" spans="1:119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</row>
    <row r="4614" spans="1:119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</row>
    <row r="4615" spans="1:119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</row>
    <row r="4616" spans="1:119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</row>
    <row r="4617" spans="1:119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</row>
    <row r="4618" spans="1:119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</row>
    <row r="4619" spans="1:119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</row>
    <row r="4620" spans="1:119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</row>
    <row r="4621" spans="1:119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</row>
    <row r="4622" spans="1:119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</row>
    <row r="4623" spans="1:119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</row>
    <row r="4624" spans="1:119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</row>
    <row r="4625" spans="1:119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</row>
    <row r="4626" spans="1:119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</row>
    <row r="4627" spans="1:119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</row>
    <row r="4628" spans="1:119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</row>
    <row r="4629" spans="1:119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</row>
    <row r="4630" spans="1:119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</row>
    <row r="4631" spans="1:119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</row>
    <row r="4632" spans="1:119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</row>
    <row r="4633" spans="1:119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</row>
    <row r="4634" spans="1:119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</row>
    <row r="4635" spans="1:119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</row>
    <row r="4636" spans="1:119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</row>
    <row r="4637" spans="1:119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</row>
    <row r="4638" spans="1:119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</row>
    <row r="4639" spans="1:119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</row>
    <row r="4640" spans="1:119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</row>
    <row r="4641" spans="1:119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</row>
    <row r="4642" spans="1:119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</row>
    <row r="4643" spans="1:119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</row>
    <row r="4644" spans="1:119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</row>
    <row r="4645" spans="1:119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</row>
    <row r="4646" spans="1:119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</row>
    <row r="4647" spans="1:119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</row>
    <row r="4648" spans="1:119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</row>
    <row r="4649" spans="1:119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</row>
    <row r="4650" spans="1:119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</row>
    <row r="4651" spans="1:119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</row>
    <row r="4652" spans="1:119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</row>
    <row r="4653" spans="1:119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</row>
    <row r="4654" spans="1:119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</row>
    <row r="4655" spans="1:119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</row>
    <row r="4656" spans="1:119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</row>
    <row r="4657" spans="1:119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</row>
    <row r="4658" spans="1:119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</row>
    <row r="4659" spans="1:119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</row>
    <row r="4660" spans="1:119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</row>
    <row r="4661" spans="1:119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</row>
    <row r="4662" spans="1:119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</row>
    <row r="4663" spans="1:119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</row>
    <row r="4664" spans="1:119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</row>
    <row r="4665" spans="1:119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</row>
    <row r="4666" spans="1:119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</row>
    <row r="4667" spans="1:119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</row>
    <row r="4668" spans="1:119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</row>
    <row r="4669" spans="1:119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</row>
    <row r="4670" spans="1:119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</row>
    <row r="4671" spans="1:119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</row>
    <row r="4672" spans="1:119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</row>
    <row r="4673" spans="1:119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</row>
    <row r="4674" spans="1:119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</row>
    <row r="4675" spans="1:119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</row>
    <row r="4676" spans="1:119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</row>
    <row r="4677" spans="1:119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</row>
    <row r="4678" spans="1:119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</row>
    <row r="4679" spans="1:119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</row>
    <row r="4680" spans="1:119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</row>
    <row r="4681" spans="1:119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</row>
    <row r="4682" spans="1:119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</row>
    <row r="4683" spans="1:119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</row>
    <row r="4684" spans="1:119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</row>
    <row r="4685" spans="1:119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</row>
    <row r="4686" spans="1:119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</row>
    <row r="4687" spans="1:119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</row>
    <row r="4688" spans="1:119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</row>
    <row r="4689" spans="1:119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</row>
    <row r="4690" spans="1:119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</row>
    <row r="4691" spans="1:119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</row>
    <row r="4692" spans="1:119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</row>
    <row r="4693" spans="1:119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</row>
    <row r="4694" spans="1:119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</row>
    <row r="4695" spans="1:119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</row>
    <row r="4696" spans="1:119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</row>
    <row r="4697" spans="1:119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</row>
    <row r="4698" spans="1:119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</row>
    <row r="4699" spans="1:119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</row>
    <row r="4700" spans="1:119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</row>
    <row r="4701" spans="1:119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</row>
    <row r="4702" spans="1:119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</row>
    <row r="4703" spans="1:119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</row>
    <row r="4704" spans="1:119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</row>
    <row r="4705" spans="1:119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</row>
    <row r="4706" spans="1:119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</row>
    <row r="4707" spans="1:119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</row>
    <row r="4708" spans="1:119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</row>
    <row r="4709" spans="1:119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</row>
    <row r="4710" spans="1:119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</row>
    <row r="4711" spans="1:119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</row>
    <row r="4712" spans="1:119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</row>
    <row r="4713" spans="1:119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</row>
    <row r="4714" spans="1:119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</row>
    <row r="4715" spans="1:119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</row>
    <row r="4716" spans="1:119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</row>
    <row r="4717" spans="1:119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</row>
    <row r="4718" spans="1:119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</row>
    <row r="4719" spans="1:119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</row>
    <row r="4720" spans="1:119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</row>
    <row r="4721" spans="1:119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</row>
    <row r="4722" spans="1:119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</row>
    <row r="4723" spans="1:119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</row>
    <row r="4724" spans="1:119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</row>
    <row r="4725" spans="1:119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</row>
    <row r="4726" spans="1:119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</row>
    <row r="4727" spans="1:119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</row>
    <row r="4728" spans="1:119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</row>
    <row r="4729" spans="1:119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</row>
    <row r="4730" spans="1:119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</row>
    <row r="4731" spans="1:119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</row>
    <row r="4732" spans="1:119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</row>
    <row r="4733" spans="1:119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</row>
    <row r="4734" spans="1:119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</row>
    <row r="4735" spans="1:119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</row>
    <row r="4736" spans="1:119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</row>
    <row r="4737" spans="1:119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</row>
    <row r="4738" spans="1:119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</row>
    <row r="4739" spans="1:119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</row>
    <row r="4740" spans="1:119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</row>
    <row r="4741" spans="1:119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</row>
    <row r="4742" spans="1:119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</row>
    <row r="4743" spans="1:119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19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19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19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19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19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19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19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19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19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7" priority="13">
      <formula>$L12&gt;0</formula>
    </cfRule>
  </conditionalFormatting>
  <conditionalFormatting sqref="A12:T12 J14:Q376 A13:Q13 S13:T376 A14:H79 A80:C376 E80:H376">
    <cfRule type="expression" dxfId="6" priority="11">
      <formula>$O12&gt;0</formula>
    </cfRule>
  </conditionalFormatting>
  <conditionalFormatting sqref="I2023:I7000">
    <cfRule type="expression" dxfId="5" priority="5">
      <formula>$O2023&gt;0</formula>
    </cfRule>
  </conditionalFormatting>
  <conditionalFormatting sqref="A2022:H7000 J2022:T7000 J377:Q2021 S377:T2021 A377:C2021 E377:H2021">
    <cfRule type="expression" dxfId="4" priority="8">
      <formula>$O377&gt;0</formula>
    </cfRule>
  </conditionalFormatting>
  <conditionalFormatting sqref="R13:R2021">
    <cfRule type="expression" dxfId="3" priority="4">
      <formula>$O13&gt;0</formula>
    </cfRule>
  </conditionalFormatting>
  <conditionalFormatting sqref="I14:I2021">
    <cfRule type="expression" dxfId="2" priority="3">
      <formula>$O14&gt;0</formula>
    </cfRule>
  </conditionalFormatting>
  <conditionalFormatting sqref="I2022">
    <cfRule type="expression" dxfId="1" priority="2">
      <formula>$O2022&gt;0</formula>
    </cfRule>
  </conditionalFormatting>
  <conditionalFormatting sqref="D80:D2021">
    <cfRule type="expression" dxfId="0" priority="1">
      <formula>$O80&gt;0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2022-07-29T15:27:42Z</dcterms:modified>
</cp:coreProperties>
</file>