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084883D-0005-46A1-B165-A3566ADC11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1" i="1" l="1"/>
  <c r="AB22" i="1"/>
  <c r="AD22" i="1" s="1"/>
  <c r="X13" i="1" s="1"/>
  <c r="AG12" i="1" s="1"/>
  <c r="T12" i="1" s="1"/>
  <c r="T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3" i="1"/>
  <c r="Y13" i="1" s="1"/>
  <c r="I61" i="1"/>
  <c r="X12" i="1"/>
  <c r="Z13" i="1" s="1"/>
  <c r="AA13" i="1" s="1"/>
  <c r="F13" i="1" l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F25" i="1" s="1"/>
  <c r="I67" i="1"/>
  <c r="I68" i="1" l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s="1"/>
  <c r="I72" i="1" l="1"/>
  <c r="A30" i="1"/>
  <c r="D29" i="1"/>
  <c r="E29" i="1" s="1"/>
  <c r="F30" i="1" s="1"/>
  <c r="I73" i="1" l="1"/>
  <c r="A31" i="1"/>
  <c r="D30" i="1"/>
  <c r="E30" i="1" s="1"/>
  <c r="F31" i="1" s="1"/>
  <c r="A32" i="1" l="1"/>
  <c r="D31" i="1"/>
  <c r="E31" i="1" s="1"/>
  <c r="F32" i="1" s="1"/>
  <c r="I74" i="1"/>
  <c r="I75" i="1" l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F35" i="1" s="1"/>
  <c r="I77" i="1"/>
  <c r="A36" i="1" l="1"/>
  <c r="D35" i="1"/>
  <c r="E35" i="1" s="1"/>
  <c r="F36" i="1" s="1"/>
  <c r="I78" i="1"/>
  <c r="I79" i="1" l="1"/>
  <c r="A37" i="1"/>
  <c r="D36" i="1"/>
  <c r="E36" i="1" s="1"/>
  <c r="F37" i="1" s="1"/>
  <c r="A38" i="1" l="1"/>
  <c r="D37" i="1"/>
  <c r="E37" i="1" s="1"/>
  <c r="F38" i="1" s="1"/>
  <c r="I80" i="1"/>
  <c r="A39" i="1" l="1"/>
  <c r="D38" i="1"/>
  <c r="E38" i="1" s="1"/>
  <c r="F39" i="1" s="1"/>
  <c r="I81" i="1"/>
  <c r="I82" i="1" l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F42" i="1" s="1"/>
  <c r="I84" i="1"/>
  <c r="I85" i="1" l="1"/>
  <c r="A43" i="1"/>
  <c r="D42" i="1"/>
  <c r="E42" i="1" s="1"/>
  <c r="F43" i="1" s="1"/>
  <c r="A44" i="1" l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J16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7" i="1" l="1"/>
  <c r="K16" i="1"/>
  <c r="L16" i="1" s="1"/>
  <c r="M16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H16" i="1" l="1"/>
  <c r="N16" i="1" s="1"/>
  <c r="P16" i="1" s="1"/>
  <c r="B16" i="1" s="1"/>
  <c r="G17" i="1"/>
  <c r="J18" i="1"/>
  <c r="K17" i="1"/>
  <c r="L17" i="1" s="1"/>
  <c r="M17" i="1" s="1"/>
  <c r="S91" i="1"/>
  <c r="Q90" i="1"/>
  <c r="R90" i="1" s="1"/>
  <c r="T91" i="1"/>
  <c r="O91" i="1"/>
  <c r="A92" i="1"/>
  <c r="D91" i="1"/>
  <c r="E91" i="1" s="1"/>
  <c r="F92" i="1" s="1"/>
  <c r="I134" i="1"/>
  <c r="C22" i="1"/>
  <c r="J19" i="1" l="1"/>
  <c r="K18" i="1"/>
  <c r="L18" i="1" s="1"/>
  <c r="M18" i="1" s="1"/>
  <c r="H17" i="1"/>
  <c r="N17" i="1" s="1"/>
  <c r="P17" i="1" s="1"/>
  <c r="B17" i="1" s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G19" i="1" l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I373" i="1" s="1"/>
  <c r="I374" i="1" s="1"/>
  <c r="I375" i="1" s="1"/>
  <c r="I376" i="1" s="1"/>
  <c r="I377" i="1" s="1"/>
  <c r="A330" i="1"/>
  <c r="O329" i="1"/>
  <c r="D329" i="1"/>
  <c r="E329" i="1" s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J260" i="1" l="1"/>
  <c r="K259" i="1"/>
  <c r="L259" i="1" s="1"/>
  <c r="M259" i="1" s="1"/>
  <c r="G259" i="1"/>
  <c r="H258" i="1"/>
  <c r="N258" i="1" s="1"/>
  <c r="P258" i="1" s="1"/>
  <c r="B258" i="1" s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A373" i="1" s="1"/>
  <c r="D371" i="1"/>
  <c r="E371" i="1" s="1"/>
  <c r="F372" i="1" s="1"/>
  <c r="Q370" i="1"/>
  <c r="R370" i="1" s="1"/>
  <c r="S371" i="1"/>
  <c r="T371" i="1"/>
  <c r="C302" i="1"/>
  <c r="A374" i="1" l="1"/>
  <c r="O373" i="1"/>
  <c r="D373" i="1"/>
  <c r="E373" i="1" s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D372" i="1"/>
  <c r="E372" i="1" s="1"/>
  <c r="Q371" i="1"/>
  <c r="R371" i="1" s="1"/>
  <c r="S372" i="1"/>
  <c r="T372" i="1"/>
  <c r="Q373" i="1" l="1"/>
  <c r="R373" i="1" s="1"/>
  <c r="O374" i="1"/>
  <c r="A375" i="1"/>
  <c r="D374" i="1"/>
  <c r="E374" i="1" s="1"/>
  <c r="F375" i="1" s="1"/>
  <c r="T373" i="1"/>
  <c r="T374" i="1" s="1"/>
  <c r="S373" i="1"/>
  <c r="S374" i="1" s="1"/>
  <c r="F374" i="1"/>
  <c r="F373" i="1"/>
  <c r="K299" i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A376" i="1" l="1"/>
  <c r="O375" i="1"/>
  <c r="D375" i="1"/>
  <c r="E375" i="1" s="1"/>
  <c r="S375" i="1"/>
  <c r="Q374" i="1"/>
  <c r="R374" i="1" s="1"/>
  <c r="T375" i="1"/>
  <c r="G300" i="1"/>
  <c r="H299" i="1"/>
  <c r="N299" i="1" s="1"/>
  <c r="P299" i="1" s="1"/>
  <c r="B299" i="1" s="1"/>
  <c r="J301" i="1"/>
  <c r="K300" i="1"/>
  <c r="L300" i="1" s="1"/>
  <c r="M300" i="1" s="1"/>
  <c r="C305" i="1"/>
  <c r="F376" i="1" l="1"/>
  <c r="Q375" i="1"/>
  <c r="R375" i="1" s="1"/>
  <c r="T376" i="1"/>
  <c r="S376" i="1"/>
  <c r="O376" i="1"/>
  <c r="A377" i="1"/>
  <c r="A378" i="1" s="1"/>
  <c r="D376" i="1"/>
  <c r="E376" i="1" s="1"/>
  <c r="J302" i="1"/>
  <c r="K301" i="1"/>
  <c r="L301" i="1" s="1"/>
  <c r="M301" i="1" s="1"/>
  <c r="G301" i="1"/>
  <c r="H300" i="1"/>
  <c r="N300" i="1" s="1"/>
  <c r="P300" i="1" s="1"/>
  <c r="B300" i="1" s="1"/>
  <c r="C306" i="1"/>
  <c r="S377" i="1" l="1"/>
  <c r="T377" i="1"/>
  <c r="Q376" i="1"/>
  <c r="R376" i="1" s="1"/>
  <c r="O377" i="1"/>
  <c r="D377" i="1"/>
  <c r="E377" i="1" s="1"/>
  <c r="F377" i="1"/>
  <c r="H301" i="1"/>
  <c r="N301" i="1" s="1"/>
  <c r="P301" i="1" s="1"/>
  <c r="B301" i="1" s="1"/>
  <c r="G302" i="1"/>
  <c r="J303" i="1"/>
  <c r="K302" i="1"/>
  <c r="L302" i="1" s="1"/>
  <c r="M302" i="1" s="1"/>
  <c r="C307" i="1"/>
  <c r="Q377" i="1" l="1"/>
  <c r="R377" i="1" s="1"/>
  <c r="K303" i="1"/>
  <c r="L303" i="1" s="1"/>
  <c r="M303" i="1" s="1"/>
  <c r="J304" i="1"/>
  <c r="G303" i="1"/>
  <c r="H302" i="1"/>
  <c r="N302" i="1" s="1"/>
  <c r="P302" i="1" s="1"/>
  <c r="B302" i="1" s="1"/>
  <c r="C308" i="1"/>
  <c r="H303" i="1" l="1"/>
  <c r="N303" i="1" s="1"/>
  <c r="P303" i="1" s="1"/>
  <c r="B303" i="1" s="1"/>
  <c r="G304" i="1"/>
  <c r="K304" i="1"/>
  <c r="L304" i="1" s="1"/>
  <c r="M304" i="1" s="1"/>
  <c r="J305" i="1"/>
  <c r="C309" i="1"/>
  <c r="K305" i="1" l="1"/>
  <c r="L305" i="1" s="1"/>
  <c r="M305" i="1" s="1"/>
  <c r="J306" i="1"/>
  <c r="G305" i="1"/>
  <c r="H304" i="1"/>
  <c r="N304" i="1" s="1"/>
  <c r="P304" i="1" s="1"/>
  <c r="B304" i="1" s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J308" i="1" l="1"/>
  <c r="K307" i="1"/>
  <c r="L307" i="1" s="1"/>
  <c r="M307" i="1" s="1"/>
  <c r="H306" i="1"/>
  <c r="N306" i="1" s="1"/>
  <c r="P306" i="1" s="1"/>
  <c r="B306" i="1" s="1"/>
  <c r="G307" i="1"/>
  <c r="C312" i="1"/>
  <c r="G308" i="1" l="1"/>
  <c r="H307" i="1"/>
  <c r="N307" i="1" s="1"/>
  <c r="P307" i="1" s="1"/>
  <c r="B307" i="1" s="1"/>
  <c r="K308" i="1"/>
  <c r="L308" i="1" s="1"/>
  <c r="M308" i="1" s="1"/>
  <c r="J309" i="1"/>
  <c r="C313" i="1"/>
  <c r="K309" i="1" l="1"/>
  <c r="L309" i="1" s="1"/>
  <c r="M309" i="1" s="1"/>
  <c r="J310" i="1"/>
  <c r="H308" i="1"/>
  <c r="N308" i="1" s="1"/>
  <c r="P308" i="1" s="1"/>
  <c r="B308" i="1" s="1"/>
  <c r="G309" i="1"/>
  <c r="C314" i="1"/>
  <c r="H309" i="1" l="1"/>
  <c r="N309" i="1" s="1"/>
  <c r="P309" i="1" s="1"/>
  <c r="B309" i="1" s="1"/>
  <c r="G310" i="1"/>
  <c r="K310" i="1"/>
  <c r="L310" i="1" s="1"/>
  <c r="M310" i="1" s="1"/>
  <c r="J311" i="1"/>
  <c r="C315" i="1"/>
  <c r="J312" i="1" l="1"/>
  <c r="K311" i="1"/>
  <c r="L311" i="1" s="1"/>
  <c r="M311" i="1" s="1"/>
  <c r="H310" i="1"/>
  <c r="N310" i="1" s="1"/>
  <c r="P310" i="1" s="1"/>
  <c r="B310" i="1" s="1"/>
  <c r="G311" i="1"/>
  <c r="C316" i="1"/>
  <c r="H311" i="1" l="1"/>
  <c r="N311" i="1" s="1"/>
  <c r="P311" i="1" s="1"/>
  <c r="B311" i="1" s="1"/>
  <c r="G312" i="1"/>
  <c r="J313" i="1"/>
  <c r="K312" i="1"/>
  <c r="L312" i="1" s="1"/>
  <c r="M312" i="1" s="1"/>
  <c r="C317" i="1"/>
  <c r="K313" i="1" l="1"/>
  <c r="L313" i="1" s="1"/>
  <c r="M313" i="1" s="1"/>
  <c r="J314" i="1"/>
  <c r="H312" i="1"/>
  <c r="N312" i="1" s="1"/>
  <c r="P312" i="1" s="1"/>
  <c r="B312" i="1" s="1"/>
  <c r="G313" i="1"/>
  <c r="C318" i="1"/>
  <c r="H313" i="1" l="1"/>
  <c r="N313" i="1" s="1"/>
  <c r="P313" i="1" s="1"/>
  <c r="B313" i="1" s="1"/>
  <c r="G314" i="1"/>
  <c r="K314" i="1"/>
  <c r="L314" i="1" s="1"/>
  <c r="M314" i="1" s="1"/>
  <c r="J315" i="1"/>
  <c r="C319" i="1"/>
  <c r="J316" i="1" l="1"/>
  <c r="K315" i="1"/>
  <c r="L315" i="1" s="1"/>
  <c r="M315" i="1" s="1"/>
  <c r="H314" i="1"/>
  <c r="N314" i="1" s="1"/>
  <c r="P314" i="1" s="1"/>
  <c r="B314" i="1" s="1"/>
  <c r="G315" i="1"/>
  <c r="C320" i="1"/>
  <c r="H315" i="1" l="1"/>
  <c r="N315" i="1" s="1"/>
  <c r="P315" i="1" s="1"/>
  <c r="B315" i="1" s="1"/>
  <c r="G316" i="1"/>
  <c r="J317" i="1"/>
  <c r="K316" i="1"/>
  <c r="L316" i="1" s="1"/>
  <c r="M316" i="1" s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G318" i="1" l="1"/>
  <c r="H317" i="1"/>
  <c r="N317" i="1" s="1"/>
  <c r="P317" i="1" s="1"/>
  <c r="B317" i="1" s="1"/>
  <c r="K318" i="1"/>
  <c r="L318" i="1" s="1"/>
  <c r="M318" i="1" s="1"/>
  <c r="J319" i="1"/>
  <c r="C323" i="1"/>
  <c r="K319" i="1" l="1"/>
  <c r="L319" i="1" s="1"/>
  <c r="M319" i="1" s="1"/>
  <c r="J320" i="1"/>
  <c r="H318" i="1"/>
  <c r="N318" i="1" s="1"/>
  <c r="P318" i="1" s="1"/>
  <c r="B318" i="1" s="1"/>
  <c r="G319" i="1"/>
  <c r="C324" i="1"/>
  <c r="H319" i="1" l="1"/>
  <c r="N319" i="1" s="1"/>
  <c r="P319" i="1" s="1"/>
  <c r="B319" i="1" s="1"/>
  <c r="G320" i="1"/>
  <c r="J321" i="1"/>
  <c r="K320" i="1"/>
  <c r="L320" i="1" s="1"/>
  <c r="M320" i="1" s="1"/>
  <c r="C325" i="1"/>
  <c r="J322" i="1" l="1"/>
  <c r="K321" i="1"/>
  <c r="L321" i="1" s="1"/>
  <c r="M321" i="1" s="1"/>
  <c r="G321" i="1"/>
  <c r="H320" i="1"/>
  <c r="N320" i="1" s="1"/>
  <c r="P320" i="1" s="1"/>
  <c r="B320" i="1" s="1"/>
  <c r="C326" i="1"/>
  <c r="H321" i="1" l="1"/>
  <c r="N321" i="1" s="1"/>
  <c r="P321" i="1" s="1"/>
  <c r="B321" i="1" s="1"/>
  <c r="G322" i="1"/>
  <c r="J323" i="1"/>
  <c r="K322" i="1"/>
  <c r="L322" i="1" s="1"/>
  <c r="M322" i="1" s="1"/>
  <c r="C327" i="1"/>
  <c r="J324" i="1" l="1"/>
  <c r="K323" i="1"/>
  <c r="L323" i="1" s="1"/>
  <c r="M323" i="1" s="1"/>
  <c r="G323" i="1"/>
  <c r="H322" i="1"/>
  <c r="N322" i="1" s="1"/>
  <c r="P322" i="1" s="1"/>
  <c r="B322" i="1" s="1"/>
  <c r="C328" i="1"/>
  <c r="G324" i="1" l="1"/>
  <c r="H323" i="1"/>
  <c r="N323" i="1" s="1"/>
  <c r="P323" i="1" s="1"/>
  <c r="B323" i="1" s="1"/>
  <c r="J325" i="1"/>
  <c r="K324" i="1"/>
  <c r="L324" i="1" s="1"/>
  <c r="M324" i="1" s="1"/>
  <c r="C329" i="1"/>
  <c r="K325" i="1" l="1"/>
  <c r="L325" i="1" s="1"/>
  <c r="M325" i="1" s="1"/>
  <c r="J326" i="1"/>
  <c r="G325" i="1"/>
  <c r="H324" i="1"/>
  <c r="N324" i="1" s="1"/>
  <c r="P324" i="1" s="1"/>
  <c r="B324" i="1" s="1"/>
  <c r="C330" i="1"/>
  <c r="H325" i="1" l="1"/>
  <c r="N325" i="1" s="1"/>
  <c r="P325" i="1" s="1"/>
  <c r="B325" i="1" s="1"/>
  <c r="G326" i="1"/>
  <c r="K326" i="1"/>
  <c r="L326" i="1" s="1"/>
  <c r="M326" i="1" s="1"/>
  <c r="J327" i="1"/>
  <c r="C331" i="1"/>
  <c r="K327" i="1" l="1"/>
  <c r="L327" i="1" s="1"/>
  <c r="M327" i="1" s="1"/>
  <c r="J328" i="1"/>
  <c r="G327" i="1"/>
  <c r="H326" i="1"/>
  <c r="N326" i="1" s="1"/>
  <c r="P326" i="1" s="1"/>
  <c r="B326" i="1" s="1"/>
  <c r="C332" i="1"/>
  <c r="G328" i="1" l="1"/>
  <c r="H327" i="1"/>
  <c r="N327" i="1" s="1"/>
  <c r="P327" i="1" s="1"/>
  <c r="B327" i="1" s="1"/>
  <c r="K328" i="1"/>
  <c r="L328" i="1" s="1"/>
  <c r="M328" i="1" s="1"/>
  <c r="J329" i="1"/>
  <c r="C333" i="1"/>
  <c r="K329" i="1" l="1"/>
  <c r="L329" i="1" s="1"/>
  <c r="M329" i="1" s="1"/>
  <c r="J330" i="1"/>
  <c r="G329" i="1"/>
  <c r="H328" i="1"/>
  <c r="N328" i="1" s="1"/>
  <c r="P328" i="1" s="1"/>
  <c r="B328" i="1" s="1"/>
  <c r="C334" i="1"/>
  <c r="H329" i="1" l="1"/>
  <c r="N329" i="1" s="1"/>
  <c r="P329" i="1" s="1"/>
  <c r="B329" i="1" s="1"/>
  <c r="G330" i="1"/>
  <c r="J331" i="1"/>
  <c r="K330" i="1"/>
  <c r="L330" i="1" s="1"/>
  <c r="M330" i="1" s="1"/>
  <c r="C335" i="1"/>
  <c r="J332" i="1" l="1"/>
  <c r="K331" i="1"/>
  <c r="L331" i="1" s="1"/>
  <c r="M331" i="1" s="1"/>
  <c r="G331" i="1"/>
  <c r="H330" i="1"/>
  <c r="N330" i="1" s="1"/>
  <c r="P330" i="1" s="1"/>
  <c r="B330" i="1" s="1"/>
  <c r="C336" i="1"/>
  <c r="H331" i="1" l="1"/>
  <c r="N331" i="1" s="1"/>
  <c r="P331" i="1" s="1"/>
  <c r="B331" i="1" s="1"/>
  <c r="G332" i="1"/>
  <c r="J333" i="1"/>
  <c r="K332" i="1"/>
  <c r="L332" i="1" s="1"/>
  <c r="M332" i="1" s="1"/>
  <c r="C337" i="1"/>
  <c r="K333" i="1" l="1"/>
  <c r="L333" i="1" s="1"/>
  <c r="M333" i="1" s="1"/>
  <c r="J334" i="1"/>
  <c r="G333" i="1"/>
  <c r="H332" i="1"/>
  <c r="N332" i="1" s="1"/>
  <c r="P332" i="1" s="1"/>
  <c r="B332" i="1" s="1"/>
  <c r="C338" i="1"/>
  <c r="H333" i="1" l="1"/>
  <c r="N333" i="1" s="1"/>
  <c r="P333" i="1" s="1"/>
  <c r="B333" i="1" s="1"/>
  <c r="G334" i="1"/>
  <c r="J335" i="1"/>
  <c r="K334" i="1"/>
  <c r="L334" i="1" s="1"/>
  <c r="M334" i="1" s="1"/>
  <c r="C339" i="1"/>
  <c r="J336" i="1" l="1"/>
  <c r="K335" i="1"/>
  <c r="L335" i="1" s="1"/>
  <c r="M335" i="1" s="1"/>
  <c r="H334" i="1"/>
  <c r="N334" i="1" s="1"/>
  <c r="P334" i="1" s="1"/>
  <c r="B334" i="1" s="1"/>
  <c r="G335" i="1"/>
  <c r="C340" i="1"/>
  <c r="H335" i="1" l="1"/>
  <c r="N335" i="1" s="1"/>
  <c r="P335" i="1" s="1"/>
  <c r="B335" i="1" s="1"/>
  <c r="G336" i="1"/>
  <c r="K336" i="1"/>
  <c r="L336" i="1" s="1"/>
  <c r="M336" i="1" s="1"/>
  <c r="J337" i="1"/>
  <c r="C341" i="1"/>
  <c r="K337" i="1" l="1"/>
  <c r="L337" i="1" s="1"/>
  <c r="M337" i="1" s="1"/>
  <c r="J338" i="1"/>
  <c r="G337" i="1"/>
  <c r="H336" i="1"/>
  <c r="N336" i="1" s="1"/>
  <c r="P336" i="1" s="1"/>
  <c r="B336" i="1" s="1"/>
  <c r="C342" i="1"/>
  <c r="H337" i="1" l="1"/>
  <c r="N337" i="1" s="1"/>
  <c r="P337" i="1" s="1"/>
  <c r="B337" i="1" s="1"/>
  <c r="G338" i="1"/>
  <c r="J339" i="1"/>
  <c r="K338" i="1"/>
  <c r="L338" i="1" s="1"/>
  <c r="M338" i="1" s="1"/>
  <c r="C343" i="1"/>
  <c r="K339" i="1" l="1"/>
  <c r="L339" i="1" s="1"/>
  <c r="M339" i="1" s="1"/>
  <c r="J340" i="1"/>
  <c r="H338" i="1"/>
  <c r="N338" i="1" s="1"/>
  <c r="P338" i="1" s="1"/>
  <c r="B338" i="1" s="1"/>
  <c r="G339" i="1"/>
  <c r="C344" i="1"/>
  <c r="H339" i="1" l="1"/>
  <c r="N339" i="1" s="1"/>
  <c r="P339" i="1" s="1"/>
  <c r="B339" i="1" s="1"/>
  <c r="G340" i="1"/>
  <c r="J341" i="1"/>
  <c r="K340" i="1"/>
  <c r="L340" i="1" s="1"/>
  <c r="M340" i="1" s="1"/>
  <c r="C345" i="1"/>
  <c r="K341" i="1" l="1"/>
  <c r="L341" i="1" s="1"/>
  <c r="M341" i="1" s="1"/>
  <c r="J342" i="1"/>
  <c r="G341" i="1"/>
  <c r="H340" i="1"/>
  <c r="N340" i="1" s="1"/>
  <c r="P340" i="1" s="1"/>
  <c r="B340" i="1" s="1"/>
  <c r="C346" i="1"/>
  <c r="H341" i="1" l="1"/>
  <c r="N341" i="1" s="1"/>
  <c r="P341" i="1" s="1"/>
  <c r="B341" i="1" s="1"/>
  <c r="G342" i="1"/>
  <c r="J343" i="1"/>
  <c r="K342" i="1"/>
  <c r="L342" i="1" s="1"/>
  <c r="M342" i="1" s="1"/>
  <c r="C347" i="1"/>
  <c r="K343" i="1" l="1"/>
  <c r="L343" i="1" s="1"/>
  <c r="M343" i="1" s="1"/>
  <c r="J344" i="1"/>
  <c r="G343" i="1"/>
  <c r="H342" i="1"/>
  <c r="N342" i="1" s="1"/>
  <c r="P342" i="1" s="1"/>
  <c r="B342" i="1" s="1"/>
  <c r="C348" i="1"/>
  <c r="H343" i="1" l="1"/>
  <c r="N343" i="1" s="1"/>
  <c r="P343" i="1" s="1"/>
  <c r="B343" i="1" s="1"/>
  <c r="G344" i="1"/>
  <c r="J345" i="1"/>
  <c r="K344" i="1"/>
  <c r="L344" i="1" s="1"/>
  <c r="M344" i="1" s="1"/>
  <c r="C349" i="1"/>
  <c r="J346" i="1" l="1"/>
  <c r="K345" i="1"/>
  <c r="L345" i="1" s="1"/>
  <c r="M345" i="1" s="1"/>
  <c r="G345" i="1"/>
  <c r="H344" i="1"/>
  <c r="N344" i="1" s="1"/>
  <c r="P344" i="1" s="1"/>
  <c r="B344" i="1" s="1"/>
  <c r="C350" i="1"/>
  <c r="H345" i="1" l="1"/>
  <c r="N345" i="1" s="1"/>
  <c r="P345" i="1" s="1"/>
  <c r="B345" i="1" s="1"/>
  <c r="G346" i="1"/>
  <c r="K346" i="1"/>
  <c r="L346" i="1" s="1"/>
  <c r="M346" i="1" s="1"/>
  <c r="J347" i="1"/>
  <c r="C351" i="1"/>
  <c r="K347" i="1" l="1"/>
  <c r="L347" i="1" s="1"/>
  <c r="M347" i="1" s="1"/>
  <c r="J348" i="1"/>
  <c r="G347" i="1"/>
  <c r="H346" i="1"/>
  <c r="N346" i="1" s="1"/>
  <c r="P346" i="1" s="1"/>
  <c r="B346" i="1" s="1"/>
  <c r="C352" i="1"/>
  <c r="H347" i="1" l="1"/>
  <c r="N347" i="1" s="1"/>
  <c r="P347" i="1" s="1"/>
  <c r="B347" i="1" s="1"/>
  <c r="G348" i="1"/>
  <c r="K348" i="1"/>
  <c r="L348" i="1" s="1"/>
  <c r="M348" i="1" s="1"/>
  <c r="J349" i="1"/>
  <c r="C353" i="1"/>
  <c r="K349" i="1" l="1"/>
  <c r="L349" i="1" s="1"/>
  <c r="M349" i="1" s="1"/>
  <c r="J350" i="1"/>
  <c r="H348" i="1"/>
  <c r="N348" i="1" s="1"/>
  <c r="P348" i="1" s="1"/>
  <c r="B348" i="1" s="1"/>
  <c r="G349" i="1"/>
  <c r="C354" i="1"/>
  <c r="G350" i="1" l="1"/>
  <c r="H349" i="1"/>
  <c r="N349" i="1" s="1"/>
  <c r="P349" i="1" s="1"/>
  <c r="B349" i="1" s="1"/>
  <c r="K350" i="1"/>
  <c r="L350" i="1" s="1"/>
  <c r="M350" i="1" s="1"/>
  <c r="J351" i="1"/>
  <c r="C355" i="1"/>
  <c r="K351" i="1" l="1"/>
  <c r="L351" i="1" s="1"/>
  <c r="M351" i="1" s="1"/>
  <c r="J352" i="1"/>
  <c r="G351" i="1"/>
  <c r="H350" i="1"/>
  <c r="N350" i="1" s="1"/>
  <c r="P350" i="1" s="1"/>
  <c r="B350" i="1" s="1"/>
  <c r="C356" i="1"/>
  <c r="G352" i="1" l="1"/>
  <c r="H351" i="1"/>
  <c r="N351" i="1" s="1"/>
  <c r="P351" i="1" s="1"/>
  <c r="B351" i="1" s="1"/>
  <c r="K352" i="1"/>
  <c r="L352" i="1" s="1"/>
  <c r="M352" i="1" s="1"/>
  <c r="J353" i="1"/>
  <c r="C357" i="1"/>
  <c r="J354" i="1" l="1"/>
  <c r="K353" i="1"/>
  <c r="L353" i="1" s="1"/>
  <c r="M353" i="1" s="1"/>
  <c r="H352" i="1"/>
  <c r="N352" i="1" s="1"/>
  <c r="P352" i="1" s="1"/>
  <c r="B352" i="1" s="1"/>
  <c r="G353" i="1"/>
  <c r="C358" i="1"/>
  <c r="H353" i="1" l="1"/>
  <c r="N353" i="1" s="1"/>
  <c r="P353" i="1" s="1"/>
  <c r="B353" i="1" s="1"/>
  <c r="G354" i="1"/>
  <c r="K354" i="1"/>
  <c r="L354" i="1" s="1"/>
  <c r="M354" i="1" s="1"/>
  <c r="J355" i="1"/>
  <c r="C359" i="1"/>
  <c r="K355" i="1" l="1"/>
  <c r="L355" i="1" s="1"/>
  <c r="M355" i="1" s="1"/>
  <c r="J356" i="1"/>
  <c r="G355" i="1"/>
  <c r="H354" i="1"/>
  <c r="N354" i="1" s="1"/>
  <c r="P354" i="1" s="1"/>
  <c r="B354" i="1" s="1"/>
  <c r="C360" i="1"/>
  <c r="G356" i="1" l="1"/>
  <c r="H355" i="1"/>
  <c r="N355" i="1" s="1"/>
  <c r="P355" i="1" s="1"/>
  <c r="B355" i="1" s="1"/>
  <c r="J357" i="1"/>
  <c r="K356" i="1"/>
  <c r="L356" i="1" s="1"/>
  <c r="M356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C362" i="1"/>
  <c r="H357" i="1" l="1"/>
  <c r="N357" i="1" s="1"/>
  <c r="P357" i="1" s="1"/>
  <c r="B357" i="1" s="1"/>
  <c r="G358" i="1"/>
  <c r="K358" i="1"/>
  <c r="L358" i="1" s="1"/>
  <c r="M358" i="1" s="1"/>
  <c r="J359" i="1"/>
  <c r="C363" i="1"/>
  <c r="J360" i="1" l="1"/>
  <c r="K359" i="1"/>
  <c r="L359" i="1" s="1"/>
  <c r="M359" i="1" s="1"/>
  <c r="G359" i="1"/>
  <c r="H358" i="1"/>
  <c r="N358" i="1" s="1"/>
  <c r="P358" i="1" s="1"/>
  <c r="B358" i="1" s="1"/>
  <c r="C364" i="1"/>
  <c r="G360" i="1" l="1"/>
  <c r="H359" i="1"/>
  <c r="N359" i="1" s="1"/>
  <c r="P359" i="1" s="1"/>
  <c r="B359" i="1" s="1"/>
  <c r="K360" i="1"/>
  <c r="L360" i="1" s="1"/>
  <c r="M360" i="1" s="1"/>
  <c r="J361" i="1"/>
  <c r="C365" i="1"/>
  <c r="J362" i="1" l="1"/>
  <c r="K361" i="1"/>
  <c r="L361" i="1" s="1"/>
  <c r="M361" i="1" s="1"/>
  <c r="G361" i="1"/>
  <c r="H360" i="1"/>
  <c r="N360" i="1" s="1"/>
  <c r="P360" i="1" s="1"/>
  <c r="B360" i="1" s="1"/>
  <c r="C366" i="1"/>
  <c r="H361" i="1" l="1"/>
  <c r="N361" i="1" s="1"/>
  <c r="P361" i="1" s="1"/>
  <c r="B361" i="1" s="1"/>
  <c r="G362" i="1"/>
  <c r="K362" i="1"/>
  <c r="L362" i="1" s="1"/>
  <c r="M362" i="1" s="1"/>
  <c r="J363" i="1"/>
  <c r="C367" i="1"/>
  <c r="K363" i="1" l="1"/>
  <c r="L363" i="1" s="1"/>
  <c r="M363" i="1" s="1"/>
  <c r="J364" i="1"/>
  <c r="H362" i="1"/>
  <c r="N362" i="1" s="1"/>
  <c r="P362" i="1" s="1"/>
  <c r="B362" i="1" s="1"/>
  <c r="G363" i="1"/>
  <c r="C368" i="1"/>
  <c r="H363" i="1" l="1"/>
  <c r="N363" i="1" s="1"/>
  <c r="P363" i="1" s="1"/>
  <c r="B363" i="1" s="1"/>
  <c r="G364" i="1"/>
  <c r="J365" i="1"/>
  <c r="K364" i="1"/>
  <c r="L364" i="1" s="1"/>
  <c r="M364" i="1" s="1"/>
  <c r="C369" i="1"/>
  <c r="K365" i="1" l="1"/>
  <c r="L365" i="1" s="1"/>
  <c r="M365" i="1" s="1"/>
  <c r="J366" i="1"/>
  <c r="G365" i="1"/>
  <c r="H364" i="1"/>
  <c r="N364" i="1" s="1"/>
  <c r="P364" i="1" s="1"/>
  <c r="B364" i="1" s="1"/>
  <c r="C370" i="1"/>
  <c r="H365" i="1" l="1"/>
  <c r="N365" i="1" s="1"/>
  <c r="P365" i="1" s="1"/>
  <c r="B365" i="1" s="1"/>
  <c r="G366" i="1"/>
  <c r="K366" i="1"/>
  <c r="L366" i="1" s="1"/>
  <c r="M366" i="1" s="1"/>
  <c r="J367" i="1"/>
  <c r="C371" i="1"/>
  <c r="K367" i="1" l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G368" i="1" l="1"/>
  <c r="H367" i="1"/>
  <c r="N367" i="1" s="1"/>
  <c r="P367" i="1" s="1"/>
  <c r="B367" i="1" s="1"/>
  <c r="K368" i="1"/>
  <c r="L368" i="1" s="1"/>
  <c r="M368" i="1" s="1"/>
  <c r="J369" i="1"/>
  <c r="K369" i="1" l="1"/>
  <c r="L369" i="1" s="1"/>
  <c r="M369" i="1" s="1"/>
  <c r="J370" i="1"/>
  <c r="H368" i="1"/>
  <c r="N368" i="1" s="1"/>
  <c r="P368" i="1" s="1"/>
  <c r="B368" i="1" s="1"/>
  <c r="G369" i="1"/>
  <c r="H369" i="1" l="1"/>
  <c r="N369" i="1" s="1"/>
  <c r="P369" i="1" s="1"/>
  <c r="B369" i="1" s="1"/>
  <c r="G370" i="1"/>
  <c r="K370" i="1"/>
  <c r="L370" i="1" s="1"/>
  <c r="M370" i="1" s="1"/>
  <c r="J371" i="1"/>
  <c r="K371" i="1" l="1"/>
  <c r="L371" i="1" s="1"/>
  <c r="M371" i="1" s="1"/>
  <c r="J372" i="1"/>
  <c r="J373" i="1" s="1"/>
  <c r="G371" i="1"/>
  <c r="H370" i="1"/>
  <c r="N370" i="1" s="1"/>
  <c r="P370" i="1" s="1"/>
  <c r="B370" i="1" s="1"/>
  <c r="K373" i="1" l="1"/>
  <c r="J374" i="1"/>
  <c r="H371" i="1"/>
  <c r="N371" i="1" s="1"/>
  <c r="P371" i="1" s="1"/>
  <c r="B371" i="1" s="1"/>
  <c r="G372" i="1"/>
  <c r="G373" i="1" s="1"/>
  <c r="K372" i="1"/>
  <c r="L372" i="1" s="1"/>
  <c r="M372" i="1" s="1"/>
  <c r="L373" i="1" l="1"/>
  <c r="M373" i="1" s="1"/>
  <c r="G374" i="1"/>
  <c r="H373" i="1"/>
  <c r="K374" i="1"/>
  <c r="L374" i="1" s="1"/>
  <c r="M374" i="1" s="1"/>
  <c r="J375" i="1"/>
  <c r="H372" i="1"/>
  <c r="N372" i="1" s="1"/>
  <c r="P372" i="1" s="1"/>
  <c r="B372" i="1" s="1"/>
  <c r="N373" i="1" l="1"/>
  <c r="P373" i="1" s="1"/>
  <c r="B373" i="1" s="1"/>
  <c r="K375" i="1"/>
  <c r="L375" i="1" s="1"/>
  <c r="M375" i="1" s="1"/>
  <c r="J376" i="1"/>
  <c r="G375" i="1"/>
  <c r="H374" i="1"/>
  <c r="N374" i="1" s="1"/>
  <c r="P374" i="1" s="1"/>
  <c r="B374" i="1" s="1"/>
  <c r="H375" i="1" l="1"/>
  <c r="N375" i="1" s="1"/>
  <c r="P375" i="1" s="1"/>
  <c r="B375" i="1" s="1"/>
  <c r="G376" i="1"/>
  <c r="K376" i="1"/>
  <c r="L376" i="1" s="1"/>
  <c r="M376" i="1" s="1"/>
  <c r="J377" i="1"/>
  <c r="K377" i="1" l="1"/>
  <c r="L377" i="1" s="1"/>
  <c r="M377" i="1" s="1"/>
  <c r="H376" i="1"/>
  <c r="N376" i="1" s="1"/>
  <c r="P376" i="1" s="1"/>
  <c r="B376" i="1" s="1"/>
  <c r="G377" i="1"/>
  <c r="H377" i="1" l="1"/>
  <c r="N377" i="1" s="1"/>
  <c r="P377" i="1" s="1"/>
  <c r="B377" i="1" l="1"/>
  <c r="A6" i="1"/>
  <c r="A5" i="1"/>
  <c r="B12" i="1" l="1"/>
</calcChain>
</file>

<file path=xl/sharedStrings.xml><?xml version="1.0" encoding="utf-8"?>
<sst xmlns="http://schemas.openxmlformats.org/spreadsheetml/2006/main" count="258" uniqueCount="98">
  <si>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</si>
  <si>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</si>
  <si>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</si>
  <si>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</si>
  <si>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</si>
  <si>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</si>
  <si>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</si>
  <si>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</si>
  <si>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</si>
  <si>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</si>
  <si>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</si>
  <si>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</si>
  <si>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</si>
  <si>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</si>
  <si>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</si>
  <si>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</si>
  <si>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</si>
  <si>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</si>
  <si>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</si>
  <si>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</si>
  <si>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</si>
  <si>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</si>
  <si>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</si>
  <si>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</si>
  <si>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</si>
  <si>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</si>
  <si>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</si>
  <si>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</si>
  <si>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</si>
  <si>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</si>
  <si>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</si>
  <si>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</si>
  <si>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</si>
  <si>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</si>
  <si>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</si>
  <si>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</si>
  <si>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</si>
  <si>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</si>
  <si>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</si>
  <si>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</si>
  <si>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</si>
  <si>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</si>
  <si>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</si>
  <si>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</si>
  <si>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</si>
  <si>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</si>
  <si>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</si>
  <si>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</si>
  <si>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</si>
  <si>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</si>
  <si>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</si>
  <si>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</si>
  <si>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</si>
  <si>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</si>
  <si>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</si>
  <si>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</si>
  <si>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</si>
  <si>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</si>
  <si>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</si>
  <si>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</si>
  <si>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</si>
  <si>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</si>
  <si>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</si>
  <si>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</si>
  <si>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</si>
  <si>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</si>
  <si>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</si>
  <si>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</si>
  <si>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</si>
  <si>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</si>
  <si>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</si>
  <si>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</si>
  <si>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</si>
  <si>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</si>
  <si>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AMBEV S.A.  - 1ª Emissão de Notas Promissórias Comerciais - Série Única - R$ 850.000.000,00</t>
  </si>
  <si>
    <t>BRABEVNPM005</t>
  </si>
  <si>
    <t>AMBEV</t>
  </si>
  <si>
    <t>DI + 2,60% a.a.</t>
  </si>
  <si>
    <t>NC0020002MH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</si>
  <si>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</si>
  <si>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</si>
  <si>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</si>
  <si>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</si>
  <si>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</si>
  <si>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</si>
  <si>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</si>
  <si>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</si>
  <si>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</si>
  <si>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</si>
  <si>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</si>
  <si>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</si>
  <si>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</si>
  <si>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</si>
  <si>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</si>
  <si>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</si>
  <si>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</si>
  <si>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</si>
  <si>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SP_TAXA 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</si>
</sst>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13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3" fillId="0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center"/>
    </xf>
    <xf numFmtId="0" fontId="16" fillId="6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47626</xdr:rowOff>
    </xdr:from>
    <xdr:to>
      <xdr:col>0</xdr:col>
      <xdr:colOff>1432560</xdr:colOff>
      <xdr:row>4</xdr:row>
      <xdr:rowOff>98721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85C13FB-7C5F-4AED-B79D-59334F7A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28601"/>
          <a:ext cx="1390650" cy="5711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9" customWidth="1"/>
    <col min="2" max="2" width="22.5703125" style="7" customWidth="1"/>
    <col min="3" max="3" width="26" style="7" bestFit="1" customWidth="1"/>
    <col min="4" max="4" width="13.7109375" style="7" customWidth="1"/>
    <col min="5" max="5" width="15" style="7" customWidth="1"/>
    <col min="6" max="8" width="17.5703125" style="7" customWidth="1"/>
    <col min="9" max="9" width="9.42578125" style="7" bestFit="1" customWidth="1"/>
    <col min="10" max="10" width="1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22.7109375" style="7" bestFit="1" customWidth="1"/>
    <col min="17" max="17" width="17.5703125" style="7" customWidth="1"/>
    <col min="18" max="18" width="24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3.140625" style="7" bestFit="1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0" width="20.140625" style="7" customWidth="1"/>
    <col min="151" max="190" width="12.42578125" style="7" customWidth="1"/>
    <col min="191" max="191" width="20.140625" style="8" customWidth="1"/>
    <col min="192" max="192" width="21.42578125" style="8" customWidth="1"/>
    <col min="193" max="193" width="22.7109375" style="8" customWidth="1"/>
    <col min="194" max="194" width="13.7109375" style="8" customWidth="1"/>
    <col min="195" max="195" width="15" style="8" customWidth="1"/>
    <col min="196" max="198" width="17.5703125" style="8" customWidth="1"/>
    <col min="199" max="199" width="16.28515625" style="8" customWidth="1"/>
    <col min="200" max="200" width="15" style="8" customWidth="1"/>
    <col min="201" max="202" width="12.42578125" style="8" customWidth="1"/>
    <col min="203" max="204" width="17.5703125" style="8" customWidth="1"/>
    <col min="205" max="205" width="7.28515625" style="8" customWidth="1"/>
    <col min="206" max="206" width="21.42578125" style="8" customWidth="1"/>
    <col min="207" max="207" width="17.5703125" style="8" customWidth="1"/>
    <col min="208" max="208" width="20.140625" style="8" customWidth="1"/>
    <col min="209" max="209" width="16.28515625" style="8" customWidth="1"/>
    <col min="210" max="210" width="17.5703125" style="8" customWidth="1"/>
    <col min="211" max="211" width="6" style="8" customWidth="1"/>
    <col min="212" max="213" width="18.85546875" style="8" customWidth="1"/>
    <col min="214" max="215" width="20.140625" style="8" customWidth="1"/>
    <col min="216" max="216" width="6" style="8" customWidth="1"/>
    <col min="217" max="217" width="12.42578125" style="8" customWidth="1"/>
    <col min="218" max="218" width="18.85546875" style="8" customWidth="1"/>
    <col min="219" max="220" width="15" style="8" customWidth="1"/>
    <col min="221" max="221" width="7.28515625" style="8" customWidth="1"/>
    <col min="222" max="222" width="11.140625" style="8" customWidth="1"/>
    <col min="223" max="223" width="13.7109375" style="8" customWidth="1"/>
    <col min="224" max="224" width="18.85546875" style="8" customWidth="1"/>
    <col min="225" max="225" width="17.5703125" style="8" customWidth="1"/>
    <col min="226" max="226" width="25.28515625" style="8" customWidth="1"/>
    <col min="227" max="227" width="20.140625" style="8" customWidth="1"/>
    <col min="228" max="228" width="15" style="8" customWidth="1"/>
    <col min="229" max="229" width="17.5703125" style="8" customWidth="1"/>
    <col min="230" max="230" width="16.28515625" style="8" customWidth="1"/>
    <col min="231" max="232" width="15" style="8" customWidth="1"/>
    <col min="233" max="233" width="17.5703125" style="8" customWidth="1"/>
    <col min="234" max="234" width="20.140625" style="8" customWidth="1"/>
    <col min="235" max="235" width="16.28515625" style="8" customWidth="1"/>
    <col min="236" max="237" width="25.28515625" style="8" customWidth="1"/>
    <col min="238" max="238" width="18.85546875" style="8" customWidth="1"/>
    <col min="239" max="240" width="20.140625" style="8" customWidth="1"/>
    <col min="241" max="241" width="11.140625" style="8" customWidth="1"/>
    <col min="242" max="242" width="29.140625" style="8" customWidth="1"/>
    <col min="243" max="243" width="34.28515625" style="8" customWidth="1"/>
    <col min="244" max="245" width="9.85546875" style="8" customWidth="1"/>
    <col min="246" max="246" width="17.5703125" style="8" customWidth="1"/>
    <col min="247" max="247" width="18.85546875" style="8" customWidth="1"/>
    <col min="248" max="248" width="9.85546875" style="8" customWidth="1"/>
    <col min="249" max="250" width="6" style="8" customWidth="1"/>
    <col min="251" max="251" width="13.7109375" style="8" customWidth="1"/>
    <col min="252" max="253" width="15" style="8" customWidth="1"/>
    <col min="254" max="254" width="17.5703125" style="8" customWidth="1"/>
    <col min="255" max="255" width="9.85546875" style="8" customWidth="1"/>
    <col min="256" max="256" width="7.28515625" style="8" customWidth="1"/>
    <col min="257" max="257" width="6" style="8" customWidth="1"/>
    <col min="258" max="263" width="17.5703125" style="8" customWidth="1"/>
    <col min="264" max="406" width="20.140625" style="8" customWidth="1"/>
    <col min="407" max="446" width="12.42578125" style="8" customWidth="1"/>
    <col min="447" max="447" width="20.140625" style="8" customWidth="1"/>
    <col min="448" max="448" width="21.42578125" style="8" customWidth="1"/>
    <col min="449" max="449" width="22.7109375" style="8" customWidth="1"/>
    <col min="450" max="450" width="13.7109375" style="8" customWidth="1"/>
    <col min="451" max="451" width="15" style="8" customWidth="1"/>
    <col min="452" max="454" width="17.5703125" style="8" customWidth="1"/>
    <col min="455" max="455" width="16.28515625" style="8" customWidth="1"/>
    <col min="456" max="456" width="15" style="8" customWidth="1"/>
    <col min="457" max="458" width="12.42578125" style="8" customWidth="1"/>
    <col min="459" max="460" width="17.5703125" style="8" customWidth="1"/>
    <col min="461" max="461" width="7.28515625" style="8" customWidth="1"/>
    <col min="462" max="462" width="21.42578125" style="8" customWidth="1"/>
    <col min="463" max="463" width="17.5703125" style="8" customWidth="1"/>
    <col min="464" max="464" width="20.140625" style="8" customWidth="1"/>
    <col min="465" max="465" width="16.28515625" style="8" customWidth="1"/>
    <col min="466" max="466" width="17.5703125" style="8" customWidth="1"/>
    <col min="467" max="467" width="6" style="8" customWidth="1"/>
    <col min="468" max="469" width="18.85546875" style="8" customWidth="1"/>
    <col min="470" max="471" width="20.140625" style="8" customWidth="1"/>
    <col min="472" max="472" width="6" style="8" customWidth="1"/>
    <col min="473" max="473" width="12.42578125" style="8" customWidth="1"/>
    <col min="474" max="474" width="18.85546875" style="8" customWidth="1"/>
    <col min="475" max="476" width="15" style="8" customWidth="1"/>
    <col min="477" max="477" width="7.28515625" style="8" customWidth="1"/>
    <col min="478" max="478" width="11.140625" style="8" customWidth="1"/>
    <col min="479" max="479" width="13.7109375" style="8" customWidth="1"/>
    <col min="480" max="480" width="18.85546875" style="8" customWidth="1"/>
    <col min="481" max="481" width="17.5703125" style="8" customWidth="1"/>
    <col min="482" max="482" width="25.28515625" style="8" customWidth="1"/>
    <col min="483" max="483" width="20.140625" style="8" customWidth="1"/>
    <col min="484" max="484" width="15" style="8" customWidth="1"/>
    <col min="485" max="485" width="17.5703125" style="8" customWidth="1"/>
    <col min="486" max="486" width="16.28515625" style="8" customWidth="1"/>
    <col min="487" max="488" width="15" style="8" customWidth="1"/>
    <col min="489" max="489" width="17.5703125" style="8" customWidth="1"/>
    <col min="490" max="490" width="20.140625" style="8" customWidth="1"/>
    <col min="491" max="491" width="16.28515625" style="8" customWidth="1"/>
    <col min="492" max="493" width="25.28515625" style="8" customWidth="1"/>
    <col min="494" max="494" width="18.85546875" style="8" customWidth="1"/>
    <col min="495" max="496" width="20.140625" style="8" customWidth="1"/>
    <col min="497" max="497" width="11.140625" style="8" customWidth="1"/>
    <col min="498" max="498" width="29.140625" style="8" customWidth="1"/>
    <col min="499" max="499" width="34.28515625" style="8" customWidth="1"/>
    <col min="500" max="501" width="9.85546875" style="8" customWidth="1"/>
    <col min="502" max="502" width="17.5703125" style="8" customWidth="1"/>
    <col min="503" max="503" width="18.85546875" style="8" customWidth="1"/>
    <col min="504" max="504" width="9.85546875" style="8" customWidth="1"/>
    <col min="505" max="506" width="6" style="8" customWidth="1"/>
    <col min="507" max="507" width="13.7109375" style="8" customWidth="1"/>
    <col min="508" max="509" width="15" style="8" customWidth="1"/>
    <col min="510" max="510" width="17.5703125" style="8" customWidth="1"/>
    <col min="511" max="511" width="9.85546875" style="8" customWidth="1"/>
    <col min="512" max="512" width="7.28515625" style="8" customWidth="1"/>
    <col min="513" max="513" width="6" style="8" customWidth="1"/>
    <col min="514" max="519" width="17.5703125" style="8" customWidth="1"/>
    <col min="520" max="662" width="20.140625" style="8" customWidth="1"/>
    <col min="663" max="702" width="12.42578125" style="8" customWidth="1"/>
    <col min="703" max="703" width="20.140625" style="8" customWidth="1"/>
    <col min="704" max="704" width="21.42578125" style="8" customWidth="1"/>
    <col min="705" max="705" width="22.7109375" style="8" customWidth="1"/>
    <col min="706" max="706" width="13.7109375" style="8" customWidth="1"/>
    <col min="707" max="707" width="15" style="8" customWidth="1"/>
    <col min="708" max="710" width="17.5703125" style="8" customWidth="1"/>
    <col min="711" max="711" width="16.28515625" style="8" customWidth="1"/>
    <col min="712" max="712" width="15" style="8" customWidth="1"/>
    <col min="713" max="714" width="12.42578125" style="8" customWidth="1"/>
    <col min="715" max="716" width="17.5703125" style="8" customWidth="1"/>
    <col min="717" max="717" width="7.28515625" style="8" customWidth="1"/>
    <col min="718" max="718" width="21.42578125" style="8" customWidth="1"/>
    <col min="719" max="719" width="17.5703125" style="8" customWidth="1"/>
    <col min="720" max="720" width="20.140625" style="8" customWidth="1"/>
    <col min="721" max="721" width="16.28515625" style="8" customWidth="1"/>
    <col min="722" max="722" width="17.5703125" style="8" customWidth="1"/>
    <col min="723" max="723" width="6" style="8" customWidth="1"/>
    <col min="724" max="725" width="18.85546875" style="8" customWidth="1"/>
    <col min="726" max="727" width="20.140625" style="8" customWidth="1"/>
    <col min="728" max="728" width="6" style="8" customWidth="1"/>
    <col min="729" max="729" width="12.42578125" style="8" customWidth="1"/>
    <col min="730" max="730" width="18.85546875" style="8" customWidth="1"/>
    <col min="731" max="732" width="15" style="8" customWidth="1"/>
    <col min="733" max="733" width="7.28515625" style="8" customWidth="1"/>
    <col min="734" max="734" width="11.140625" style="8" customWidth="1"/>
    <col min="735" max="735" width="13.7109375" style="8" customWidth="1"/>
    <col min="736" max="736" width="18.85546875" style="8" customWidth="1"/>
    <col min="737" max="737" width="17.5703125" style="8" customWidth="1"/>
    <col min="738" max="738" width="25.28515625" style="8" customWidth="1"/>
    <col min="739" max="739" width="20.140625" style="8" customWidth="1"/>
    <col min="740" max="740" width="15" style="8" customWidth="1"/>
    <col min="741" max="741" width="17.5703125" style="8" customWidth="1"/>
    <col min="742" max="742" width="16.28515625" style="8" customWidth="1"/>
    <col min="743" max="744" width="15" style="8" customWidth="1"/>
    <col min="745" max="745" width="17.5703125" style="8" customWidth="1"/>
    <col min="746" max="746" width="20.140625" style="8" customWidth="1"/>
    <col min="747" max="747" width="16.28515625" style="8" customWidth="1"/>
    <col min="748" max="749" width="25.28515625" style="8" customWidth="1"/>
    <col min="750" max="750" width="18.85546875" style="8" customWidth="1"/>
    <col min="751" max="752" width="20.140625" style="8" customWidth="1"/>
    <col min="753" max="753" width="11.140625" style="8" customWidth="1"/>
    <col min="754" max="754" width="29.140625" style="8" customWidth="1"/>
    <col min="755" max="755" width="34.28515625" style="8" customWidth="1"/>
    <col min="756" max="757" width="9.85546875" style="8" customWidth="1"/>
    <col min="758" max="758" width="17.5703125" style="8" customWidth="1"/>
    <col min="759" max="759" width="18.85546875" style="8" customWidth="1"/>
    <col min="760" max="760" width="9.85546875" style="8" customWidth="1"/>
    <col min="761" max="762" width="6" style="8" customWidth="1"/>
    <col min="763" max="763" width="13.7109375" style="8" customWidth="1"/>
    <col min="764" max="765" width="15" style="8" customWidth="1"/>
    <col min="766" max="766" width="17.5703125" style="8" customWidth="1"/>
    <col min="767" max="767" width="9.85546875" style="8" customWidth="1"/>
    <col min="768" max="768" width="7.28515625" style="8" customWidth="1"/>
    <col min="769" max="769" width="6" style="8" customWidth="1"/>
    <col min="770" max="775" width="17.5703125" style="8" customWidth="1"/>
    <col min="776" max="918" width="20.140625" style="8" customWidth="1"/>
    <col min="919" max="958" width="12.42578125" style="8" customWidth="1"/>
    <col min="959" max="959" width="20.140625" style="8" customWidth="1"/>
    <col min="960" max="960" width="21.42578125" style="8" customWidth="1"/>
    <col min="961" max="961" width="22.7109375" style="8" customWidth="1"/>
    <col min="962" max="962" width="13.7109375" style="8" customWidth="1"/>
    <col min="963" max="963" width="15" style="8" customWidth="1"/>
    <col min="964" max="966" width="17.5703125" style="8" customWidth="1"/>
    <col min="967" max="967" width="16.28515625" style="8" customWidth="1"/>
    <col min="968" max="968" width="15" style="8" customWidth="1"/>
    <col min="969" max="970" width="12.42578125" style="8" customWidth="1"/>
    <col min="971" max="972" width="17.5703125" style="8" customWidth="1"/>
    <col min="973" max="973" width="7.28515625" style="8" customWidth="1"/>
    <col min="974" max="974" width="21.42578125" style="8" customWidth="1"/>
    <col min="975" max="975" width="17.5703125" style="8" customWidth="1"/>
    <col min="976" max="976" width="20.140625" style="8" customWidth="1"/>
    <col min="977" max="977" width="16.28515625" style="8" customWidth="1"/>
    <col min="978" max="978" width="17.5703125" style="8" customWidth="1"/>
    <col min="979" max="979" width="6" style="8" customWidth="1"/>
    <col min="980" max="981" width="18.85546875" style="8" customWidth="1"/>
    <col min="982" max="983" width="20.140625" style="8" customWidth="1"/>
    <col min="984" max="984" width="6" style="8" customWidth="1"/>
    <col min="985" max="985" width="12.42578125" style="8" customWidth="1"/>
    <col min="986" max="986" width="18.85546875" style="8" customWidth="1"/>
    <col min="987" max="988" width="15" style="8" customWidth="1"/>
    <col min="989" max="989" width="7.28515625" style="8" customWidth="1"/>
    <col min="990" max="990" width="11.140625" style="8" customWidth="1"/>
    <col min="991" max="991" width="13.7109375" style="8" customWidth="1"/>
    <col min="992" max="992" width="18.85546875" style="8" customWidth="1"/>
    <col min="993" max="993" width="17.5703125" style="8" customWidth="1"/>
    <col min="994" max="994" width="25.28515625" style="8" customWidth="1"/>
    <col min="995" max="995" width="20.140625" style="8" customWidth="1"/>
    <col min="996" max="996" width="15" style="8" customWidth="1"/>
    <col min="997" max="997" width="17.5703125" style="8" customWidth="1"/>
    <col min="998" max="998" width="16.28515625" style="8" customWidth="1"/>
    <col min="999" max="1000" width="15" style="8" customWidth="1"/>
    <col min="1001" max="1001" width="17.5703125" style="8" customWidth="1"/>
    <col min="1002" max="1002" width="20.140625" style="8" customWidth="1"/>
    <col min="1003" max="1003" width="16.28515625" style="8" customWidth="1"/>
    <col min="1004" max="1005" width="25.28515625" style="8" customWidth="1"/>
    <col min="1006" max="1006" width="18.85546875" style="8" customWidth="1"/>
    <col min="1007" max="1008" width="20.140625" style="8" customWidth="1"/>
    <col min="1009" max="1009" width="11.140625" style="8" customWidth="1"/>
    <col min="1010" max="1010" width="29.140625" style="8" customWidth="1"/>
    <col min="1011" max="1011" width="34.28515625" style="8" customWidth="1"/>
    <col min="1012" max="1013" width="9.85546875" style="8" customWidth="1"/>
    <col min="1014" max="1014" width="17.5703125" style="8" customWidth="1"/>
    <col min="1015" max="1015" width="18.85546875" style="8" customWidth="1"/>
    <col min="1016" max="1016" width="9.85546875" style="8" customWidth="1"/>
    <col min="1017" max="1018" width="6" style="8" customWidth="1"/>
    <col min="1019" max="1019" width="13.7109375" style="8" customWidth="1"/>
    <col min="1020" max="1021" width="15" style="8" customWidth="1"/>
    <col min="1022" max="1022" width="17.5703125" style="8" customWidth="1"/>
    <col min="1023" max="1023" width="9.85546875" style="8" customWidth="1"/>
    <col min="1024" max="1024" width="7.28515625" style="8" customWidth="1"/>
    <col min="1025" max="1025" width="6" style="8" customWidth="1"/>
    <col min="1026" max="1031" width="17.5703125" style="8" customWidth="1"/>
    <col min="1032" max="1174" width="20.140625" style="8" customWidth="1"/>
    <col min="1175" max="1214" width="12.42578125" style="8" customWidth="1"/>
    <col min="1215" max="1215" width="20.140625" style="8" customWidth="1"/>
    <col min="1216" max="1216" width="21.42578125" style="8" customWidth="1"/>
    <col min="1217" max="1217" width="22.7109375" style="8" customWidth="1"/>
    <col min="1218" max="1218" width="13.7109375" style="8" customWidth="1"/>
    <col min="1219" max="1219" width="15" style="8" customWidth="1"/>
    <col min="1220" max="1222" width="17.5703125" style="8" customWidth="1"/>
    <col min="1223" max="1223" width="16.28515625" style="8" customWidth="1"/>
    <col min="1224" max="1224" width="15" style="8" customWidth="1"/>
    <col min="1225" max="1226" width="12.42578125" style="8" customWidth="1"/>
    <col min="1227" max="1228" width="17.5703125" style="8" customWidth="1"/>
    <col min="1229" max="1229" width="7.28515625" style="8" customWidth="1"/>
    <col min="1230" max="1230" width="21.42578125" style="8" customWidth="1"/>
    <col min="1231" max="1231" width="17.5703125" style="8" customWidth="1"/>
    <col min="1232" max="1232" width="20.140625" style="8" customWidth="1"/>
    <col min="1233" max="1233" width="16.28515625" style="8" customWidth="1"/>
    <col min="1234" max="1234" width="17.5703125" style="8" customWidth="1"/>
    <col min="1235" max="1235" width="6" style="8" customWidth="1"/>
    <col min="1236" max="1237" width="18.85546875" style="8" customWidth="1"/>
    <col min="1238" max="1239" width="20.140625" style="8" customWidth="1"/>
    <col min="1240" max="1240" width="6" style="8" customWidth="1"/>
    <col min="1241" max="1241" width="12.42578125" style="8" customWidth="1"/>
    <col min="1242" max="1242" width="18.85546875" style="8" customWidth="1"/>
    <col min="1243" max="1244" width="15" style="8" customWidth="1"/>
    <col min="1245" max="1245" width="7.28515625" style="8" customWidth="1"/>
    <col min="1246" max="1246" width="11.140625" style="8" customWidth="1"/>
    <col min="1247" max="1247" width="13.7109375" style="8" customWidth="1"/>
    <col min="1248" max="1248" width="18.85546875" style="8" customWidth="1"/>
    <col min="1249" max="1249" width="17.5703125" style="8" customWidth="1"/>
    <col min="1250" max="1250" width="25.28515625" style="8" customWidth="1"/>
    <col min="1251" max="1251" width="20.140625" style="8" customWidth="1"/>
    <col min="1252" max="1252" width="15" style="8" customWidth="1"/>
    <col min="1253" max="1253" width="17.5703125" style="8" customWidth="1"/>
    <col min="1254" max="1254" width="16.28515625" style="8" customWidth="1"/>
    <col min="1255" max="1256" width="15" style="8" customWidth="1"/>
    <col min="1257" max="1257" width="17.5703125" style="8" customWidth="1"/>
    <col min="1258" max="1258" width="20.140625" style="8" customWidth="1"/>
    <col min="1259" max="1259" width="16.28515625" style="8" customWidth="1"/>
    <col min="1260" max="1261" width="25.28515625" style="8" customWidth="1"/>
    <col min="1262" max="1262" width="18.85546875" style="8" customWidth="1"/>
    <col min="1263" max="1264" width="20.140625" style="8" customWidth="1"/>
    <col min="1265" max="1265" width="11.140625" style="8" customWidth="1"/>
    <col min="1266" max="1266" width="29.140625" style="8" customWidth="1"/>
    <col min="1267" max="1267" width="34.28515625" style="8" customWidth="1"/>
    <col min="1268" max="1269" width="9.85546875" style="8" customWidth="1"/>
    <col min="1270" max="1270" width="17.5703125" style="8" customWidth="1"/>
    <col min="1271" max="1271" width="18.85546875" style="8" customWidth="1"/>
    <col min="1272" max="1272" width="9.85546875" style="8" customWidth="1"/>
    <col min="1273" max="1274" width="6" style="8" customWidth="1"/>
    <col min="1275" max="1275" width="13.7109375" style="8" customWidth="1"/>
    <col min="1276" max="1277" width="15" style="8" customWidth="1"/>
    <col min="1278" max="1278" width="17.5703125" style="8" customWidth="1"/>
    <col min="1279" max="1279" width="9.85546875" style="8" customWidth="1"/>
    <col min="1280" max="1280" width="7.28515625" style="8" customWidth="1"/>
    <col min="1281" max="1281" width="6" style="8" customWidth="1"/>
    <col min="1282" max="1287" width="17.5703125" style="8" customWidth="1"/>
    <col min="1288" max="1430" width="20.140625" style="8" customWidth="1"/>
    <col min="1431" max="1470" width="12.42578125" style="8" customWidth="1"/>
    <col min="1471" max="1471" width="20.140625" style="8" customWidth="1"/>
    <col min="1472" max="1472" width="21.42578125" style="8" customWidth="1"/>
    <col min="1473" max="1473" width="22.7109375" style="8" customWidth="1"/>
    <col min="1474" max="1474" width="13.7109375" style="8" customWidth="1"/>
    <col min="1475" max="1475" width="15" style="8" customWidth="1"/>
    <col min="1476" max="1478" width="17.5703125" style="8" customWidth="1"/>
    <col min="1479" max="1479" width="16.28515625" style="8" customWidth="1"/>
    <col min="1480" max="1480" width="15" style="8" customWidth="1"/>
    <col min="1481" max="1482" width="12.42578125" style="8" customWidth="1"/>
    <col min="1483" max="1484" width="17.5703125" style="8" customWidth="1"/>
    <col min="1485" max="1485" width="7.28515625" style="8" customWidth="1"/>
    <col min="1486" max="1486" width="21.42578125" style="8" customWidth="1"/>
    <col min="1487" max="1487" width="17.5703125" style="8" customWidth="1"/>
    <col min="1488" max="1488" width="20.140625" style="8" customWidth="1"/>
    <col min="1489" max="1489" width="16.28515625" style="8" customWidth="1"/>
    <col min="1490" max="1490" width="17.5703125" style="8" customWidth="1"/>
    <col min="1491" max="1491" width="6" style="8" customWidth="1"/>
    <col min="1492" max="1493" width="18.85546875" style="8" customWidth="1"/>
    <col min="1494" max="1495" width="20.140625" style="8" customWidth="1"/>
    <col min="1496" max="1496" width="6" style="8" customWidth="1"/>
    <col min="1497" max="1497" width="12.42578125" style="8" customWidth="1"/>
    <col min="1498" max="1498" width="18.85546875" style="8" customWidth="1"/>
    <col min="1499" max="1500" width="15" style="8" customWidth="1"/>
    <col min="1501" max="1501" width="7.28515625" style="8" customWidth="1"/>
    <col min="1502" max="1502" width="11.140625" style="8" customWidth="1"/>
    <col min="1503" max="1503" width="13.7109375" style="8" customWidth="1"/>
    <col min="1504" max="1504" width="18.85546875" style="8" customWidth="1"/>
    <col min="1505" max="1505" width="17.5703125" style="8" customWidth="1"/>
    <col min="1506" max="1506" width="25.28515625" style="8" customWidth="1"/>
    <col min="1507" max="1507" width="20.140625" style="8" customWidth="1"/>
    <col min="1508" max="1508" width="15" style="8" customWidth="1"/>
    <col min="1509" max="1509" width="17.5703125" style="8" customWidth="1"/>
    <col min="1510" max="1510" width="16.28515625" style="8" customWidth="1"/>
    <col min="1511" max="1512" width="15" style="8" customWidth="1"/>
    <col min="1513" max="1513" width="17.5703125" style="8" customWidth="1"/>
    <col min="1514" max="1514" width="20.140625" style="8" customWidth="1"/>
    <col min="1515" max="1515" width="16.28515625" style="8" customWidth="1"/>
    <col min="1516" max="1517" width="25.28515625" style="8" customWidth="1"/>
    <col min="1518" max="1518" width="18.85546875" style="8" customWidth="1"/>
    <col min="1519" max="1520" width="20.140625" style="8" customWidth="1"/>
    <col min="1521" max="1521" width="11.140625" style="8" customWidth="1"/>
    <col min="1522" max="1522" width="29.140625" style="8" customWidth="1"/>
    <col min="1523" max="1523" width="34.28515625" style="8" customWidth="1"/>
    <col min="1524" max="1525" width="9.85546875" style="8" customWidth="1"/>
    <col min="1526" max="1526" width="17.5703125" style="8" customWidth="1"/>
    <col min="1527" max="1527" width="18.85546875" style="8" customWidth="1"/>
    <col min="1528" max="1528" width="9.85546875" style="8" customWidth="1"/>
    <col min="1529" max="1530" width="6" style="8" customWidth="1"/>
    <col min="1531" max="1531" width="13.7109375" style="8" customWidth="1"/>
    <col min="1532" max="1533" width="15" style="8" customWidth="1"/>
    <col min="1534" max="1534" width="17.5703125" style="8" customWidth="1"/>
    <col min="1535" max="1535" width="9.85546875" style="8" customWidth="1"/>
    <col min="1536" max="1536" width="7.28515625" style="8" customWidth="1"/>
    <col min="1537" max="1537" width="6" style="8" customWidth="1"/>
    <col min="1538" max="1543" width="17.5703125" style="8" customWidth="1"/>
    <col min="1544" max="1686" width="20.140625" style="8" customWidth="1"/>
    <col min="1687" max="1726" width="12.42578125" style="8" customWidth="1"/>
    <col min="1727" max="1727" width="20.140625" style="8" customWidth="1"/>
    <col min="1728" max="1728" width="21.42578125" style="8" customWidth="1"/>
    <col min="1729" max="1729" width="22.7109375" style="8" customWidth="1"/>
    <col min="1730" max="1730" width="13.7109375" style="8" customWidth="1"/>
    <col min="1731" max="1731" width="15" style="8" customWidth="1"/>
    <col min="1732" max="1734" width="17.5703125" style="8" customWidth="1"/>
    <col min="1735" max="1735" width="16.28515625" style="8" customWidth="1"/>
    <col min="1736" max="1736" width="15" style="8" customWidth="1"/>
    <col min="1737" max="1738" width="12.42578125" style="8" customWidth="1"/>
    <col min="1739" max="1740" width="17.5703125" style="8" customWidth="1"/>
    <col min="1741" max="1741" width="7.28515625" style="8" customWidth="1"/>
    <col min="1742" max="1742" width="21.42578125" style="8" customWidth="1"/>
    <col min="1743" max="1743" width="17.5703125" style="8" customWidth="1"/>
    <col min="1744" max="1744" width="20.140625" style="8" customWidth="1"/>
    <col min="1745" max="1745" width="16.28515625" style="8" customWidth="1"/>
    <col min="1746" max="1746" width="17.5703125" style="8" customWidth="1"/>
    <col min="1747" max="1747" width="6" style="8" customWidth="1"/>
    <col min="1748" max="1749" width="18.85546875" style="8" customWidth="1"/>
    <col min="1750" max="1751" width="20.140625" style="8" customWidth="1"/>
    <col min="1752" max="1752" width="6" style="8" customWidth="1"/>
    <col min="1753" max="1753" width="12.42578125" style="8" customWidth="1"/>
    <col min="1754" max="1754" width="18.85546875" style="8" customWidth="1"/>
    <col min="1755" max="1756" width="15" style="8" customWidth="1"/>
    <col min="1757" max="1757" width="7.28515625" style="8" customWidth="1"/>
    <col min="1758" max="1758" width="11.140625" style="8" customWidth="1"/>
    <col min="1759" max="1759" width="13.7109375" style="8" customWidth="1"/>
    <col min="1760" max="1760" width="18.85546875" style="8" customWidth="1"/>
    <col min="1761" max="1761" width="17.5703125" style="8" customWidth="1"/>
    <col min="1762" max="1762" width="25.28515625" style="8" customWidth="1"/>
    <col min="1763" max="1763" width="20.140625" style="8" customWidth="1"/>
    <col min="1764" max="1764" width="15" style="8" customWidth="1"/>
    <col min="1765" max="1765" width="17.5703125" style="8" customWidth="1"/>
    <col min="1766" max="1766" width="16.28515625" style="8" customWidth="1"/>
    <col min="1767" max="1768" width="15" style="8" customWidth="1"/>
    <col min="1769" max="1769" width="17.5703125" style="8" customWidth="1"/>
    <col min="1770" max="1770" width="20.140625" style="8" customWidth="1"/>
    <col min="1771" max="1771" width="16.28515625" style="8" customWidth="1"/>
    <col min="1772" max="1773" width="25.28515625" style="8" customWidth="1"/>
    <col min="1774" max="1774" width="18.85546875" style="8" customWidth="1"/>
    <col min="1775" max="1776" width="20.140625" style="8" customWidth="1"/>
    <col min="1777" max="1777" width="11.140625" style="8" customWidth="1"/>
    <col min="1778" max="1778" width="29.140625" style="8" customWidth="1"/>
    <col min="1779" max="1779" width="34.28515625" style="8" customWidth="1"/>
    <col min="1780" max="1781" width="9.85546875" style="8" customWidth="1"/>
    <col min="1782" max="1782" width="17.5703125" style="8" customWidth="1"/>
    <col min="1783" max="1783" width="18.85546875" style="8" customWidth="1"/>
    <col min="1784" max="1784" width="9.85546875" style="8" customWidth="1"/>
    <col min="1785" max="1786" width="6" style="8" customWidth="1"/>
    <col min="1787" max="1787" width="13.7109375" style="8" customWidth="1"/>
    <col min="1788" max="1789" width="15" style="8" customWidth="1"/>
    <col min="1790" max="1790" width="17.5703125" style="8" customWidth="1"/>
    <col min="1791" max="1791" width="9.85546875" style="8" customWidth="1"/>
    <col min="1792" max="1792" width="7.28515625" style="8" customWidth="1"/>
    <col min="1793" max="1793" width="6" style="8" customWidth="1"/>
    <col min="1794" max="1799" width="17.5703125" style="8" customWidth="1"/>
    <col min="1800" max="1942" width="20.140625" style="8" customWidth="1"/>
    <col min="1943" max="1982" width="12.42578125" style="8" customWidth="1"/>
    <col min="1983" max="1983" width="20.140625" style="8" customWidth="1"/>
    <col min="1984" max="1984" width="21.42578125" style="8" customWidth="1"/>
    <col min="1985" max="1985" width="22.7109375" style="8" customWidth="1"/>
    <col min="1986" max="1986" width="13.7109375" style="8" customWidth="1"/>
    <col min="1987" max="1987" width="15" style="8" customWidth="1"/>
    <col min="1988" max="1990" width="17.5703125" style="8" customWidth="1"/>
    <col min="1991" max="1991" width="16.28515625" style="8" customWidth="1"/>
    <col min="1992" max="1992" width="15" style="8" customWidth="1"/>
    <col min="1993" max="1994" width="12.42578125" style="8" customWidth="1"/>
    <col min="1995" max="1996" width="17.5703125" style="8" customWidth="1"/>
    <col min="1997" max="1997" width="7.28515625" style="8" customWidth="1"/>
    <col min="1998" max="1998" width="21.42578125" style="8" customWidth="1"/>
    <col min="1999" max="1999" width="17.5703125" style="8" customWidth="1"/>
    <col min="2000" max="2000" width="20.140625" style="8" customWidth="1"/>
    <col min="2001" max="2001" width="16.28515625" style="8" customWidth="1"/>
    <col min="2002" max="2002" width="17.5703125" style="8" customWidth="1"/>
    <col min="2003" max="2003" width="6" style="8" customWidth="1"/>
    <col min="2004" max="2005" width="18.85546875" style="8" customWidth="1"/>
    <col min="2006" max="2007" width="20.140625" style="8" customWidth="1"/>
    <col min="2008" max="2008" width="6" style="8" customWidth="1"/>
    <col min="2009" max="2009" width="12.42578125" style="8" customWidth="1"/>
    <col min="2010" max="2010" width="18.85546875" style="8" customWidth="1"/>
    <col min="2011" max="2012" width="15" style="8" customWidth="1"/>
    <col min="2013" max="2013" width="7.28515625" style="8" customWidth="1"/>
    <col min="2014" max="2014" width="11.140625" style="8" customWidth="1"/>
    <col min="2015" max="2015" width="13.7109375" style="8" customWidth="1"/>
    <col min="2016" max="2016" width="18.85546875" style="8" customWidth="1"/>
    <col min="2017" max="2017" width="17.5703125" style="8" customWidth="1"/>
    <col min="2018" max="2018" width="25.28515625" style="8" customWidth="1"/>
    <col min="2019" max="2019" width="20.140625" style="8" customWidth="1"/>
    <col min="2020" max="2020" width="15" style="8" customWidth="1"/>
    <col min="2021" max="2021" width="17.5703125" style="8" customWidth="1"/>
    <col min="2022" max="2022" width="16.28515625" style="8" customWidth="1"/>
    <col min="2023" max="2024" width="15" style="8" customWidth="1"/>
    <col min="2025" max="2025" width="17.5703125" style="8" customWidth="1"/>
    <col min="2026" max="2026" width="20.140625" style="8" customWidth="1"/>
    <col min="2027" max="2027" width="16.28515625" style="8" customWidth="1"/>
    <col min="2028" max="2029" width="25.28515625" style="8" customWidth="1"/>
    <col min="2030" max="2030" width="18.85546875" style="8" customWidth="1"/>
    <col min="2031" max="2032" width="20.140625" style="8" customWidth="1"/>
    <col min="2033" max="2033" width="11.140625" style="8" customWidth="1"/>
    <col min="2034" max="2034" width="29.140625" style="8" customWidth="1"/>
    <col min="2035" max="2035" width="34.28515625" style="8" customWidth="1"/>
    <col min="2036" max="2037" width="9.85546875" style="8" customWidth="1"/>
    <col min="2038" max="2038" width="17.5703125" style="8" customWidth="1"/>
    <col min="2039" max="2039" width="18.85546875" style="8" customWidth="1"/>
    <col min="2040" max="2040" width="9.85546875" style="8" customWidth="1"/>
    <col min="2041" max="2042" width="6" style="8" customWidth="1"/>
    <col min="2043" max="2043" width="13.7109375" style="8" customWidth="1"/>
    <col min="2044" max="2045" width="15" style="8" customWidth="1"/>
    <col min="2046" max="2046" width="17.5703125" style="8" customWidth="1"/>
    <col min="2047" max="2047" width="9.85546875" style="8" customWidth="1"/>
    <col min="2048" max="2048" width="7.28515625" style="8" customWidth="1"/>
    <col min="2049" max="2049" width="6" style="8" customWidth="1"/>
    <col min="2050" max="2055" width="17.5703125" style="8" customWidth="1"/>
    <col min="2056" max="2198" width="20.140625" style="8" customWidth="1"/>
    <col min="2199" max="2238" width="12.42578125" style="8" customWidth="1"/>
    <col min="2239" max="2239" width="20.140625" style="8" customWidth="1"/>
    <col min="2240" max="2240" width="21.42578125" style="8" customWidth="1"/>
    <col min="2241" max="2241" width="22.7109375" style="8" customWidth="1"/>
    <col min="2242" max="2242" width="13.7109375" style="8" customWidth="1"/>
    <col min="2243" max="2243" width="15" style="8" customWidth="1"/>
    <col min="2244" max="2246" width="17.5703125" style="8" customWidth="1"/>
    <col min="2247" max="2247" width="16.28515625" style="8" customWidth="1"/>
    <col min="2248" max="2248" width="15" style="8" customWidth="1"/>
    <col min="2249" max="2250" width="12.42578125" style="8" customWidth="1"/>
    <col min="2251" max="2252" width="17.5703125" style="8" customWidth="1"/>
    <col min="2253" max="2253" width="7.28515625" style="8" customWidth="1"/>
    <col min="2254" max="2254" width="21.42578125" style="8" customWidth="1"/>
    <col min="2255" max="2255" width="17.5703125" style="8" customWidth="1"/>
    <col min="2256" max="2256" width="20.140625" style="8" customWidth="1"/>
    <col min="2257" max="2257" width="16.28515625" style="8" customWidth="1"/>
    <col min="2258" max="2258" width="17.5703125" style="8" customWidth="1"/>
    <col min="2259" max="2259" width="6" style="8" customWidth="1"/>
    <col min="2260" max="2261" width="18.85546875" style="8" customWidth="1"/>
    <col min="2262" max="2263" width="20.140625" style="8" customWidth="1"/>
    <col min="2264" max="2264" width="6" style="8" customWidth="1"/>
    <col min="2265" max="2265" width="12.42578125" style="8" customWidth="1"/>
    <col min="2266" max="2266" width="18.85546875" style="8" customWidth="1"/>
    <col min="2267" max="2268" width="15" style="8" customWidth="1"/>
    <col min="2269" max="2269" width="7.28515625" style="8" customWidth="1"/>
    <col min="2270" max="2270" width="11.140625" style="8" customWidth="1"/>
    <col min="2271" max="2271" width="13.7109375" style="8" customWidth="1"/>
    <col min="2272" max="2272" width="18.85546875" style="8" customWidth="1"/>
    <col min="2273" max="2273" width="17.5703125" style="8" customWidth="1"/>
    <col min="2274" max="2274" width="25.28515625" style="8" customWidth="1"/>
    <col min="2275" max="2275" width="20.140625" style="8" customWidth="1"/>
    <col min="2276" max="2276" width="15" style="8" customWidth="1"/>
    <col min="2277" max="2277" width="17.5703125" style="8" customWidth="1"/>
    <col min="2278" max="2278" width="16.28515625" style="8" customWidth="1"/>
    <col min="2279" max="2280" width="15" style="8" customWidth="1"/>
    <col min="2281" max="2281" width="17.5703125" style="8" customWidth="1"/>
    <col min="2282" max="2282" width="20.140625" style="8" customWidth="1"/>
    <col min="2283" max="2283" width="16.28515625" style="8" customWidth="1"/>
    <col min="2284" max="2285" width="25.28515625" style="8" customWidth="1"/>
    <col min="2286" max="2286" width="18.85546875" style="8" customWidth="1"/>
    <col min="2287" max="2288" width="20.140625" style="8" customWidth="1"/>
    <col min="2289" max="2289" width="11.140625" style="8" customWidth="1"/>
    <col min="2290" max="2290" width="29.140625" style="8" customWidth="1"/>
    <col min="2291" max="2291" width="34.28515625" style="8" customWidth="1"/>
    <col min="2292" max="2293" width="9.85546875" style="8" customWidth="1"/>
    <col min="2294" max="2294" width="17.5703125" style="8" customWidth="1"/>
    <col min="2295" max="2295" width="18.85546875" style="8" customWidth="1"/>
    <col min="2296" max="2296" width="9.85546875" style="8" customWidth="1"/>
    <col min="2297" max="2298" width="6" style="8" customWidth="1"/>
    <col min="2299" max="2299" width="13.7109375" style="8" customWidth="1"/>
    <col min="2300" max="2301" width="15" style="8" customWidth="1"/>
    <col min="2302" max="2302" width="17.5703125" style="8" customWidth="1"/>
    <col min="2303" max="2303" width="9.85546875" style="8" customWidth="1"/>
    <col min="2304" max="2304" width="7.28515625" style="8" customWidth="1"/>
    <col min="2305" max="2305" width="6" style="8" customWidth="1"/>
    <col min="2306" max="2311" width="17.5703125" style="8" customWidth="1"/>
    <col min="2312" max="2454" width="20.140625" style="8" customWidth="1"/>
    <col min="2455" max="2494" width="12.42578125" style="8" customWidth="1"/>
    <col min="2495" max="2495" width="20.140625" style="8" customWidth="1"/>
    <col min="2496" max="2496" width="21.42578125" style="8" customWidth="1"/>
    <col min="2497" max="2497" width="22.7109375" style="8" customWidth="1"/>
    <col min="2498" max="2498" width="13.7109375" style="8" customWidth="1"/>
    <col min="2499" max="2499" width="15" style="8" customWidth="1"/>
    <col min="2500" max="2502" width="17.5703125" style="8" customWidth="1"/>
    <col min="2503" max="2503" width="16.28515625" style="8" customWidth="1"/>
    <col min="2504" max="2504" width="15" style="8" customWidth="1"/>
    <col min="2505" max="2506" width="12.42578125" style="8" customWidth="1"/>
    <col min="2507" max="2508" width="17.5703125" style="8" customWidth="1"/>
    <col min="2509" max="2509" width="7.28515625" style="8" customWidth="1"/>
    <col min="2510" max="2510" width="21.42578125" style="8" customWidth="1"/>
    <col min="2511" max="2511" width="17.5703125" style="8" customWidth="1"/>
    <col min="2512" max="2512" width="20.140625" style="8" customWidth="1"/>
    <col min="2513" max="2513" width="16.28515625" style="8" customWidth="1"/>
    <col min="2514" max="2514" width="17.5703125" style="8" customWidth="1"/>
    <col min="2515" max="2515" width="6" style="8" customWidth="1"/>
    <col min="2516" max="2517" width="18.85546875" style="8" customWidth="1"/>
    <col min="2518" max="2519" width="20.140625" style="8" customWidth="1"/>
    <col min="2520" max="2520" width="6" style="8" customWidth="1"/>
    <col min="2521" max="2521" width="12.42578125" style="8" customWidth="1"/>
    <col min="2522" max="2522" width="18.85546875" style="8" customWidth="1"/>
    <col min="2523" max="2524" width="15" style="8" customWidth="1"/>
    <col min="2525" max="2525" width="7.28515625" style="8" customWidth="1"/>
    <col min="2526" max="2526" width="11.140625" style="8" customWidth="1"/>
    <col min="2527" max="2527" width="13.7109375" style="8" customWidth="1"/>
    <col min="2528" max="2528" width="18.85546875" style="8" customWidth="1"/>
    <col min="2529" max="2529" width="17.5703125" style="8" customWidth="1"/>
    <col min="2530" max="2530" width="25.28515625" style="8" customWidth="1"/>
    <col min="2531" max="2531" width="20.140625" style="8" customWidth="1"/>
    <col min="2532" max="2532" width="15" style="8" customWidth="1"/>
    <col min="2533" max="2533" width="17.5703125" style="8" customWidth="1"/>
    <col min="2534" max="2534" width="16.28515625" style="8" customWidth="1"/>
    <col min="2535" max="2536" width="15" style="8" customWidth="1"/>
    <col min="2537" max="2537" width="17.5703125" style="8" customWidth="1"/>
    <col min="2538" max="2538" width="20.140625" style="8" customWidth="1"/>
    <col min="2539" max="2539" width="16.28515625" style="8" customWidth="1"/>
    <col min="2540" max="2541" width="25.28515625" style="8" customWidth="1"/>
    <col min="2542" max="2542" width="18.85546875" style="8" customWidth="1"/>
    <col min="2543" max="2544" width="20.140625" style="8" customWidth="1"/>
    <col min="2545" max="2545" width="11.140625" style="8" customWidth="1"/>
    <col min="2546" max="2546" width="29.140625" style="8" customWidth="1"/>
    <col min="2547" max="2547" width="34.28515625" style="8" customWidth="1"/>
    <col min="2548" max="2549" width="9.85546875" style="8" customWidth="1"/>
    <col min="2550" max="2550" width="17.5703125" style="8" customWidth="1"/>
    <col min="2551" max="2551" width="18.85546875" style="8" customWidth="1"/>
    <col min="2552" max="2552" width="9.85546875" style="8" customWidth="1"/>
    <col min="2553" max="2554" width="6" style="8" customWidth="1"/>
    <col min="2555" max="2555" width="13.7109375" style="8" customWidth="1"/>
    <col min="2556" max="2557" width="15" style="8" customWidth="1"/>
    <col min="2558" max="2558" width="17.5703125" style="8" customWidth="1"/>
    <col min="2559" max="2559" width="9.85546875" style="8" customWidth="1"/>
    <col min="2560" max="2560" width="7.28515625" style="8" customWidth="1"/>
    <col min="2561" max="2561" width="6" style="8" customWidth="1"/>
    <col min="2562" max="2567" width="17.5703125" style="8" customWidth="1"/>
    <col min="2568" max="2710" width="20.140625" style="8" customWidth="1"/>
    <col min="2711" max="2750" width="12.42578125" style="8" customWidth="1"/>
    <col min="2751" max="2751" width="20.140625" style="8" customWidth="1"/>
    <col min="2752" max="2752" width="21.42578125" style="8" customWidth="1"/>
    <col min="2753" max="2753" width="22.7109375" style="8" customWidth="1"/>
    <col min="2754" max="2754" width="13.7109375" style="8" customWidth="1"/>
    <col min="2755" max="2755" width="15" style="8" customWidth="1"/>
    <col min="2756" max="2758" width="17.5703125" style="8" customWidth="1"/>
    <col min="2759" max="2759" width="16.28515625" style="8" customWidth="1"/>
    <col min="2760" max="2760" width="15" style="8" customWidth="1"/>
    <col min="2761" max="2762" width="12.42578125" style="8" customWidth="1"/>
    <col min="2763" max="2764" width="17.5703125" style="8" customWidth="1"/>
    <col min="2765" max="2765" width="7.28515625" style="8" customWidth="1"/>
    <col min="2766" max="2766" width="21.42578125" style="8" customWidth="1"/>
    <col min="2767" max="2767" width="17.5703125" style="8" customWidth="1"/>
    <col min="2768" max="2768" width="20.140625" style="8" customWidth="1"/>
    <col min="2769" max="2769" width="16.28515625" style="8" customWidth="1"/>
    <col min="2770" max="2770" width="17.5703125" style="8" customWidth="1"/>
    <col min="2771" max="2771" width="6" style="8" customWidth="1"/>
    <col min="2772" max="2773" width="18.85546875" style="8" customWidth="1"/>
    <col min="2774" max="2775" width="20.140625" style="8" customWidth="1"/>
    <col min="2776" max="2776" width="6" style="8" customWidth="1"/>
    <col min="2777" max="2777" width="12.42578125" style="8" customWidth="1"/>
    <col min="2778" max="2778" width="18.85546875" style="8" customWidth="1"/>
    <col min="2779" max="2780" width="15" style="8" customWidth="1"/>
    <col min="2781" max="2781" width="7.28515625" style="8" customWidth="1"/>
    <col min="2782" max="2782" width="11.140625" style="8" customWidth="1"/>
    <col min="2783" max="2783" width="13.7109375" style="8" customWidth="1"/>
    <col min="2784" max="2784" width="18.85546875" style="8" customWidth="1"/>
    <col min="2785" max="2785" width="17.5703125" style="8" customWidth="1"/>
    <col min="2786" max="2786" width="25.28515625" style="8" customWidth="1"/>
    <col min="2787" max="2787" width="20.140625" style="8" customWidth="1"/>
    <col min="2788" max="2788" width="15" style="8" customWidth="1"/>
    <col min="2789" max="2789" width="17.5703125" style="8" customWidth="1"/>
    <col min="2790" max="2790" width="16.28515625" style="8" customWidth="1"/>
    <col min="2791" max="2792" width="15" style="8" customWidth="1"/>
    <col min="2793" max="2793" width="17.5703125" style="8" customWidth="1"/>
    <col min="2794" max="2794" width="20.140625" style="8" customWidth="1"/>
    <col min="2795" max="2795" width="16.28515625" style="8" customWidth="1"/>
    <col min="2796" max="2797" width="25.28515625" style="8" customWidth="1"/>
    <col min="2798" max="2798" width="18.85546875" style="8" customWidth="1"/>
    <col min="2799" max="2800" width="20.140625" style="8" customWidth="1"/>
    <col min="2801" max="2801" width="11.140625" style="8" customWidth="1"/>
    <col min="2802" max="2802" width="29.140625" style="8" customWidth="1"/>
    <col min="2803" max="2803" width="34.28515625" style="8" customWidth="1"/>
    <col min="2804" max="2805" width="9.85546875" style="8" customWidth="1"/>
    <col min="2806" max="2806" width="17.5703125" style="8" customWidth="1"/>
    <col min="2807" max="2807" width="18.85546875" style="8" customWidth="1"/>
    <col min="2808" max="2808" width="9.85546875" style="8" customWidth="1"/>
    <col min="2809" max="2810" width="6" style="8" customWidth="1"/>
    <col min="2811" max="2811" width="13.7109375" style="8" customWidth="1"/>
    <col min="2812" max="2813" width="15" style="8" customWidth="1"/>
    <col min="2814" max="2814" width="17.5703125" style="8" customWidth="1"/>
    <col min="2815" max="2815" width="9.85546875" style="8" customWidth="1"/>
    <col min="2816" max="2816" width="7.28515625" style="8" customWidth="1"/>
    <col min="2817" max="2817" width="6" style="8" customWidth="1"/>
    <col min="2818" max="2823" width="17.5703125" style="8" customWidth="1"/>
    <col min="2824" max="2966" width="20.140625" style="8" customWidth="1"/>
    <col min="2967" max="3006" width="12.42578125" style="8" customWidth="1"/>
    <col min="3007" max="3007" width="20.140625" style="8" customWidth="1"/>
    <col min="3008" max="3008" width="21.42578125" style="8" customWidth="1"/>
    <col min="3009" max="3009" width="22.7109375" style="8" customWidth="1"/>
    <col min="3010" max="3010" width="13.7109375" style="8" customWidth="1"/>
    <col min="3011" max="3011" width="15" style="8" customWidth="1"/>
    <col min="3012" max="3014" width="17.5703125" style="8" customWidth="1"/>
    <col min="3015" max="3015" width="16.28515625" style="8" customWidth="1"/>
    <col min="3016" max="3016" width="15" style="8" customWidth="1"/>
    <col min="3017" max="3018" width="12.42578125" style="8" customWidth="1"/>
    <col min="3019" max="3020" width="17.5703125" style="8" customWidth="1"/>
    <col min="3021" max="3021" width="7.28515625" style="8" customWidth="1"/>
    <col min="3022" max="3022" width="21.42578125" style="8" customWidth="1"/>
    <col min="3023" max="3023" width="17.5703125" style="8" customWidth="1"/>
    <col min="3024" max="3024" width="20.140625" style="8" customWidth="1"/>
    <col min="3025" max="3025" width="16.28515625" style="8" customWidth="1"/>
    <col min="3026" max="3026" width="17.5703125" style="8" customWidth="1"/>
    <col min="3027" max="3027" width="6" style="8" customWidth="1"/>
    <col min="3028" max="3029" width="18.85546875" style="8" customWidth="1"/>
    <col min="3030" max="3031" width="20.140625" style="8" customWidth="1"/>
    <col min="3032" max="3032" width="6" style="8" customWidth="1"/>
    <col min="3033" max="3033" width="12.42578125" style="8" customWidth="1"/>
    <col min="3034" max="3034" width="18.85546875" style="8" customWidth="1"/>
    <col min="3035" max="3036" width="15" style="8" customWidth="1"/>
    <col min="3037" max="3037" width="7.28515625" style="8" customWidth="1"/>
    <col min="3038" max="3038" width="11.140625" style="8" customWidth="1"/>
    <col min="3039" max="3039" width="13.7109375" style="8" customWidth="1"/>
    <col min="3040" max="3040" width="18.85546875" style="8" customWidth="1"/>
    <col min="3041" max="3041" width="17.5703125" style="8" customWidth="1"/>
    <col min="3042" max="3042" width="25.28515625" style="8" customWidth="1"/>
    <col min="3043" max="3043" width="20.140625" style="8" customWidth="1"/>
    <col min="3044" max="3044" width="15" style="8" customWidth="1"/>
    <col min="3045" max="3045" width="17.5703125" style="8" customWidth="1"/>
    <col min="3046" max="3046" width="16.28515625" style="8" customWidth="1"/>
    <col min="3047" max="3048" width="15" style="8" customWidth="1"/>
    <col min="3049" max="3049" width="17.5703125" style="8" customWidth="1"/>
    <col min="3050" max="3050" width="20.140625" style="8" customWidth="1"/>
    <col min="3051" max="3051" width="16.28515625" style="8" customWidth="1"/>
    <col min="3052" max="3053" width="25.28515625" style="8" customWidth="1"/>
    <col min="3054" max="3054" width="18.85546875" style="8" customWidth="1"/>
    <col min="3055" max="3056" width="20.140625" style="8" customWidth="1"/>
    <col min="3057" max="3057" width="11.140625" style="8" customWidth="1"/>
    <col min="3058" max="3058" width="29.140625" style="8" customWidth="1"/>
    <col min="3059" max="3059" width="34.28515625" style="8" customWidth="1"/>
    <col min="3060" max="3061" width="9.85546875" style="8" customWidth="1"/>
    <col min="3062" max="3062" width="17.5703125" style="8" customWidth="1"/>
    <col min="3063" max="3063" width="18.85546875" style="8" customWidth="1"/>
    <col min="3064" max="3064" width="9.85546875" style="8" customWidth="1"/>
    <col min="3065" max="3066" width="6" style="8" customWidth="1"/>
    <col min="3067" max="3067" width="13.7109375" style="8" customWidth="1"/>
    <col min="3068" max="3069" width="15" style="8" customWidth="1"/>
    <col min="3070" max="3070" width="17.5703125" style="8" customWidth="1"/>
    <col min="3071" max="3071" width="9.85546875" style="8" customWidth="1"/>
    <col min="3072" max="3072" width="7.28515625" style="8" customWidth="1"/>
    <col min="3073" max="3073" width="6" style="8" customWidth="1"/>
    <col min="3074" max="3079" width="17.5703125" style="8" customWidth="1"/>
    <col min="3080" max="3222" width="20.140625" style="8" customWidth="1"/>
    <col min="3223" max="3262" width="12.42578125" style="8" customWidth="1"/>
    <col min="3263" max="3263" width="20.140625" style="8" customWidth="1"/>
    <col min="3264" max="3264" width="21.42578125" style="8" customWidth="1"/>
    <col min="3265" max="3265" width="22.7109375" style="8" customWidth="1"/>
    <col min="3266" max="3266" width="13.7109375" style="8" customWidth="1"/>
    <col min="3267" max="3267" width="15" style="8" customWidth="1"/>
    <col min="3268" max="3270" width="17.5703125" style="8" customWidth="1"/>
    <col min="3271" max="3271" width="16.28515625" style="8" customWidth="1"/>
    <col min="3272" max="3272" width="15" style="8" customWidth="1"/>
    <col min="3273" max="3274" width="12.42578125" style="8" customWidth="1"/>
    <col min="3275" max="3276" width="17.5703125" style="8" customWidth="1"/>
    <col min="3277" max="3277" width="7.28515625" style="8" customWidth="1"/>
    <col min="3278" max="3278" width="21.42578125" style="8" customWidth="1"/>
    <col min="3279" max="3279" width="17.5703125" style="8" customWidth="1"/>
    <col min="3280" max="3280" width="20.140625" style="8" customWidth="1"/>
    <col min="3281" max="3281" width="16.28515625" style="8" customWidth="1"/>
    <col min="3282" max="3282" width="17.5703125" style="8" customWidth="1"/>
    <col min="3283" max="3283" width="6" style="8" customWidth="1"/>
    <col min="3284" max="3285" width="18.85546875" style="8" customWidth="1"/>
    <col min="3286" max="3287" width="20.140625" style="8" customWidth="1"/>
    <col min="3288" max="3288" width="6" style="8" customWidth="1"/>
    <col min="3289" max="3289" width="12.42578125" style="8" customWidth="1"/>
    <col min="3290" max="3290" width="18.85546875" style="8" customWidth="1"/>
    <col min="3291" max="3292" width="15" style="8" customWidth="1"/>
    <col min="3293" max="3293" width="7.28515625" style="8" customWidth="1"/>
    <col min="3294" max="3294" width="11.140625" style="8" customWidth="1"/>
    <col min="3295" max="3295" width="13.7109375" style="8" customWidth="1"/>
    <col min="3296" max="3296" width="18.85546875" style="8" customWidth="1"/>
    <col min="3297" max="3297" width="17.5703125" style="8" customWidth="1"/>
    <col min="3298" max="3298" width="25.28515625" style="8" customWidth="1"/>
    <col min="3299" max="3299" width="20.140625" style="8" customWidth="1"/>
    <col min="3300" max="3300" width="15" style="8" customWidth="1"/>
    <col min="3301" max="3301" width="17.5703125" style="8" customWidth="1"/>
    <col min="3302" max="3302" width="16.28515625" style="8" customWidth="1"/>
    <col min="3303" max="3304" width="15" style="8" customWidth="1"/>
    <col min="3305" max="3305" width="17.5703125" style="8" customWidth="1"/>
    <col min="3306" max="3306" width="20.140625" style="8" customWidth="1"/>
    <col min="3307" max="3307" width="16.28515625" style="8" customWidth="1"/>
    <col min="3308" max="3309" width="25.28515625" style="8" customWidth="1"/>
    <col min="3310" max="3310" width="18.85546875" style="8" customWidth="1"/>
    <col min="3311" max="3312" width="20.140625" style="8" customWidth="1"/>
    <col min="3313" max="3313" width="11.140625" style="8" customWidth="1"/>
    <col min="3314" max="3314" width="29.140625" style="8" customWidth="1"/>
    <col min="3315" max="3315" width="34.28515625" style="8" customWidth="1"/>
    <col min="3316" max="3317" width="9.85546875" style="8" customWidth="1"/>
    <col min="3318" max="3318" width="17.5703125" style="8" customWidth="1"/>
    <col min="3319" max="3319" width="18.85546875" style="8" customWidth="1"/>
    <col min="3320" max="3320" width="9.85546875" style="8" customWidth="1"/>
    <col min="3321" max="3322" width="6" style="8" customWidth="1"/>
    <col min="3323" max="3323" width="13.7109375" style="8" customWidth="1"/>
    <col min="3324" max="3325" width="15" style="8" customWidth="1"/>
    <col min="3326" max="3326" width="17.5703125" style="8" customWidth="1"/>
    <col min="3327" max="3327" width="9.85546875" style="8" customWidth="1"/>
    <col min="3328" max="3328" width="7.28515625" style="8" customWidth="1"/>
    <col min="3329" max="3329" width="6" style="8" customWidth="1"/>
    <col min="3330" max="3335" width="17.5703125" style="8" customWidth="1"/>
    <col min="3336" max="3478" width="20.140625" style="8" customWidth="1"/>
    <col min="3479" max="3518" width="12.42578125" style="8" customWidth="1"/>
    <col min="3519" max="3519" width="20.140625" style="8" customWidth="1"/>
    <col min="3520" max="3520" width="21.42578125" style="8" customWidth="1"/>
    <col min="3521" max="3521" width="22.7109375" style="8" customWidth="1"/>
    <col min="3522" max="3522" width="13.7109375" style="8" customWidth="1"/>
    <col min="3523" max="3523" width="15" style="8" customWidth="1"/>
    <col min="3524" max="3526" width="17.5703125" style="8" customWidth="1"/>
    <col min="3527" max="3527" width="16.28515625" style="8" customWidth="1"/>
    <col min="3528" max="3528" width="15" style="8" customWidth="1"/>
    <col min="3529" max="3530" width="12.42578125" style="8" customWidth="1"/>
    <col min="3531" max="3532" width="17.5703125" style="8" customWidth="1"/>
    <col min="3533" max="3533" width="7.28515625" style="8" customWidth="1"/>
    <col min="3534" max="3534" width="21.42578125" style="8" customWidth="1"/>
    <col min="3535" max="3535" width="17.5703125" style="8" customWidth="1"/>
    <col min="3536" max="3536" width="20.140625" style="8" customWidth="1"/>
    <col min="3537" max="3537" width="16.28515625" style="8" customWidth="1"/>
    <col min="3538" max="3538" width="17.5703125" style="8" customWidth="1"/>
    <col min="3539" max="3539" width="6" style="8" customWidth="1"/>
    <col min="3540" max="3541" width="18.85546875" style="8" customWidth="1"/>
    <col min="3542" max="3543" width="20.140625" style="8" customWidth="1"/>
    <col min="3544" max="3544" width="6" style="8" customWidth="1"/>
    <col min="3545" max="3545" width="12.42578125" style="8" customWidth="1"/>
    <col min="3546" max="3546" width="18.85546875" style="8" customWidth="1"/>
    <col min="3547" max="3548" width="15" style="8" customWidth="1"/>
    <col min="3549" max="3549" width="7.28515625" style="8" customWidth="1"/>
    <col min="3550" max="3550" width="11.140625" style="8" customWidth="1"/>
    <col min="3551" max="3551" width="13.7109375" style="8" customWidth="1"/>
    <col min="3552" max="3552" width="18.85546875" style="8" customWidth="1"/>
    <col min="3553" max="3553" width="17.5703125" style="8" customWidth="1"/>
    <col min="3554" max="3554" width="25.28515625" style="8" customWidth="1"/>
    <col min="3555" max="3555" width="20.140625" style="8" customWidth="1"/>
    <col min="3556" max="3556" width="15" style="8" customWidth="1"/>
    <col min="3557" max="3557" width="17.5703125" style="8" customWidth="1"/>
    <col min="3558" max="3558" width="16.28515625" style="8" customWidth="1"/>
    <col min="3559" max="3560" width="15" style="8" customWidth="1"/>
    <col min="3561" max="3561" width="17.5703125" style="8" customWidth="1"/>
    <col min="3562" max="3562" width="20.140625" style="8" customWidth="1"/>
    <col min="3563" max="3563" width="16.28515625" style="8" customWidth="1"/>
    <col min="3564" max="3565" width="25.28515625" style="8" customWidth="1"/>
    <col min="3566" max="3566" width="18.85546875" style="8" customWidth="1"/>
    <col min="3567" max="3568" width="20.140625" style="8" customWidth="1"/>
    <col min="3569" max="3569" width="11.140625" style="8" customWidth="1"/>
    <col min="3570" max="3570" width="29.140625" style="8" customWidth="1"/>
    <col min="3571" max="3571" width="34.28515625" style="8" customWidth="1"/>
    <col min="3572" max="3573" width="9.85546875" style="8" customWidth="1"/>
    <col min="3574" max="3574" width="17.5703125" style="8" customWidth="1"/>
    <col min="3575" max="3575" width="18.85546875" style="8" customWidth="1"/>
    <col min="3576" max="3576" width="9.85546875" style="8" customWidth="1"/>
    <col min="3577" max="3578" width="6" style="8" customWidth="1"/>
    <col min="3579" max="3579" width="13.7109375" style="8" customWidth="1"/>
    <col min="3580" max="3581" width="15" style="8" customWidth="1"/>
    <col min="3582" max="3582" width="17.5703125" style="8" customWidth="1"/>
    <col min="3583" max="3583" width="9.85546875" style="8" customWidth="1"/>
    <col min="3584" max="3584" width="7.28515625" style="8" customWidth="1"/>
    <col min="3585" max="3585" width="6" style="8" customWidth="1"/>
    <col min="3586" max="3591" width="17.5703125" style="8" customWidth="1"/>
    <col min="3592" max="3734" width="20.140625" style="8" customWidth="1"/>
    <col min="3735" max="3774" width="12.42578125" style="8" customWidth="1"/>
    <col min="3775" max="3775" width="20.140625" style="8" customWidth="1"/>
    <col min="3776" max="3776" width="21.42578125" style="8" customWidth="1"/>
    <col min="3777" max="3777" width="22.7109375" style="8" customWidth="1"/>
    <col min="3778" max="3778" width="13.7109375" style="8" customWidth="1"/>
    <col min="3779" max="3779" width="15" style="8" customWidth="1"/>
    <col min="3780" max="3782" width="17.5703125" style="8" customWidth="1"/>
    <col min="3783" max="3783" width="16.28515625" style="8" customWidth="1"/>
    <col min="3784" max="3784" width="15" style="8" customWidth="1"/>
    <col min="3785" max="3786" width="12.42578125" style="8" customWidth="1"/>
    <col min="3787" max="3788" width="17.5703125" style="8" customWidth="1"/>
    <col min="3789" max="3789" width="7.28515625" style="8" customWidth="1"/>
    <col min="3790" max="3790" width="21.42578125" style="8" customWidth="1"/>
    <col min="3791" max="3791" width="17.5703125" style="8" customWidth="1"/>
    <col min="3792" max="3792" width="20.140625" style="8" customWidth="1"/>
    <col min="3793" max="3793" width="16.28515625" style="8" customWidth="1"/>
    <col min="3794" max="3794" width="17.5703125" style="8" customWidth="1"/>
    <col min="3795" max="3795" width="6" style="8" customWidth="1"/>
    <col min="3796" max="3797" width="18.85546875" style="8" customWidth="1"/>
    <col min="3798" max="3799" width="20.140625" style="8" customWidth="1"/>
    <col min="3800" max="3800" width="6" style="8" customWidth="1"/>
    <col min="3801" max="3801" width="12.42578125" style="8" customWidth="1"/>
    <col min="3802" max="3802" width="18.85546875" style="8" customWidth="1"/>
    <col min="3803" max="3804" width="15" style="8" customWidth="1"/>
    <col min="3805" max="3805" width="7.28515625" style="8" customWidth="1"/>
    <col min="3806" max="3806" width="11.140625" style="8" customWidth="1"/>
    <col min="3807" max="3807" width="13.7109375" style="8" customWidth="1"/>
    <col min="3808" max="3808" width="18.85546875" style="8" customWidth="1"/>
    <col min="3809" max="3809" width="17.5703125" style="8" customWidth="1"/>
    <col min="3810" max="3810" width="25.28515625" style="8" customWidth="1"/>
    <col min="3811" max="3811" width="20.140625" style="8" customWidth="1"/>
    <col min="3812" max="3812" width="15" style="8" customWidth="1"/>
    <col min="3813" max="3813" width="17.5703125" style="8" customWidth="1"/>
    <col min="3814" max="3814" width="16.28515625" style="8" customWidth="1"/>
    <col min="3815" max="3816" width="15" style="8" customWidth="1"/>
    <col min="3817" max="3817" width="17.5703125" style="8" customWidth="1"/>
    <col min="3818" max="3818" width="20.140625" style="8" customWidth="1"/>
    <col min="3819" max="3819" width="16.28515625" style="8" customWidth="1"/>
    <col min="3820" max="3821" width="25.28515625" style="8" customWidth="1"/>
    <col min="3822" max="3822" width="18.85546875" style="8" customWidth="1"/>
    <col min="3823" max="3824" width="20.140625" style="8" customWidth="1"/>
    <col min="3825" max="3825" width="11.140625" style="8" customWidth="1"/>
    <col min="3826" max="3826" width="29.140625" style="8" customWidth="1"/>
    <col min="3827" max="3827" width="34.28515625" style="8" customWidth="1"/>
    <col min="3828" max="3829" width="9.85546875" style="8" customWidth="1"/>
    <col min="3830" max="3830" width="17.5703125" style="8" customWidth="1"/>
    <col min="3831" max="3831" width="18.85546875" style="8" customWidth="1"/>
    <col min="3832" max="3832" width="9.85546875" style="8" customWidth="1"/>
    <col min="3833" max="3834" width="6" style="8" customWidth="1"/>
    <col min="3835" max="3835" width="13.7109375" style="8" customWidth="1"/>
    <col min="3836" max="3837" width="15" style="8" customWidth="1"/>
    <col min="3838" max="3838" width="17.5703125" style="8" customWidth="1"/>
    <col min="3839" max="3839" width="9.85546875" style="8" customWidth="1"/>
    <col min="3840" max="3840" width="7.28515625" style="8" customWidth="1"/>
    <col min="3841" max="3841" width="6" style="8" customWidth="1"/>
    <col min="3842" max="3847" width="17.5703125" style="8" customWidth="1"/>
    <col min="3848" max="3990" width="20.140625" style="8" customWidth="1"/>
    <col min="3991" max="4030" width="12.42578125" style="8" customWidth="1"/>
    <col min="4031" max="4031" width="20.140625" style="8" customWidth="1"/>
    <col min="4032" max="4032" width="21.42578125" style="8" customWidth="1"/>
    <col min="4033" max="4033" width="22.7109375" style="8" customWidth="1"/>
    <col min="4034" max="4034" width="13.7109375" style="8" customWidth="1"/>
    <col min="4035" max="4035" width="15" style="8" customWidth="1"/>
    <col min="4036" max="4038" width="17.5703125" style="8" customWidth="1"/>
    <col min="4039" max="4039" width="16.28515625" style="8" customWidth="1"/>
    <col min="4040" max="4040" width="15" style="8" customWidth="1"/>
    <col min="4041" max="4042" width="12.42578125" style="8" customWidth="1"/>
    <col min="4043" max="4044" width="17.5703125" style="8" customWidth="1"/>
    <col min="4045" max="4045" width="7.28515625" style="8" customWidth="1"/>
    <col min="4046" max="4046" width="21.42578125" style="8" customWidth="1"/>
    <col min="4047" max="4047" width="17.5703125" style="8" customWidth="1"/>
    <col min="4048" max="4048" width="20.140625" style="8" customWidth="1"/>
    <col min="4049" max="4049" width="16.28515625" style="8" customWidth="1"/>
    <col min="4050" max="4050" width="17.5703125" style="8" customWidth="1"/>
    <col min="4051" max="4051" width="6" style="8" customWidth="1"/>
    <col min="4052" max="4053" width="18.85546875" style="8" customWidth="1"/>
    <col min="4054" max="4055" width="20.140625" style="8" customWidth="1"/>
    <col min="4056" max="4056" width="6" style="8" customWidth="1"/>
    <col min="4057" max="4057" width="12.42578125" style="8" customWidth="1"/>
    <col min="4058" max="4058" width="18.85546875" style="8" customWidth="1"/>
    <col min="4059" max="4060" width="15" style="8" customWidth="1"/>
    <col min="4061" max="4061" width="7.28515625" style="8" customWidth="1"/>
    <col min="4062" max="4062" width="11.140625" style="8" customWidth="1"/>
    <col min="4063" max="4063" width="13.7109375" style="8" customWidth="1"/>
    <col min="4064" max="4064" width="18.85546875" style="8" customWidth="1"/>
    <col min="4065" max="4065" width="17.5703125" style="8" customWidth="1"/>
    <col min="4066" max="4066" width="25.28515625" style="8" customWidth="1"/>
    <col min="4067" max="4067" width="20.140625" style="8" customWidth="1"/>
    <col min="4068" max="4068" width="15" style="8" customWidth="1"/>
    <col min="4069" max="4069" width="17.5703125" style="8" customWidth="1"/>
    <col min="4070" max="4070" width="16.28515625" style="8" customWidth="1"/>
    <col min="4071" max="4072" width="15" style="8" customWidth="1"/>
    <col min="4073" max="4073" width="17.5703125" style="8" customWidth="1"/>
    <col min="4074" max="4074" width="20.140625" style="8" customWidth="1"/>
    <col min="4075" max="4075" width="16.28515625" style="8" customWidth="1"/>
    <col min="4076" max="4077" width="25.28515625" style="8" customWidth="1"/>
    <col min="4078" max="4078" width="18.85546875" style="8" customWidth="1"/>
    <col min="4079" max="4080" width="20.140625" style="8" customWidth="1"/>
    <col min="4081" max="4081" width="11.140625" style="8" customWidth="1"/>
    <col min="4082" max="4082" width="29.140625" style="8" customWidth="1"/>
    <col min="4083" max="4083" width="34.28515625" style="8" customWidth="1"/>
    <col min="4084" max="4085" width="9.85546875" style="8" customWidth="1"/>
    <col min="4086" max="4086" width="17.5703125" style="8" customWidth="1"/>
    <col min="4087" max="4087" width="18.85546875" style="8" customWidth="1"/>
    <col min="4088" max="4088" width="9.85546875" style="8" customWidth="1"/>
    <col min="4089" max="4090" width="6" style="8" customWidth="1"/>
    <col min="4091" max="4091" width="13.7109375" style="8" customWidth="1"/>
    <col min="4092" max="4093" width="15" style="8" customWidth="1"/>
    <col min="4094" max="4094" width="17.5703125" style="8" customWidth="1"/>
    <col min="4095" max="4095" width="9.85546875" style="8" customWidth="1"/>
    <col min="4096" max="4096" width="7.28515625" style="8" customWidth="1"/>
    <col min="4097" max="4097" width="6" style="8" customWidth="1"/>
    <col min="4098" max="4103" width="17.5703125" style="8" customWidth="1"/>
    <col min="4104" max="4246" width="20.140625" style="8" customWidth="1"/>
    <col min="4247" max="4286" width="12.42578125" style="8" customWidth="1"/>
    <col min="4287" max="4287" width="20.140625" style="8" customWidth="1"/>
    <col min="4288" max="4288" width="21.42578125" style="8" customWidth="1"/>
    <col min="4289" max="4289" width="22.7109375" style="8" customWidth="1"/>
    <col min="4290" max="4290" width="13.7109375" style="8" customWidth="1"/>
    <col min="4291" max="4291" width="15" style="8" customWidth="1"/>
    <col min="4292" max="4294" width="17.5703125" style="8" customWidth="1"/>
    <col min="4295" max="4295" width="16.28515625" style="8" customWidth="1"/>
    <col min="4296" max="4296" width="15" style="8" customWidth="1"/>
    <col min="4297" max="4298" width="12.42578125" style="8" customWidth="1"/>
    <col min="4299" max="4300" width="17.5703125" style="8" customWidth="1"/>
    <col min="4301" max="4301" width="7.28515625" style="8" customWidth="1"/>
    <col min="4302" max="4302" width="21.42578125" style="8" customWidth="1"/>
    <col min="4303" max="4303" width="17.5703125" style="8" customWidth="1"/>
    <col min="4304" max="4304" width="20.140625" style="8" customWidth="1"/>
    <col min="4305" max="4305" width="16.28515625" style="8" customWidth="1"/>
    <col min="4306" max="4306" width="17.5703125" style="8" customWidth="1"/>
    <col min="4307" max="4307" width="6" style="8" customWidth="1"/>
    <col min="4308" max="4309" width="18.85546875" style="8" customWidth="1"/>
    <col min="4310" max="4311" width="20.140625" style="8" customWidth="1"/>
    <col min="4312" max="4312" width="6" style="8" customWidth="1"/>
    <col min="4313" max="4313" width="12.42578125" style="8" customWidth="1"/>
    <col min="4314" max="4314" width="18.85546875" style="8" customWidth="1"/>
    <col min="4315" max="4316" width="15" style="8" customWidth="1"/>
    <col min="4317" max="4317" width="7.28515625" style="8" customWidth="1"/>
    <col min="4318" max="4318" width="11.140625" style="8" customWidth="1"/>
    <col min="4319" max="4319" width="13.7109375" style="8" customWidth="1"/>
    <col min="4320" max="4320" width="18.85546875" style="8" customWidth="1"/>
    <col min="4321" max="4321" width="17.5703125" style="8" customWidth="1"/>
    <col min="4322" max="4322" width="25.28515625" style="8" customWidth="1"/>
    <col min="4323" max="4323" width="20.140625" style="8" customWidth="1"/>
    <col min="4324" max="4324" width="15" style="8" customWidth="1"/>
    <col min="4325" max="4325" width="17.5703125" style="8" customWidth="1"/>
    <col min="4326" max="4326" width="16.28515625" style="8" customWidth="1"/>
    <col min="4327" max="4328" width="15" style="8" customWidth="1"/>
    <col min="4329" max="4329" width="17.5703125" style="8" customWidth="1"/>
    <col min="4330" max="4330" width="20.140625" style="8" customWidth="1"/>
    <col min="4331" max="4331" width="16.28515625" style="8" customWidth="1"/>
    <col min="4332" max="4333" width="25.28515625" style="8" customWidth="1"/>
    <col min="4334" max="4334" width="18.85546875" style="8" customWidth="1"/>
    <col min="4335" max="4336" width="20.140625" style="8" customWidth="1"/>
    <col min="4337" max="4337" width="11.140625" style="8" customWidth="1"/>
    <col min="4338" max="4338" width="29.140625" style="8" customWidth="1"/>
    <col min="4339" max="4339" width="34.28515625" style="8" customWidth="1"/>
    <col min="4340" max="4341" width="9.85546875" style="8" customWidth="1"/>
    <col min="4342" max="4342" width="17.5703125" style="8" customWidth="1"/>
    <col min="4343" max="4343" width="18.85546875" style="8" customWidth="1"/>
    <col min="4344" max="4344" width="9.85546875" style="8" customWidth="1"/>
    <col min="4345" max="4346" width="6" style="8" customWidth="1"/>
    <col min="4347" max="4347" width="13.7109375" style="8" customWidth="1"/>
    <col min="4348" max="4349" width="15" style="8" customWidth="1"/>
    <col min="4350" max="4350" width="17.5703125" style="8" customWidth="1"/>
    <col min="4351" max="4351" width="9.85546875" style="8" customWidth="1"/>
    <col min="4352" max="4352" width="7.28515625" style="8" customWidth="1"/>
    <col min="4353" max="4353" width="6" style="8" customWidth="1"/>
    <col min="4354" max="4359" width="17.5703125" style="8" customWidth="1"/>
    <col min="4360" max="4502" width="20.140625" style="8" customWidth="1"/>
    <col min="4503" max="4542" width="12.42578125" style="8" customWidth="1"/>
    <col min="4543" max="4543" width="20.140625" style="8" customWidth="1"/>
    <col min="4544" max="4544" width="21.42578125" style="8" customWidth="1"/>
    <col min="4545" max="4545" width="22.7109375" style="8" customWidth="1"/>
    <col min="4546" max="4546" width="13.7109375" style="8" customWidth="1"/>
    <col min="4547" max="4547" width="15" style="8" customWidth="1"/>
    <col min="4548" max="4550" width="17.5703125" style="8" customWidth="1"/>
    <col min="4551" max="4551" width="16.28515625" style="8" customWidth="1"/>
    <col min="4552" max="4552" width="15" style="8" customWidth="1"/>
    <col min="4553" max="4554" width="12.42578125" style="8" customWidth="1"/>
    <col min="4555" max="4556" width="17.5703125" style="8" customWidth="1"/>
    <col min="4557" max="4557" width="7.28515625" style="8" customWidth="1"/>
    <col min="4558" max="4558" width="21.42578125" style="8" customWidth="1"/>
    <col min="4559" max="4559" width="17.5703125" style="8" customWidth="1"/>
    <col min="4560" max="4560" width="20.140625" style="8" customWidth="1"/>
    <col min="4561" max="4561" width="16.28515625" style="8" customWidth="1"/>
    <col min="4562" max="4562" width="17.5703125" style="8" customWidth="1"/>
    <col min="4563" max="4563" width="6" style="8" customWidth="1"/>
    <col min="4564" max="4565" width="18.85546875" style="8" customWidth="1"/>
    <col min="4566" max="4567" width="20.140625" style="8" customWidth="1"/>
    <col min="4568" max="4568" width="6" style="8" customWidth="1"/>
    <col min="4569" max="4569" width="12.42578125" style="8" customWidth="1"/>
    <col min="4570" max="4570" width="18.85546875" style="8" customWidth="1"/>
    <col min="4571" max="4572" width="15" style="8" customWidth="1"/>
    <col min="4573" max="4573" width="7.28515625" style="8" customWidth="1"/>
    <col min="4574" max="4574" width="11.140625" style="8" customWidth="1"/>
    <col min="4575" max="4575" width="13.7109375" style="8" customWidth="1"/>
    <col min="4576" max="4576" width="18.85546875" style="8" customWidth="1"/>
    <col min="4577" max="4577" width="17.5703125" style="8" customWidth="1"/>
    <col min="4578" max="4578" width="25.28515625" style="8" customWidth="1"/>
    <col min="4579" max="4579" width="20.140625" style="8" customWidth="1"/>
    <col min="4580" max="4580" width="15" style="8" customWidth="1"/>
    <col min="4581" max="4581" width="17.5703125" style="8" customWidth="1"/>
    <col min="4582" max="4582" width="16.28515625" style="8" customWidth="1"/>
    <col min="4583" max="4584" width="15" style="8" customWidth="1"/>
    <col min="4585" max="4585" width="17.5703125" style="8" customWidth="1"/>
    <col min="4586" max="4586" width="20.140625" style="8" customWidth="1"/>
    <col min="4587" max="4587" width="16.28515625" style="8" customWidth="1"/>
    <col min="4588" max="4589" width="25.28515625" style="8" customWidth="1"/>
    <col min="4590" max="4590" width="18.85546875" style="8" customWidth="1"/>
    <col min="4591" max="4592" width="20.140625" style="8" customWidth="1"/>
    <col min="4593" max="4593" width="11.140625" style="8" customWidth="1"/>
    <col min="4594" max="4594" width="29.140625" style="8" customWidth="1"/>
    <col min="4595" max="4595" width="34.28515625" style="8" customWidth="1"/>
    <col min="4596" max="4597" width="9.85546875" style="8" customWidth="1"/>
    <col min="4598" max="4598" width="17.5703125" style="8" customWidth="1"/>
    <col min="4599" max="4599" width="18.85546875" style="8" customWidth="1"/>
    <col min="4600" max="4600" width="9.85546875" style="8" customWidth="1"/>
    <col min="4601" max="4602" width="6" style="8" customWidth="1"/>
    <col min="4603" max="4603" width="13.7109375" style="8" customWidth="1"/>
    <col min="4604" max="4605" width="15" style="8" customWidth="1"/>
    <col min="4606" max="4606" width="17.5703125" style="8" customWidth="1"/>
    <col min="4607" max="4607" width="9.85546875" style="8" customWidth="1"/>
    <col min="4608" max="4608" width="7.28515625" style="8" customWidth="1"/>
    <col min="4609" max="4609" width="6" style="8" customWidth="1"/>
    <col min="4610" max="4615" width="17.5703125" style="8" customWidth="1"/>
    <col min="4616" max="4758" width="20.140625" style="8" customWidth="1"/>
    <col min="4759" max="4798" width="12.42578125" style="8" customWidth="1"/>
    <col min="4799" max="4799" width="20.140625" style="8" customWidth="1"/>
    <col min="4800" max="4800" width="21.42578125" style="8" customWidth="1"/>
    <col min="4801" max="4801" width="22.7109375" style="8" customWidth="1"/>
    <col min="4802" max="4802" width="13.7109375" style="8" customWidth="1"/>
    <col min="4803" max="4803" width="15" style="8" customWidth="1"/>
    <col min="4804" max="4806" width="17.5703125" style="8" customWidth="1"/>
    <col min="4807" max="4807" width="16.28515625" style="8" customWidth="1"/>
    <col min="4808" max="4808" width="15" style="8" customWidth="1"/>
    <col min="4809" max="4810" width="12.42578125" style="8" customWidth="1"/>
    <col min="4811" max="4812" width="17.5703125" style="8" customWidth="1"/>
    <col min="4813" max="4813" width="7.28515625" style="8" customWidth="1"/>
    <col min="4814" max="4814" width="21.42578125" style="8" customWidth="1"/>
    <col min="4815" max="4815" width="17.5703125" style="8" customWidth="1"/>
    <col min="4816" max="4816" width="20.140625" style="8" customWidth="1"/>
    <col min="4817" max="4817" width="16.28515625" style="8" customWidth="1"/>
    <col min="4818" max="4818" width="17.5703125" style="8" customWidth="1"/>
    <col min="4819" max="4819" width="6" style="8" customWidth="1"/>
    <col min="4820" max="4821" width="18.85546875" style="8" customWidth="1"/>
    <col min="4822" max="4823" width="20.140625" style="8" customWidth="1"/>
    <col min="4824" max="4824" width="6" style="8" customWidth="1"/>
    <col min="4825" max="4825" width="12.42578125" style="8" customWidth="1"/>
    <col min="4826" max="4826" width="18.85546875" style="8" customWidth="1"/>
    <col min="4827" max="4828" width="15" style="8" customWidth="1"/>
    <col min="4829" max="4829" width="7.28515625" style="8" customWidth="1"/>
    <col min="4830" max="4830" width="11.140625" style="8" customWidth="1"/>
    <col min="4831" max="4831" width="13.7109375" style="8" customWidth="1"/>
    <col min="4832" max="4832" width="18.85546875" style="8" customWidth="1"/>
    <col min="4833" max="4833" width="17.5703125" style="8" customWidth="1"/>
    <col min="4834" max="4834" width="25.28515625" style="8" customWidth="1"/>
    <col min="4835" max="4835" width="20.140625" style="8" customWidth="1"/>
    <col min="4836" max="4836" width="15" style="8" customWidth="1"/>
    <col min="4837" max="4837" width="17.5703125" style="8" customWidth="1"/>
    <col min="4838" max="4838" width="16.28515625" style="8" customWidth="1"/>
    <col min="4839" max="4840" width="15" style="8" customWidth="1"/>
    <col min="4841" max="4841" width="17.5703125" style="8" customWidth="1"/>
    <col min="4842" max="4842" width="20.140625" style="8" customWidth="1"/>
    <col min="4843" max="4843" width="16.28515625" style="8" customWidth="1"/>
    <col min="4844" max="4845" width="25.28515625" style="8" customWidth="1"/>
    <col min="4846" max="4846" width="18.85546875" style="8" customWidth="1"/>
    <col min="4847" max="4848" width="20.140625" style="8" customWidth="1"/>
    <col min="4849" max="4849" width="11.140625" style="8" customWidth="1"/>
    <col min="4850" max="4850" width="29.140625" style="8" customWidth="1"/>
    <col min="4851" max="4851" width="34.28515625" style="8" customWidth="1"/>
    <col min="4852" max="4853" width="9.85546875" style="8" customWidth="1"/>
    <col min="4854" max="4854" width="17.5703125" style="8" customWidth="1"/>
    <col min="4855" max="4855" width="18.85546875" style="8" customWidth="1"/>
    <col min="4856" max="4856" width="9.85546875" style="8" customWidth="1"/>
    <col min="4857" max="4858" width="6" style="8" customWidth="1"/>
    <col min="4859" max="4859" width="13.7109375" style="8" customWidth="1"/>
    <col min="4860" max="4861" width="15" style="8" customWidth="1"/>
    <col min="4862" max="4862" width="17.5703125" style="8" customWidth="1"/>
    <col min="4863" max="4863" width="9.85546875" style="8" customWidth="1"/>
    <col min="4864" max="4864" width="7.28515625" style="8" customWidth="1"/>
    <col min="4865" max="4865" width="6" style="8" customWidth="1"/>
    <col min="4866" max="4871" width="17.5703125" style="8" customWidth="1"/>
    <col min="4872" max="5014" width="20.140625" style="8" customWidth="1"/>
    <col min="5015" max="5054" width="12.42578125" style="8" customWidth="1"/>
    <col min="5055" max="5055" width="20.140625" style="8" customWidth="1"/>
    <col min="5056" max="5056" width="21.42578125" style="8" customWidth="1"/>
    <col min="5057" max="5057" width="22.7109375" style="8" customWidth="1"/>
    <col min="5058" max="5058" width="13.7109375" style="8" customWidth="1"/>
    <col min="5059" max="5059" width="15" style="8" customWidth="1"/>
    <col min="5060" max="5062" width="17.5703125" style="8" customWidth="1"/>
    <col min="5063" max="5063" width="16.28515625" style="8" customWidth="1"/>
    <col min="5064" max="5064" width="15" style="8" customWidth="1"/>
    <col min="5065" max="5066" width="12.42578125" style="8" customWidth="1"/>
    <col min="5067" max="5068" width="17.5703125" style="8" customWidth="1"/>
    <col min="5069" max="5069" width="7.28515625" style="8" customWidth="1"/>
    <col min="5070" max="5070" width="21.42578125" style="8" customWidth="1"/>
    <col min="5071" max="5071" width="17.5703125" style="8" customWidth="1"/>
    <col min="5072" max="5072" width="20.140625" style="8" customWidth="1"/>
    <col min="5073" max="5073" width="16.28515625" style="8" customWidth="1"/>
    <col min="5074" max="5074" width="17.5703125" style="8" customWidth="1"/>
    <col min="5075" max="5075" width="6" style="8" customWidth="1"/>
    <col min="5076" max="5077" width="18.85546875" style="8" customWidth="1"/>
    <col min="5078" max="5079" width="20.140625" style="8" customWidth="1"/>
    <col min="5080" max="5080" width="6" style="8" customWidth="1"/>
    <col min="5081" max="5081" width="12.42578125" style="8" customWidth="1"/>
    <col min="5082" max="5082" width="18.85546875" style="8" customWidth="1"/>
    <col min="5083" max="5084" width="15" style="8" customWidth="1"/>
    <col min="5085" max="5085" width="7.28515625" style="8" customWidth="1"/>
    <col min="5086" max="5086" width="11.140625" style="8" customWidth="1"/>
    <col min="5087" max="5087" width="13.7109375" style="8" customWidth="1"/>
    <col min="5088" max="5088" width="18.85546875" style="8" customWidth="1"/>
    <col min="5089" max="5089" width="17.5703125" style="8" customWidth="1"/>
    <col min="5090" max="5090" width="25.28515625" style="8" customWidth="1"/>
    <col min="5091" max="5091" width="20.140625" style="8" customWidth="1"/>
    <col min="5092" max="5092" width="15" style="8" customWidth="1"/>
    <col min="5093" max="5093" width="17.5703125" style="8" customWidth="1"/>
    <col min="5094" max="5094" width="16.28515625" style="8" customWidth="1"/>
    <col min="5095" max="5096" width="15" style="8" customWidth="1"/>
    <col min="5097" max="5097" width="17.5703125" style="8" customWidth="1"/>
    <col min="5098" max="5098" width="20.140625" style="8" customWidth="1"/>
    <col min="5099" max="5099" width="16.28515625" style="8" customWidth="1"/>
    <col min="5100" max="5101" width="25.28515625" style="8" customWidth="1"/>
    <col min="5102" max="5102" width="18.85546875" style="8" customWidth="1"/>
    <col min="5103" max="5104" width="20.140625" style="8" customWidth="1"/>
    <col min="5105" max="5105" width="11.140625" style="8" customWidth="1"/>
    <col min="5106" max="5106" width="29.140625" style="8" customWidth="1"/>
    <col min="5107" max="5107" width="34.28515625" style="8" customWidth="1"/>
    <col min="5108" max="5109" width="9.85546875" style="8" customWidth="1"/>
    <col min="5110" max="5110" width="17.5703125" style="8" customWidth="1"/>
    <col min="5111" max="5111" width="18.85546875" style="8" customWidth="1"/>
    <col min="5112" max="5112" width="9.85546875" style="8" customWidth="1"/>
    <col min="5113" max="5114" width="6" style="8" customWidth="1"/>
    <col min="5115" max="5115" width="13.7109375" style="8" customWidth="1"/>
    <col min="5116" max="5117" width="15" style="8" customWidth="1"/>
    <col min="5118" max="5118" width="17.5703125" style="8" customWidth="1"/>
    <col min="5119" max="5119" width="9.85546875" style="8" customWidth="1"/>
    <col min="5120" max="5120" width="7.28515625" style="8" customWidth="1"/>
    <col min="5121" max="5121" width="6" style="8" customWidth="1"/>
    <col min="5122" max="5127" width="17.5703125" style="8" customWidth="1"/>
    <col min="5128" max="5270" width="20.140625" style="8" customWidth="1"/>
    <col min="5271" max="5310" width="12.42578125" style="8" customWidth="1"/>
    <col min="5311" max="5311" width="20.140625" style="8" customWidth="1"/>
    <col min="5312" max="5312" width="21.42578125" style="8" customWidth="1"/>
    <col min="5313" max="5313" width="22.7109375" style="8" customWidth="1"/>
    <col min="5314" max="5314" width="13.7109375" style="8" customWidth="1"/>
    <col min="5315" max="5315" width="15" style="8" customWidth="1"/>
    <col min="5316" max="5318" width="17.5703125" style="8" customWidth="1"/>
    <col min="5319" max="5319" width="16.28515625" style="8" customWidth="1"/>
    <col min="5320" max="5320" width="15" style="8" customWidth="1"/>
    <col min="5321" max="5322" width="12.42578125" style="8" customWidth="1"/>
    <col min="5323" max="5324" width="17.5703125" style="8" customWidth="1"/>
    <col min="5325" max="5325" width="7.28515625" style="8" customWidth="1"/>
    <col min="5326" max="5326" width="21.42578125" style="8" customWidth="1"/>
    <col min="5327" max="5327" width="17.5703125" style="8" customWidth="1"/>
    <col min="5328" max="5328" width="20.140625" style="8" customWidth="1"/>
    <col min="5329" max="5329" width="16.28515625" style="8" customWidth="1"/>
    <col min="5330" max="5330" width="17.5703125" style="8" customWidth="1"/>
    <col min="5331" max="5331" width="6" style="8" customWidth="1"/>
    <col min="5332" max="5333" width="18.85546875" style="8" customWidth="1"/>
    <col min="5334" max="5335" width="20.140625" style="8" customWidth="1"/>
    <col min="5336" max="5336" width="6" style="8" customWidth="1"/>
    <col min="5337" max="5337" width="12.42578125" style="8" customWidth="1"/>
    <col min="5338" max="5338" width="18.85546875" style="8" customWidth="1"/>
    <col min="5339" max="5340" width="15" style="8" customWidth="1"/>
    <col min="5341" max="5341" width="7.28515625" style="8" customWidth="1"/>
    <col min="5342" max="5342" width="11.140625" style="8" customWidth="1"/>
    <col min="5343" max="5343" width="13.7109375" style="8" customWidth="1"/>
    <col min="5344" max="5344" width="18.85546875" style="8" customWidth="1"/>
    <col min="5345" max="5345" width="17.5703125" style="8" customWidth="1"/>
    <col min="5346" max="5346" width="25.28515625" style="8" customWidth="1"/>
    <col min="5347" max="5347" width="20.140625" style="8" customWidth="1"/>
    <col min="5348" max="5348" width="15" style="8" customWidth="1"/>
    <col min="5349" max="5349" width="17.5703125" style="8" customWidth="1"/>
    <col min="5350" max="5350" width="16.28515625" style="8" customWidth="1"/>
    <col min="5351" max="5352" width="15" style="8" customWidth="1"/>
    <col min="5353" max="5353" width="17.5703125" style="8" customWidth="1"/>
    <col min="5354" max="5354" width="20.140625" style="8" customWidth="1"/>
    <col min="5355" max="5355" width="16.28515625" style="8" customWidth="1"/>
    <col min="5356" max="5357" width="25.28515625" style="8" customWidth="1"/>
    <col min="5358" max="5358" width="18.85546875" style="8" customWidth="1"/>
    <col min="5359" max="5360" width="20.140625" style="8" customWidth="1"/>
    <col min="5361" max="5361" width="11.140625" style="8" customWidth="1"/>
    <col min="5362" max="5362" width="29.140625" style="8" customWidth="1"/>
    <col min="5363" max="5363" width="34.28515625" style="8" customWidth="1"/>
    <col min="5364" max="5365" width="9.85546875" style="8" customWidth="1"/>
    <col min="5366" max="5366" width="17.5703125" style="8" customWidth="1"/>
    <col min="5367" max="5367" width="18.85546875" style="8" customWidth="1"/>
    <col min="5368" max="5368" width="9.85546875" style="8" customWidth="1"/>
    <col min="5369" max="5370" width="6" style="8" customWidth="1"/>
    <col min="5371" max="5371" width="13.7109375" style="8" customWidth="1"/>
    <col min="5372" max="5373" width="15" style="8" customWidth="1"/>
    <col min="5374" max="5374" width="17.5703125" style="8" customWidth="1"/>
    <col min="5375" max="5375" width="9.85546875" style="8" customWidth="1"/>
    <col min="5376" max="5376" width="7.28515625" style="8" customWidth="1"/>
    <col min="5377" max="5377" width="6" style="8" customWidth="1"/>
    <col min="5378" max="5383" width="17.5703125" style="8" customWidth="1"/>
    <col min="5384" max="5526" width="20.140625" style="8" customWidth="1"/>
    <col min="5527" max="5566" width="12.42578125" style="8" customWidth="1"/>
    <col min="5567" max="5567" width="20.140625" style="8" customWidth="1"/>
    <col min="5568" max="5568" width="21.42578125" style="8" customWidth="1"/>
    <col min="5569" max="5569" width="22.7109375" style="8" customWidth="1"/>
    <col min="5570" max="5570" width="13.7109375" style="8" customWidth="1"/>
    <col min="5571" max="5571" width="15" style="8" customWidth="1"/>
    <col min="5572" max="5574" width="17.5703125" style="8" customWidth="1"/>
    <col min="5575" max="5575" width="16.28515625" style="8" customWidth="1"/>
    <col min="5576" max="5576" width="15" style="8" customWidth="1"/>
    <col min="5577" max="5578" width="12.42578125" style="8" customWidth="1"/>
    <col min="5579" max="5580" width="17.5703125" style="8" customWidth="1"/>
    <col min="5581" max="5581" width="7.28515625" style="8" customWidth="1"/>
    <col min="5582" max="5582" width="21.42578125" style="8" customWidth="1"/>
    <col min="5583" max="5583" width="17.5703125" style="8" customWidth="1"/>
    <col min="5584" max="5584" width="20.140625" style="8" customWidth="1"/>
    <col min="5585" max="5585" width="16.28515625" style="8" customWidth="1"/>
    <col min="5586" max="5586" width="17.5703125" style="8" customWidth="1"/>
    <col min="5587" max="5587" width="6" style="8" customWidth="1"/>
    <col min="5588" max="5589" width="18.85546875" style="8" customWidth="1"/>
    <col min="5590" max="5591" width="20.140625" style="8" customWidth="1"/>
    <col min="5592" max="5592" width="6" style="8" customWidth="1"/>
    <col min="5593" max="5593" width="12.42578125" style="8" customWidth="1"/>
    <col min="5594" max="5594" width="18.85546875" style="8" customWidth="1"/>
    <col min="5595" max="5596" width="15" style="8" customWidth="1"/>
    <col min="5597" max="5597" width="7.28515625" style="8" customWidth="1"/>
    <col min="5598" max="5598" width="11.140625" style="8" customWidth="1"/>
    <col min="5599" max="5599" width="13.7109375" style="8" customWidth="1"/>
    <col min="5600" max="5600" width="18.85546875" style="8" customWidth="1"/>
    <col min="5601" max="5601" width="17.5703125" style="8" customWidth="1"/>
    <col min="5602" max="5602" width="25.28515625" style="8" customWidth="1"/>
    <col min="5603" max="5603" width="20.140625" style="8" customWidth="1"/>
    <col min="5604" max="5604" width="15" style="8" customWidth="1"/>
    <col min="5605" max="5605" width="17.5703125" style="8" customWidth="1"/>
    <col min="5606" max="5606" width="16.28515625" style="8" customWidth="1"/>
    <col min="5607" max="5608" width="15" style="8" customWidth="1"/>
    <col min="5609" max="5609" width="17.5703125" style="8" customWidth="1"/>
    <col min="5610" max="5610" width="20.140625" style="8" customWidth="1"/>
    <col min="5611" max="5611" width="16.28515625" style="8" customWidth="1"/>
    <col min="5612" max="5613" width="25.28515625" style="8" customWidth="1"/>
    <col min="5614" max="5614" width="18.85546875" style="8" customWidth="1"/>
    <col min="5615" max="5616" width="20.140625" style="8" customWidth="1"/>
    <col min="5617" max="5617" width="11.140625" style="8" customWidth="1"/>
    <col min="5618" max="5618" width="29.140625" style="8" customWidth="1"/>
    <col min="5619" max="5619" width="34.28515625" style="8" customWidth="1"/>
    <col min="5620" max="5621" width="9.85546875" style="8" customWidth="1"/>
    <col min="5622" max="5622" width="17.5703125" style="8" customWidth="1"/>
    <col min="5623" max="5623" width="18.85546875" style="8" customWidth="1"/>
    <col min="5624" max="5624" width="9.85546875" style="8" customWidth="1"/>
    <col min="5625" max="5626" width="6" style="8" customWidth="1"/>
    <col min="5627" max="5627" width="13.7109375" style="8" customWidth="1"/>
    <col min="5628" max="5629" width="15" style="8" customWidth="1"/>
    <col min="5630" max="5630" width="17.5703125" style="8" customWidth="1"/>
    <col min="5631" max="5631" width="9.85546875" style="8" customWidth="1"/>
    <col min="5632" max="5632" width="7.28515625" style="8" customWidth="1"/>
    <col min="5633" max="5633" width="6" style="8" customWidth="1"/>
    <col min="5634" max="5639" width="17.5703125" style="8" customWidth="1"/>
    <col min="5640" max="5782" width="20.140625" style="8" customWidth="1"/>
    <col min="5783" max="5822" width="12.42578125" style="8" customWidth="1"/>
    <col min="5823" max="5823" width="20.140625" style="8" customWidth="1"/>
    <col min="5824" max="5824" width="21.42578125" style="8" customWidth="1"/>
    <col min="5825" max="5825" width="22.7109375" style="8" customWidth="1"/>
    <col min="5826" max="5826" width="13.7109375" style="8" customWidth="1"/>
    <col min="5827" max="5827" width="15" style="8" customWidth="1"/>
    <col min="5828" max="5830" width="17.5703125" style="8" customWidth="1"/>
    <col min="5831" max="5831" width="16.28515625" style="8" customWidth="1"/>
    <col min="5832" max="5832" width="15" style="8" customWidth="1"/>
    <col min="5833" max="5834" width="12.42578125" style="8" customWidth="1"/>
    <col min="5835" max="5836" width="17.5703125" style="8" customWidth="1"/>
    <col min="5837" max="5837" width="7.28515625" style="8" customWidth="1"/>
    <col min="5838" max="5838" width="21.42578125" style="8" customWidth="1"/>
    <col min="5839" max="5839" width="17.5703125" style="8" customWidth="1"/>
    <col min="5840" max="5840" width="20.140625" style="8" customWidth="1"/>
    <col min="5841" max="5841" width="16.28515625" style="8" customWidth="1"/>
    <col min="5842" max="5842" width="17.5703125" style="8" customWidth="1"/>
    <col min="5843" max="5843" width="6" style="8" customWidth="1"/>
    <col min="5844" max="5845" width="18.85546875" style="8" customWidth="1"/>
    <col min="5846" max="5847" width="20.140625" style="8" customWidth="1"/>
    <col min="5848" max="5848" width="6" style="8" customWidth="1"/>
    <col min="5849" max="5849" width="12.42578125" style="8" customWidth="1"/>
    <col min="5850" max="5850" width="18.85546875" style="8" customWidth="1"/>
    <col min="5851" max="5852" width="15" style="8" customWidth="1"/>
    <col min="5853" max="5853" width="7.28515625" style="8" customWidth="1"/>
    <col min="5854" max="5854" width="11.140625" style="8" customWidth="1"/>
    <col min="5855" max="5855" width="13.7109375" style="8" customWidth="1"/>
    <col min="5856" max="5856" width="18.85546875" style="8" customWidth="1"/>
    <col min="5857" max="5857" width="17.5703125" style="8" customWidth="1"/>
    <col min="5858" max="5858" width="25.28515625" style="8" customWidth="1"/>
    <col min="5859" max="5859" width="20.140625" style="8" customWidth="1"/>
    <col min="5860" max="5860" width="15" style="8" customWidth="1"/>
    <col min="5861" max="5861" width="17.5703125" style="8" customWidth="1"/>
    <col min="5862" max="5862" width="16.28515625" style="8" customWidth="1"/>
    <col min="5863" max="5864" width="15" style="8" customWidth="1"/>
    <col min="5865" max="5865" width="17.5703125" style="8" customWidth="1"/>
    <col min="5866" max="5866" width="20.140625" style="8" customWidth="1"/>
    <col min="5867" max="5867" width="16.28515625" style="8" customWidth="1"/>
    <col min="5868" max="5869" width="25.28515625" style="8" customWidth="1"/>
    <col min="5870" max="5870" width="18.85546875" style="8" customWidth="1"/>
    <col min="5871" max="5872" width="20.140625" style="8" customWidth="1"/>
    <col min="5873" max="5873" width="11.140625" style="8" customWidth="1"/>
    <col min="5874" max="5874" width="29.140625" style="8" customWidth="1"/>
    <col min="5875" max="5875" width="34.28515625" style="8" customWidth="1"/>
    <col min="5876" max="5877" width="9.85546875" style="8" customWidth="1"/>
    <col min="5878" max="5878" width="17.5703125" style="8" customWidth="1"/>
    <col min="5879" max="5879" width="18.85546875" style="8" customWidth="1"/>
    <col min="5880" max="5880" width="9.85546875" style="8" customWidth="1"/>
    <col min="5881" max="5882" width="6" style="8" customWidth="1"/>
    <col min="5883" max="5883" width="13.7109375" style="8" customWidth="1"/>
    <col min="5884" max="5885" width="15" style="8" customWidth="1"/>
    <col min="5886" max="5886" width="17.5703125" style="8" customWidth="1"/>
    <col min="5887" max="5887" width="9.85546875" style="8" customWidth="1"/>
    <col min="5888" max="5888" width="7.28515625" style="8" customWidth="1"/>
    <col min="5889" max="5889" width="6" style="8" customWidth="1"/>
    <col min="5890" max="5895" width="17.5703125" style="8" customWidth="1"/>
    <col min="5896" max="6038" width="20.140625" style="8" customWidth="1"/>
    <col min="6039" max="6078" width="12.42578125" style="8" customWidth="1"/>
    <col min="6079" max="6079" width="20.140625" style="8" customWidth="1"/>
    <col min="6080" max="6080" width="21.42578125" style="8" customWidth="1"/>
    <col min="6081" max="6081" width="22.7109375" style="8" customWidth="1"/>
    <col min="6082" max="6082" width="13.7109375" style="8" customWidth="1"/>
    <col min="6083" max="6083" width="15" style="8" customWidth="1"/>
    <col min="6084" max="6086" width="17.5703125" style="8" customWidth="1"/>
    <col min="6087" max="6087" width="16.28515625" style="8" customWidth="1"/>
    <col min="6088" max="6088" width="15" style="8" customWidth="1"/>
    <col min="6089" max="6090" width="12.42578125" style="8" customWidth="1"/>
    <col min="6091" max="6092" width="17.5703125" style="8" customWidth="1"/>
    <col min="6093" max="6093" width="7.28515625" style="8" customWidth="1"/>
    <col min="6094" max="6094" width="21.42578125" style="8" customWidth="1"/>
    <col min="6095" max="6095" width="17.5703125" style="8" customWidth="1"/>
    <col min="6096" max="6096" width="20.140625" style="8" customWidth="1"/>
    <col min="6097" max="6097" width="16.28515625" style="8" customWidth="1"/>
    <col min="6098" max="6098" width="17.5703125" style="8" customWidth="1"/>
    <col min="6099" max="6099" width="6" style="8" customWidth="1"/>
    <col min="6100" max="6101" width="18.85546875" style="8" customWidth="1"/>
    <col min="6102" max="6103" width="20.140625" style="8" customWidth="1"/>
    <col min="6104" max="6104" width="6" style="8" customWidth="1"/>
    <col min="6105" max="6105" width="12.42578125" style="8" customWidth="1"/>
    <col min="6106" max="6106" width="18.85546875" style="8" customWidth="1"/>
    <col min="6107" max="6108" width="15" style="8" customWidth="1"/>
    <col min="6109" max="6109" width="7.28515625" style="8" customWidth="1"/>
    <col min="6110" max="6110" width="11.140625" style="8" customWidth="1"/>
    <col min="6111" max="6111" width="13.7109375" style="8" customWidth="1"/>
    <col min="6112" max="6112" width="18.85546875" style="8" customWidth="1"/>
    <col min="6113" max="6113" width="17.5703125" style="8" customWidth="1"/>
    <col min="6114" max="6114" width="25.28515625" style="8" customWidth="1"/>
    <col min="6115" max="6115" width="20.140625" style="8" customWidth="1"/>
    <col min="6116" max="6116" width="15" style="8" customWidth="1"/>
    <col min="6117" max="6117" width="17.5703125" style="8" customWidth="1"/>
    <col min="6118" max="6118" width="16.28515625" style="8" customWidth="1"/>
    <col min="6119" max="6120" width="15" style="8" customWidth="1"/>
    <col min="6121" max="6121" width="17.5703125" style="8" customWidth="1"/>
    <col min="6122" max="6122" width="20.140625" style="8" customWidth="1"/>
    <col min="6123" max="6123" width="16.28515625" style="8" customWidth="1"/>
    <col min="6124" max="6125" width="25.28515625" style="8" customWidth="1"/>
    <col min="6126" max="6126" width="18.85546875" style="8" customWidth="1"/>
    <col min="6127" max="6128" width="20.140625" style="8" customWidth="1"/>
    <col min="6129" max="6129" width="11.140625" style="8" customWidth="1"/>
    <col min="6130" max="6130" width="29.140625" style="8" customWidth="1"/>
    <col min="6131" max="6131" width="34.28515625" style="8" customWidth="1"/>
    <col min="6132" max="6133" width="9.85546875" style="8" customWidth="1"/>
    <col min="6134" max="6134" width="17.5703125" style="8" customWidth="1"/>
    <col min="6135" max="6135" width="18.85546875" style="8" customWidth="1"/>
    <col min="6136" max="6136" width="9.85546875" style="8" customWidth="1"/>
    <col min="6137" max="6138" width="6" style="8" customWidth="1"/>
    <col min="6139" max="6139" width="13.7109375" style="8" customWidth="1"/>
    <col min="6140" max="6141" width="15" style="8" customWidth="1"/>
    <col min="6142" max="6142" width="17.5703125" style="8" customWidth="1"/>
    <col min="6143" max="6143" width="9.85546875" style="8" customWidth="1"/>
    <col min="6144" max="6144" width="7.28515625" style="8" customWidth="1"/>
    <col min="6145" max="6145" width="6" style="8" customWidth="1"/>
    <col min="6146" max="6151" width="17.5703125" style="8" customWidth="1"/>
    <col min="6152" max="6294" width="20.140625" style="8" customWidth="1"/>
    <col min="6295" max="6334" width="12.42578125" style="8" customWidth="1"/>
    <col min="6335" max="6335" width="20.140625" style="8" customWidth="1"/>
    <col min="6336" max="6336" width="21.42578125" style="8" customWidth="1"/>
    <col min="6337" max="6337" width="22.7109375" style="8" customWidth="1"/>
    <col min="6338" max="6338" width="13.7109375" style="8" customWidth="1"/>
    <col min="6339" max="6339" width="15" style="8" customWidth="1"/>
    <col min="6340" max="6342" width="17.5703125" style="8" customWidth="1"/>
    <col min="6343" max="6343" width="16.28515625" style="8" customWidth="1"/>
    <col min="6344" max="6344" width="15" style="8" customWidth="1"/>
    <col min="6345" max="6346" width="12.42578125" style="8" customWidth="1"/>
    <col min="6347" max="6348" width="17.5703125" style="8" customWidth="1"/>
    <col min="6349" max="6349" width="7.28515625" style="8" customWidth="1"/>
    <col min="6350" max="6350" width="21.42578125" style="8" customWidth="1"/>
    <col min="6351" max="6351" width="17.5703125" style="8" customWidth="1"/>
    <col min="6352" max="6352" width="20.140625" style="8" customWidth="1"/>
    <col min="6353" max="6353" width="16.28515625" style="8" customWidth="1"/>
    <col min="6354" max="6354" width="17.5703125" style="8" customWidth="1"/>
    <col min="6355" max="6355" width="6" style="8" customWidth="1"/>
    <col min="6356" max="6357" width="18.85546875" style="8" customWidth="1"/>
    <col min="6358" max="6359" width="20.140625" style="8" customWidth="1"/>
    <col min="6360" max="6360" width="6" style="8" customWidth="1"/>
    <col min="6361" max="6361" width="12.42578125" style="8" customWidth="1"/>
    <col min="6362" max="6362" width="18.85546875" style="8" customWidth="1"/>
    <col min="6363" max="6364" width="15" style="8" customWidth="1"/>
    <col min="6365" max="6365" width="7.28515625" style="8" customWidth="1"/>
    <col min="6366" max="6366" width="11.140625" style="8" customWidth="1"/>
    <col min="6367" max="6367" width="13.7109375" style="8" customWidth="1"/>
    <col min="6368" max="6368" width="18.85546875" style="8" customWidth="1"/>
    <col min="6369" max="6369" width="17.5703125" style="8" customWidth="1"/>
    <col min="6370" max="6370" width="25.28515625" style="8" customWidth="1"/>
    <col min="6371" max="6371" width="20.140625" style="8" customWidth="1"/>
    <col min="6372" max="6372" width="15" style="8" customWidth="1"/>
    <col min="6373" max="6373" width="17.5703125" style="8" customWidth="1"/>
    <col min="6374" max="6374" width="16.28515625" style="8" customWidth="1"/>
    <col min="6375" max="6376" width="15" style="8" customWidth="1"/>
    <col min="6377" max="6377" width="17.5703125" style="8" customWidth="1"/>
    <col min="6378" max="6378" width="20.140625" style="8" customWidth="1"/>
    <col min="6379" max="6379" width="16.28515625" style="8" customWidth="1"/>
    <col min="6380" max="6381" width="25.28515625" style="8" customWidth="1"/>
    <col min="6382" max="6382" width="18.85546875" style="8" customWidth="1"/>
    <col min="6383" max="6384" width="20.140625" style="8" customWidth="1"/>
    <col min="6385" max="6385" width="11.140625" style="8" customWidth="1"/>
    <col min="6386" max="6386" width="29.140625" style="8" customWidth="1"/>
    <col min="6387" max="6387" width="34.28515625" style="8" customWidth="1"/>
    <col min="6388" max="6389" width="9.85546875" style="8" customWidth="1"/>
    <col min="6390" max="6390" width="17.5703125" style="8" customWidth="1"/>
    <col min="6391" max="6391" width="18.85546875" style="8" customWidth="1"/>
    <col min="6392" max="6392" width="9.85546875" style="8" customWidth="1"/>
    <col min="6393" max="6394" width="6" style="8" customWidth="1"/>
    <col min="6395" max="6395" width="13.7109375" style="8" customWidth="1"/>
    <col min="6396" max="6397" width="15" style="8" customWidth="1"/>
    <col min="6398" max="6398" width="17.5703125" style="8" customWidth="1"/>
    <col min="6399" max="6399" width="9.85546875" style="8" customWidth="1"/>
    <col min="6400" max="6400" width="7.28515625" style="8" customWidth="1"/>
    <col min="6401" max="6401" width="6" style="8" customWidth="1"/>
    <col min="6402" max="6407" width="17.5703125" style="8" customWidth="1"/>
    <col min="6408" max="6550" width="20.140625" style="8" customWidth="1"/>
    <col min="6551" max="6590" width="12.42578125" style="8" customWidth="1"/>
    <col min="6591" max="6591" width="20.140625" style="8" customWidth="1"/>
    <col min="6592" max="6592" width="21.42578125" style="8" customWidth="1"/>
    <col min="6593" max="6593" width="22.7109375" style="8" customWidth="1"/>
    <col min="6594" max="6594" width="13.7109375" style="8" customWidth="1"/>
    <col min="6595" max="6595" width="15" style="8" customWidth="1"/>
    <col min="6596" max="6598" width="17.5703125" style="8" customWidth="1"/>
    <col min="6599" max="6599" width="16.28515625" style="8" customWidth="1"/>
    <col min="6600" max="6600" width="15" style="8" customWidth="1"/>
    <col min="6601" max="6602" width="12.42578125" style="8" customWidth="1"/>
    <col min="6603" max="6604" width="17.5703125" style="8" customWidth="1"/>
    <col min="6605" max="6605" width="7.28515625" style="8" customWidth="1"/>
    <col min="6606" max="6606" width="21.42578125" style="8" customWidth="1"/>
    <col min="6607" max="6607" width="17.5703125" style="8" customWidth="1"/>
    <col min="6608" max="6608" width="20.140625" style="8" customWidth="1"/>
    <col min="6609" max="6609" width="16.28515625" style="8" customWidth="1"/>
    <col min="6610" max="6610" width="17.5703125" style="8" customWidth="1"/>
    <col min="6611" max="6611" width="6" style="8" customWidth="1"/>
    <col min="6612" max="6613" width="18.85546875" style="8" customWidth="1"/>
    <col min="6614" max="6615" width="20.140625" style="8" customWidth="1"/>
    <col min="6616" max="6616" width="6" style="8" customWidth="1"/>
    <col min="6617" max="6617" width="12.42578125" style="8" customWidth="1"/>
    <col min="6618" max="6618" width="18.85546875" style="8" customWidth="1"/>
    <col min="6619" max="6620" width="15" style="8" customWidth="1"/>
    <col min="6621" max="6621" width="7.28515625" style="8" customWidth="1"/>
    <col min="6622" max="6622" width="11.140625" style="8" customWidth="1"/>
    <col min="6623" max="6623" width="13.7109375" style="8" customWidth="1"/>
    <col min="6624" max="6624" width="18.85546875" style="8" customWidth="1"/>
    <col min="6625" max="6625" width="17.5703125" style="8" customWidth="1"/>
    <col min="6626" max="6626" width="25.28515625" style="8" customWidth="1"/>
    <col min="6627" max="6627" width="20.140625" style="8" customWidth="1"/>
    <col min="6628" max="6628" width="15" style="8" customWidth="1"/>
    <col min="6629" max="6629" width="17.5703125" style="8" customWidth="1"/>
    <col min="6630" max="6630" width="16.28515625" style="8" customWidth="1"/>
    <col min="6631" max="6632" width="15" style="8" customWidth="1"/>
    <col min="6633" max="6633" width="17.5703125" style="8" customWidth="1"/>
    <col min="6634" max="6634" width="20.140625" style="8" customWidth="1"/>
    <col min="6635" max="6635" width="16.28515625" style="8" customWidth="1"/>
    <col min="6636" max="6637" width="25.28515625" style="8" customWidth="1"/>
    <col min="6638" max="6638" width="18.85546875" style="8" customWidth="1"/>
    <col min="6639" max="6640" width="20.140625" style="8" customWidth="1"/>
    <col min="6641" max="6641" width="11.140625" style="8" customWidth="1"/>
    <col min="6642" max="6642" width="29.140625" style="8" customWidth="1"/>
    <col min="6643" max="6643" width="34.28515625" style="8" customWidth="1"/>
    <col min="6644" max="6645" width="9.85546875" style="8" customWidth="1"/>
    <col min="6646" max="6646" width="17.5703125" style="8" customWidth="1"/>
    <col min="6647" max="6647" width="18.85546875" style="8" customWidth="1"/>
    <col min="6648" max="6648" width="9.85546875" style="8" customWidth="1"/>
    <col min="6649" max="6650" width="6" style="8" customWidth="1"/>
    <col min="6651" max="6651" width="13.7109375" style="8" customWidth="1"/>
    <col min="6652" max="6653" width="15" style="8" customWidth="1"/>
    <col min="6654" max="6654" width="17.5703125" style="8" customWidth="1"/>
    <col min="6655" max="6655" width="9.85546875" style="8" customWidth="1"/>
    <col min="6656" max="6656" width="7.28515625" style="8" customWidth="1"/>
    <col min="6657" max="6657" width="6" style="8" customWidth="1"/>
    <col min="6658" max="6663" width="17.5703125" style="8" customWidth="1"/>
    <col min="6664" max="6806" width="20.140625" style="8" customWidth="1"/>
    <col min="6807" max="6846" width="12.42578125" style="8" customWidth="1"/>
    <col min="6847" max="6847" width="20.140625" style="8" customWidth="1"/>
    <col min="6848" max="6848" width="21.42578125" style="8" customWidth="1"/>
    <col min="6849" max="6849" width="22.7109375" style="8" customWidth="1"/>
    <col min="6850" max="6850" width="13.7109375" style="8" customWidth="1"/>
    <col min="6851" max="6851" width="15" style="8" customWidth="1"/>
    <col min="6852" max="6854" width="17.5703125" style="8" customWidth="1"/>
    <col min="6855" max="6855" width="16.28515625" style="8" customWidth="1"/>
    <col min="6856" max="6856" width="15" style="8" customWidth="1"/>
    <col min="6857" max="6858" width="12.42578125" style="8" customWidth="1"/>
    <col min="6859" max="6860" width="17.5703125" style="8" customWidth="1"/>
    <col min="6861" max="6861" width="7.28515625" style="8" customWidth="1"/>
    <col min="6862" max="6862" width="21.42578125" style="8" customWidth="1"/>
    <col min="6863" max="6863" width="17.5703125" style="8" customWidth="1"/>
    <col min="6864" max="6864" width="20.140625" style="8" customWidth="1"/>
    <col min="6865" max="6865" width="16.28515625" style="8" customWidth="1"/>
    <col min="6866" max="6866" width="17.5703125" style="8" customWidth="1"/>
    <col min="6867" max="6867" width="6" style="8" customWidth="1"/>
    <col min="6868" max="6869" width="18.85546875" style="8" customWidth="1"/>
    <col min="6870" max="6871" width="20.140625" style="8" customWidth="1"/>
    <col min="6872" max="6872" width="6" style="8" customWidth="1"/>
    <col min="6873" max="6873" width="12.42578125" style="8" customWidth="1"/>
    <col min="6874" max="6874" width="18.85546875" style="8" customWidth="1"/>
    <col min="6875" max="6876" width="15" style="8" customWidth="1"/>
    <col min="6877" max="6877" width="7.28515625" style="8" customWidth="1"/>
    <col min="6878" max="6878" width="11.140625" style="8" customWidth="1"/>
    <col min="6879" max="6879" width="13.7109375" style="8" customWidth="1"/>
    <col min="6880" max="6880" width="18.85546875" style="8" customWidth="1"/>
    <col min="6881" max="6881" width="17.5703125" style="8" customWidth="1"/>
    <col min="6882" max="6882" width="25.28515625" style="8" customWidth="1"/>
    <col min="6883" max="6883" width="20.140625" style="8" customWidth="1"/>
    <col min="6884" max="6884" width="15" style="8" customWidth="1"/>
    <col min="6885" max="6885" width="17.5703125" style="8" customWidth="1"/>
    <col min="6886" max="6886" width="16.28515625" style="8" customWidth="1"/>
    <col min="6887" max="6888" width="15" style="8" customWidth="1"/>
    <col min="6889" max="6889" width="17.5703125" style="8" customWidth="1"/>
    <col min="6890" max="6890" width="20.140625" style="8" customWidth="1"/>
    <col min="6891" max="6891" width="16.28515625" style="8" customWidth="1"/>
    <col min="6892" max="6893" width="25.28515625" style="8" customWidth="1"/>
    <col min="6894" max="6894" width="18.85546875" style="8" customWidth="1"/>
    <col min="6895" max="6896" width="20.140625" style="8" customWidth="1"/>
    <col min="6897" max="6897" width="11.140625" style="8" customWidth="1"/>
    <col min="6898" max="6898" width="29.140625" style="8" customWidth="1"/>
    <col min="6899" max="6899" width="34.28515625" style="8" customWidth="1"/>
    <col min="6900" max="6901" width="9.85546875" style="8" customWidth="1"/>
    <col min="6902" max="6902" width="17.5703125" style="8" customWidth="1"/>
    <col min="6903" max="6903" width="18.85546875" style="8" customWidth="1"/>
    <col min="6904" max="6904" width="9.85546875" style="8" customWidth="1"/>
    <col min="6905" max="6906" width="6" style="8" customWidth="1"/>
    <col min="6907" max="6907" width="13.7109375" style="8" customWidth="1"/>
    <col min="6908" max="6909" width="15" style="8" customWidth="1"/>
    <col min="6910" max="6910" width="17.5703125" style="8" customWidth="1"/>
    <col min="6911" max="6911" width="9.85546875" style="8" customWidth="1"/>
    <col min="6912" max="6912" width="7.28515625" style="8" customWidth="1"/>
    <col min="6913" max="6913" width="6" style="8" customWidth="1"/>
    <col min="6914" max="6919" width="17.5703125" style="8" customWidth="1"/>
    <col min="6920" max="7062" width="20.140625" style="8" customWidth="1"/>
    <col min="7063" max="7102" width="12.42578125" style="8" customWidth="1"/>
    <col min="7103" max="7103" width="20.140625" style="8" customWidth="1"/>
    <col min="7104" max="7104" width="21.42578125" style="8" customWidth="1"/>
    <col min="7105" max="7105" width="22.7109375" style="8" customWidth="1"/>
    <col min="7106" max="7106" width="13.7109375" style="8" customWidth="1"/>
    <col min="7107" max="7107" width="15" style="8" customWidth="1"/>
    <col min="7108" max="7110" width="17.5703125" style="8" customWidth="1"/>
    <col min="7111" max="7111" width="16.28515625" style="8" customWidth="1"/>
    <col min="7112" max="7112" width="15" style="8" customWidth="1"/>
    <col min="7113" max="7114" width="12.42578125" style="8" customWidth="1"/>
    <col min="7115" max="7116" width="17.5703125" style="8" customWidth="1"/>
    <col min="7117" max="7117" width="7.28515625" style="8" customWidth="1"/>
    <col min="7118" max="7118" width="21.42578125" style="8" customWidth="1"/>
    <col min="7119" max="7119" width="17.5703125" style="8" customWidth="1"/>
    <col min="7120" max="7120" width="20.140625" style="8" customWidth="1"/>
    <col min="7121" max="7121" width="16.28515625" style="8" customWidth="1"/>
    <col min="7122" max="7122" width="17.5703125" style="8" customWidth="1"/>
    <col min="7123" max="7123" width="6" style="8" customWidth="1"/>
    <col min="7124" max="7125" width="18.85546875" style="8" customWidth="1"/>
    <col min="7126" max="7127" width="20.140625" style="8" customWidth="1"/>
    <col min="7128" max="7128" width="6" style="8" customWidth="1"/>
    <col min="7129" max="7129" width="12.42578125" style="8" customWidth="1"/>
    <col min="7130" max="7130" width="18.85546875" style="8" customWidth="1"/>
    <col min="7131" max="7132" width="15" style="8" customWidth="1"/>
    <col min="7133" max="7133" width="7.28515625" style="8" customWidth="1"/>
    <col min="7134" max="7134" width="11.140625" style="8" customWidth="1"/>
    <col min="7135" max="7135" width="13.7109375" style="8" customWidth="1"/>
    <col min="7136" max="7136" width="18.85546875" style="8" customWidth="1"/>
    <col min="7137" max="7137" width="17.5703125" style="8" customWidth="1"/>
    <col min="7138" max="7138" width="25.28515625" style="8" customWidth="1"/>
    <col min="7139" max="7139" width="20.140625" style="8" customWidth="1"/>
    <col min="7140" max="7140" width="15" style="8" customWidth="1"/>
    <col min="7141" max="7141" width="17.5703125" style="8" customWidth="1"/>
    <col min="7142" max="7142" width="16.28515625" style="8" customWidth="1"/>
    <col min="7143" max="7144" width="15" style="8" customWidth="1"/>
    <col min="7145" max="7145" width="17.5703125" style="8" customWidth="1"/>
    <col min="7146" max="7146" width="20.140625" style="8" customWidth="1"/>
    <col min="7147" max="7147" width="16.28515625" style="8" customWidth="1"/>
    <col min="7148" max="7149" width="25.28515625" style="8" customWidth="1"/>
    <col min="7150" max="7150" width="18.85546875" style="8" customWidth="1"/>
    <col min="7151" max="7152" width="20.140625" style="8" customWidth="1"/>
    <col min="7153" max="7153" width="11.140625" style="8" customWidth="1"/>
    <col min="7154" max="7154" width="29.140625" style="8" customWidth="1"/>
    <col min="7155" max="7155" width="34.28515625" style="8" customWidth="1"/>
    <col min="7156" max="7157" width="9.85546875" style="8" customWidth="1"/>
    <col min="7158" max="7158" width="17.5703125" style="8" customWidth="1"/>
    <col min="7159" max="7159" width="18.85546875" style="8" customWidth="1"/>
    <col min="7160" max="7160" width="9.85546875" style="8" customWidth="1"/>
    <col min="7161" max="7162" width="6" style="8" customWidth="1"/>
    <col min="7163" max="7163" width="13.7109375" style="8" customWidth="1"/>
    <col min="7164" max="7165" width="15" style="8" customWidth="1"/>
    <col min="7166" max="7166" width="17.5703125" style="8" customWidth="1"/>
    <col min="7167" max="7167" width="9.85546875" style="8" customWidth="1"/>
    <col min="7168" max="7168" width="7.28515625" style="8" customWidth="1"/>
    <col min="7169" max="7169" width="6" style="8" customWidth="1"/>
    <col min="7170" max="7175" width="17.5703125" style="8" customWidth="1"/>
    <col min="7176" max="7318" width="20.140625" style="8" customWidth="1"/>
    <col min="7319" max="7358" width="12.42578125" style="8" customWidth="1"/>
    <col min="7359" max="7359" width="20.140625" style="8" customWidth="1"/>
    <col min="7360" max="7360" width="21.42578125" style="8" customWidth="1"/>
    <col min="7361" max="7361" width="22.7109375" style="8" customWidth="1"/>
    <col min="7362" max="7362" width="13.7109375" style="8" customWidth="1"/>
    <col min="7363" max="7363" width="15" style="8" customWidth="1"/>
    <col min="7364" max="7366" width="17.5703125" style="8" customWidth="1"/>
    <col min="7367" max="7367" width="16.28515625" style="8" customWidth="1"/>
    <col min="7368" max="7368" width="15" style="8" customWidth="1"/>
    <col min="7369" max="7370" width="12.42578125" style="8" customWidth="1"/>
    <col min="7371" max="7372" width="17.5703125" style="8" customWidth="1"/>
    <col min="7373" max="7373" width="7.28515625" style="8" customWidth="1"/>
    <col min="7374" max="7374" width="21.42578125" style="8" customWidth="1"/>
    <col min="7375" max="7375" width="17.5703125" style="8" customWidth="1"/>
    <col min="7376" max="7376" width="20.140625" style="8" customWidth="1"/>
    <col min="7377" max="7377" width="16.28515625" style="8" customWidth="1"/>
    <col min="7378" max="7378" width="17.5703125" style="8" customWidth="1"/>
    <col min="7379" max="7379" width="6" style="8" customWidth="1"/>
    <col min="7380" max="7381" width="18.85546875" style="8" customWidth="1"/>
    <col min="7382" max="7383" width="20.140625" style="8" customWidth="1"/>
    <col min="7384" max="7384" width="6" style="8" customWidth="1"/>
    <col min="7385" max="7385" width="12.42578125" style="8" customWidth="1"/>
    <col min="7386" max="7386" width="18.85546875" style="8" customWidth="1"/>
    <col min="7387" max="7388" width="15" style="8" customWidth="1"/>
    <col min="7389" max="7389" width="7.28515625" style="8" customWidth="1"/>
    <col min="7390" max="7390" width="11.140625" style="8" customWidth="1"/>
    <col min="7391" max="7391" width="13.7109375" style="8" customWidth="1"/>
    <col min="7392" max="7392" width="18.85546875" style="8" customWidth="1"/>
    <col min="7393" max="7393" width="17.5703125" style="8" customWidth="1"/>
    <col min="7394" max="7394" width="25.28515625" style="8" customWidth="1"/>
    <col min="7395" max="7395" width="20.140625" style="8" customWidth="1"/>
    <col min="7396" max="7396" width="15" style="8" customWidth="1"/>
    <col min="7397" max="7397" width="17.5703125" style="8" customWidth="1"/>
    <col min="7398" max="7398" width="16.28515625" style="8" customWidth="1"/>
    <col min="7399" max="7400" width="15" style="8" customWidth="1"/>
    <col min="7401" max="7401" width="17.5703125" style="8" customWidth="1"/>
    <col min="7402" max="7402" width="20.140625" style="8" customWidth="1"/>
    <col min="7403" max="7403" width="16.28515625" style="8" customWidth="1"/>
    <col min="7404" max="7405" width="25.28515625" style="8" customWidth="1"/>
    <col min="7406" max="7406" width="18.85546875" style="8" customWidth="1"/>
    <col min="7407" max="7408" width="20.140625" style="8" customWidth="1"/>
    <col min="7409" max="7409" width="11.140625" style="8" customWidth="1"/>
    <col min="7410" max="7410" width="29.140625" style="8" customWidth="1"/>
    <col min="7411" max="7411" width="34.28515625" style="8" customWidth="1"/>
    <col min="7412" max="7413" width="9.85546875" style="8" customWidth="1"/>
    <col min="7414" max="7414" width="17.5703125" style="8" customWidth="1"/>
    <col min="7415" max="7415" width="18.85546875" style="8" customWidth="1"/>
    <col min="7416" max="7416" width="9.85546875" style="8" customWidth="1"/>
    <col min="7417" max="7418" width="6" style="8" customWidth="1"/>
    <col min="7419" max="7419" width="13.7109375" style="8" customWidth="1"/>
    <col min="7420" max="7421" width="15" style="8" customWidth="1"/>
    <col min="7422" max="7422" width="17.5703125" style="8" customWidth="1"/>
    <col min="7423" max="7423" width="9.85546875" style="8" customWidth="1"/>
    <col min="7424" max="7424" width="7.28515625" style="8" customWidth="1"/>
    <col min="7425" max="7425" width="6" style="8" customWidth="1"/>
    <col min="7426" max="7431" width="17.5703125" style="8" customWidth="1"/>
    <col min="7432" max="7574" width="20.140625" style="8" customWidth="1"/>
    <col min="7575" max="7614" width="12.42578125" style="8" customWidth="1"/>
    <col min="7615" max="7615" width="20.140625" style="8" customWidth="1"/>
    <col min="7616" max="7616" width="21.42578125" style="8" customWidth="1"/>
    <col min="7617" max="7617" width="22.7109375" style="8" customWidth="1"/>
    <col min="7618" max="7618" width="13.7109375" style="8" customWidth="1"/>
    <col min="7619" max="7619" width="15" style="8" customWidth="1"/>
    <col min="7620" max="7622" width="17.5703125" style="8" customWidth="1"/>
    <col min="7623" max="7623" width="16.28515625" style="8" customWidth="1"/>
    <col min="7624" max="7624" width="15" style="8" customWidth="1"/>
    <col min="7625" max="7626" width="12.42578125" style="8" customWidth="1"/>
    <col min="7627" max="7628" width="17.5703125" style="8" customWidth="1"/>
    <col min="7629" max="7629" width="7.28515625" style="8" customWidth="1"/>
    <col min="7630" max="7630" width="21.42578125" style="8" customWidth="1"/>
    <col min="7631" max="7631" width="17.5703125" style="8" customWidth="1"/>
    <col min="7632" max="7632" width="20.140625" style="8" customWidth="1"/>
    <col min="7633" max="7633" width="16.28515625" style="8" customWidth="1"/>
    <col min="7634" max="7634" width="17.5703125" style="8" customWidth="1"/>
    <col min="7635" max="7635" width="6" style="8" customWidth="1"/>
    <col min="7636" max="7637" width="18.85546875" style="8" customWidth="1"/>
    <col min="7638" max="7639" width="20.140625" style="8" customWidth="1"/>
    <col min="7640" max="7640" width="6" style="8" customWidth="1"/>
    <col min="7641" max="7641" width="12.42578125" style="8" customWidth="1"/>
    <col min="7642" max="7642" width="18.85546875" style="8" customWidth="1"/>
    <col min="7643" max="7644" width="15" style="8" customWidth="1"/>
    <col min="7645" max="7645" width="7.28515625" style="8" customWidth="1"/>
    <col min="7646" max="7646" width="11.140625" style="8" customWidth="1"/>
    <col min="7647" max="7647" width="13.7109375" style="8" customWidth="1"/>
    <col min="7648" max="7648" width="18.85546875" style="8" customWidth="1"/>
    <col min="7649" max="7649" width="17.5703125" style="8" customWidth="1"/>
    <col min="7650" max="7650" width="25.28515625" style="8" customWidth="1"/>
    <col min="7651" max="7651" width="20.140625" style="8" customWidth="1"/>
    <col min="7652" max="7652" width="15" style="8" customWidth="1"/>
    <col min="7653" max="7653" width="17.5703125" style="8" customWidth="1"/>
    <col min="7654" max="7654" width="16.28515625" style="8" customWidth="1"/>
    <col min="7655" max="7656" width="15" style="8" customWidth="1"/>
    <col min="7657" max="7657" width="17.5703125" style="8" customWidth="1"/>
    <col min="7658" max="7658" width="20.140625" style="8" customWidth="1"/>
    <col min="7659" max="7659" width="16.28515625" style="8" customWidth="1"/>
    <col min="7660" max="7661" width="25.28515625" style="8" customWidth="1"/>
    <col min="7662" max="7662" width="18.85546875" style="8" customWidth="1"/>
    <col min="7663" max="7664" width="20.140625" style="8" customWidth="1"/>
    <col min="7665" max="7665" width="11.140625" style="8" customWidth="1"/>
    <col min="7666" max="7666" width="29.140625" style="8" customWidth="1"/>
    <col min="7667" max="7667" width="34.28515625" style="8" customWidth="1"/>
    <col min="7668" max="7669" width="9.85546875" style="8" customWidth="1"/>
    <col min="7670" max="7670" width="17.5703125" style="8" customWidth="1"/>
    <col min="7671" max="7671" width="18.85546875" style="8" customWidth="1"/>
    <col min="7672" max="7672" width="9.85546875" style="8" customWidth="1"/>
    <col min="7673" max="7674" width="6" style="8" customWidth="1"/>
    <col min="7675" max="7675" width="13.7109375" style="8" customWidth="1"/>
    <col min="7676" max="7677" width="15" style="8" customWidth="1"/>
    <col min="7678" max="7678" width="17.5703125" style="8" customWidth="1"/>
    <col min="7679" max="7679" width="9.85546875" style="8" customWidth="1"/>
    <col min="7680" max="7680" width="7.28515625" style="8" customWidth="1"/>
    <col min="7681" max="7681" width="6" style="8" customWidth="1"/>
    <col min="7682" max="7687" width="17.5703125" style="8" customWidth="1"/>
    <col min="7688" max="7830" width="20.140625" style="8" customWidth="1"/>
    <col min="7831" max="7870" width="12.42578125" style="8" customWidth="1"/>
    <col min="7871" max="7871" width="20.140625" style="8" customWidth="1"/>
    <col min="7872" max="7872" width="21.42578125" style="8" customWidth="1"/>
    <col min="7873" max="7873" width="22.7109375" style="8" customWidth="1"/>
    <col min="7874" max="7874" width="13.7109375" style="8" customWidth="1"/>
    <col min="7875" max="7875" width="15" style="8" customWidth="1"/>
    <col min="7876" max="7878" width="17.5703125" style="8" customWidth="1"/>
    <col min="7879" max="7879" width="16.28515625" style="8" customWidth="1"/>
    <col min="7880" max="7880" width="15" style="8" customWidth="1"/>
    <col min="7881" max="7882" width="12.42578125" style="8" customWidth="1"/>
    <col min="7883" max="7884" width="17.5703125" style="8" customWidth="1"/>
    <col min="7885" max="7885" width="7.28515625" style="8" customWidth="1"/>
    <col min="7886" max="7886" width="21.42578125" style="8" customWidth="1"/>
    <col min="7887" max="7887" width="17.5703125" style="8" customWidth="1"/>
    <col min="7888" max="7888" width="20.140625" style="8" customWidth="1"/>
    <col min="7889" max="7889" width="16.28515625" style="8" customWidth="1"/>
    <col min="7890" max="7890" width="17.5703125" style="8" customWidth="1"/>
    <col min="7891" max="7891" width="6" style="8" customWidth="1"/>
    <col min="7892" max="7893" width="18.85546875" style="8" customWidth="1"/>
    <col min="7894" max="7895" width="20.140625" style="8" customWidth="1"/>
    <col min="7896" max="7896" width="6" style="8" customWidth="1"/>
    <col min="7897" max="7897" width="12.42578125" style="8" customWidth="1"/>
    <col min="7898" max="7898" width="18.85546875" style="8" customWidth="1"/>
    <col min="7899" max="7900" width="15" style="8" customWidth="1"/>
    <col min="7901" max="7901" width="7.28515625" style="8" customWidth="1"/>
    <col min="7902" max="7902" width="11.140625" style="8" customWidth="1"/>
    <col min="7903" max="7903" width="13.7109375" style="8" customWidth="1"/>
    <col min="7904" max="7904" width="18.85546875" style="8" customWidth="1"/>
    <col min="7905" max="7905" width="17.5703125" style="8" customWidth="1"/>
    <col min="7906" max="7906" width="25.28515625" style="8" customWidth="1"/>
    <col min="7907" max="7907" width="20.140625" style="8" customWidth="1"/>
    <col min="7908" max="7908" width="15" style="8" customWidth="1"/>
    <col min="7909" max="7909" width="17.5703125" style="8" customWidth="1"/>
    <col min="7910" max="7910" width="16.28515625" style="8" customWidth="1"/>
    <col min="7911" max="7912" width="15" style="8" customWidth="1"/>
    <col min="7913" max="7913" width="17.5703125" style="8" customWidth="1"/>
    <col min="7914" max="7914" width="20.140625" style="8" customWidth="1"/>
    <col min="7915" max="7915" width="16.28515625" style="8" customWidth="1"/>
    <col min="7916" max="7917" width="25.28515625" style="8" customWidth="1"/>
    <col min="7918" max="7918" width="18.85546875" style="8" customWidth="1"/>
    <col min="7919" max="7920" width="20.140625" style="8" customWidth="1"/>
    <col min="7921" max="7921" width="11.140625" style="8" customWidth="1"/>
    <col min="7922" max="7922" width="29.140625" style="8" customWidth="1"/>
    <col min="7923" max="7923" width="34.28515625" style="8" customWidth="1"/>
    <col min="7924" max="7925" width="9.85546875" style="8" customWidth="1"/>
    <col min="7926" max="7926" width="17.5703125" style="8" customWidth="1"/>
    <col min="7927" max="7927" width="18.85546875" style="8" customWidth="1"/>
    <col min="7928" max="7928" width="9.85546875" style="8" customWidth="1"/>
    <col min="7929" max="7930" width="6" style="8" customWidth="1"/>
    <col min="7931" max="7931" width="13.7109375" style="8" customWidth="1"/>
    <col min="7932" max="7933" width="15" style="8" customWidth="1"/>
    <col min="7934" max="7934" width="17.5703125" style="8" customWidth="1"/>
    <col min="7935" max="7935" width="9.85546875" style="8" customWidth="1"/>
    <col min="7936" max="7936" width="7.28515625" style="8" customWidth="1"/>
    <col min="7937" max="7937" width="6" style="8" customWidth="1"/>
    <col min="7938" max="7943" width="17.5703125" style="8" customWidth="1"/>
    <col min="7944" max="8086" width="20.140625" style="8" customWidth="1"/>
    <col min="8087" max="8126" width="12.42578125" style="8" customWidth="1"/>
    <col min="8127" max="8127" width="20.140625" style="8" customWidth="1"/>
    <col min="8128" max="8128" width="21.42578125" style="8" customWidth="1"/>
    <col min="8129" max="8129" width="22.7109375" style="8" customWidth="1"/>
    <col min="8130" max="8130" width="13.7109375" style="8" customWidth="1"/>
    <col min="8131" max="8131" width="15" style="8" customWidth="1"/>
    <col min="8132" max="8134" width="17.5703125" style="8" customWidth="1"/>
    <col min="8135" max="8135" width="16.28515625" style="8" customWidth="1"/>
    <col min="8136" max="8136" width="15" style="8" customWidth="1"/>
    <col min="8137" max="8138" width="12.42578125" style="8" customWidth="1"/>
    <col min="8139" max="8140" width="17.5703125" style="8" customWidth="1"/>
    <col min="8141" max="8141" width="7.28515625" style="8" customWidth="1"/>
    <col min="8142" max="8142" width="21.42578125" style="8" customWidth="1"/>
    <col min="8143" max="8143" width="17.5703125" style="8" customWidth="1"/>
    <col min="8144" max="8144" width="20.140625" style="8" customWidth="1"/>
    <col min="8145" max="8145" width="16.28515625" style="8" customWidth="1"/>
    <col min="8146" max="8146" width="17.5703125" style="8" customWidth="1"/>
    <col min="8147" max="8147" width="6" style="8" customWidth="1"/>
    <col min="8148" max="8149" width="18.85546875" style="8" customWidth="1"/>
    <col min="8150" max="8151" width="20.140625" style="8" customWidth="1"/>
    <col min="8152" max="8152" width="6" style="8" customWidth="1"/>
    <col min="8153" max="8153" width="12.42578125" style="8" customWidth="1"/>
    <col min="8154" max="8154" width="18.85546875" style="8" customWidth="1"/>
    <col min="8155" max="8156" width="15" style="8" customWidth="1"/>
    <col min="8157" max="8157" width="7.28515625" style="8" customWidth="1"/>
    <col min="8158" max="8158" width="11.140625" style="8" customWidth="1"/>
    <col min="8159" max="8159" width="13.7109375" style="8" customWidth="1"/>
    <col min="8160" max="8160" width="18.85546875" style="8" customWidth="1"/>
    <col min="8161" max="8161" width="17.5703125" style="8" customWidth="1"/>
    <col min="8162" max="8162" width="25.28515625" style="8" customWidth="1"/>
    <col min="8163" max="8163" width="20.140625" style="8" customWidth="1"/>
    <col min="8164" max="8164" width="15" style="8" customWidth="1"/>
    <col min="8165" max="8165" width="17.5703125" style="8" customWidth="1"/>
    <col min="8166" max="8166" width="16.28515625" style="8" customWidth="1"/>
    <col min="8167" max="8168" width="15" style="8" customWidth="1"/>
    <col min="8169" max="8169" width="17.5703125" style="8" customWidth="1"/>
    <col min="8170" max="8170" width="20.140625" style="8" customWidth="1"/>
    <col min="8171" max="8171" width="16.28515625" style="8" customWidth="1"/>
    <col min="8172" max="8173" width="25.28515625" style="8" customWidth="1"/>
    <col min="8174" max="8174" width="18.85546875" style="8" customWidth="1"/>
    <col min="8175" max="8176" width="20.140625" style="8" customWidth="1"/>
    <col min="8177" max="8177" width="11.140625" style="8" customWidth="1"/>
    <col min="8178" max="8178" width="29.140625" style="8" customWidth="1"/>
    <col min="8179" max="8179" width="34.28515625" style="8" customWidth="1"/>
    <col min="8180" max="8181" width="9.85546875" style="8" customWidth="1"/>
    <col min="8182" max="8182" width="17.5703125" style="8" customWidth="1"/>
    <col min="8183" max="8183" width="18.85546875" style="8" customWidth="1"/>
    <col min="8184" max="8184" width="9.85546875" style="8" customWidth="1"/>
    <col min="8185" max="8186" width="6" style="8" customWidth="1"/>
    <col min="8187" max="8187" width="13.7109375" style="8" customWidth="1"/>
    <col min="8188" max="8189" width="15" style="8" customWidth="1"/>
    <col min="8190" max="8190" width="17.5703125" style="8" customWidth="1"/>
    <col min="8191" max="8191" width="9.85546875" style="8" customWidth="1"/>
    <col min="8192" max="8192" width="7.28515625" style="8" customWidth="1"/>
    <col min="8193" max="8193" width="6" style="8" customWidth="1"/>
    <col min="8194" max="8199" width="17.5703125" style="8" customWidth="1"/>
    <col min="8200" max="8342" width="20.140625" style="8" customWidth="1"/>
    <col min="8343" max="8382" width="12.42578125" style="8" customWidth="1"/>
    <col min="8383" max="8383" width="20.140625" style="8" customWidth="1"/>
    <col min="8384" max="8384" width="21.42578125" style="8" customWidth="1"/>
    <col min="8385" max="8385" width="22.7109375" style="8" customWidth="1"/>
    <col min="8386" max="8386" width="13.7109375" style="8" customWidth="1"/>
    <col min="8387" max="8387" width="15" style="8" customWidth="1"/>
    <col min="8388" max="8390" width="17.5703125" style="8" customWidth="1"/>
    <col min="8391" max="8391" width="16.28515625" style="8" customWidth="1"/>
    <col min="8392" max="8392" width="15" style="8" customWidth="1"/>
    <col min="8393" max="8394" width="12.42578125" style="8" customWidth="1"/>
    <col min="8395" max="8396" width="17.5703125" style="8" customWidth="1"/>
    <col min="8397" max="8397" width="7.28515625" style="8" customWidth="1"/>
    <col min="8398" max="8398" width="21.42578125" style="8" customWidth="1"/>
    <col min="8399" max="8399" width="17.5703125" style="8" customWidth="1"/>
    <col min="8400" max="8400" width="20.140625" style="8" customWidth="1"/>
    <col min="8401" max="8401" width="16.28515625" style="8" customWidth="1"/>
    <col min="8402" max="8402" width="17.5703125" style="8" customWidth="1"/>
    <col min="8403" max="8403" width="6" style="8" customWidth="1"/>
    <col min="8404" max="8405" width="18.85546875" style="8" customWidth="1"/>
    <col min="8406" max="8407" width="20.140625" style="8" customWidth="1"/>
    <col min="8408" max="8408" width="6" style="8" customWidth="1"/>
    <col min="8409" max="8409" width="12.42578125" style="8" customWidth="1"/>
    <col min="8410" max="8410" width="18.85546875" style="8" customWidth="1"/>
    <col min="8411" max="8412" width="15" style="8" customWidth="1"/>
    <col min="8413" max="8413" width="7.28515625" style="8" customWidth="1"/>
    <col min="8414" max="8414" width="11.140625" style="8" customWidth="1"/>
    <col min="8415" max="8415" width="13.7109375" style="8" customWidth="1"/>
    <col min="8416" max="8416" width="18.85546875" style="8" customWidth="1"/>
    <col min="8417" max="8417" width="17.5703125" style="8" customWidth="1"/>
    <col min="8418" max="8418" width="25.28515625" style="8" customWidth="1"/>
    <col min="8419" max="8419" width="20.140625" style="8" customWidth="1"/>
    <col min="8420" max="8420" width="15" style="8" customWidth="1"/>
    <col min="8421" max="8421" width="17.5703125" style="8" customWidth="1"/>
    <col min="8422" max="8422" width="16.28515625" style="8" customWidth="1"/>
    <col min="8423" max="8424" width="15" style="8" customWidth="1"/>
    <col min="8425" max="8425" width="17.5703125" style="8" customWidth="1"/>
    <col min="8426" max="8426" width="20.140625" style="8" customWidth="1"/>
    <col min="8427" max="8427" width="16.28515625" style="8" customWidth="1"/>
    <col min="8428" max="8429" width="25.28515625" style="8" customWidth="1"/>
    <col min="8430" max="8430" width="18.85546875" style="8" customWidth="1"/>
    <col min="8431" max="8432" width="20.140625" style="8" customWidth="1"/>
    <col min="8433" max="8433" width="11.140625" style="8" customWidth="1"/>
    <col min="8434" max="8434" width="29.140625" style="8" customWidth="1"/>
    <col min="8435" max="8435" width="34.28515625" style="8" customWidth="1"/>
    <col min="8436" max="8437" width="9.85546875" style="8" customWidth="1"/>
    <col min="8438" max="8438" width="17.5703125" style="8" customWidth="1"/>
    <col min="8439" max="8439" width="18.85546875" style="8" customWidth="1"/>
    <col min="8440" max="8440" width="9.85546875" style="8" customWidth="1"/>
    <col min="8441" max="8442" width="6" style="8" customWidth="1"/>
    <col min="8443" max="8443" width="13.7109375" style="8" customWidth="1"/>
    <col min="8444" max="8445" width="15" style="8" customWidth="1"/>
    <col min="8446" max="8446" width="17.5703125" style="8" customWidth="1"/>
    <col min="8447" max="8447" width="9.85546875" style="8" customWidth="1"/>
    <col min="8448" max="8448" width="7.28515625" style="8" customWidth="1"/>
    <col min="8449" max="8449" width="6" style="8" customWidth="1"/>
    <col min="8450" max="8455" width="17.5703125" style="8" customWidth="1"/>
    <col min="8456" max="8598" width="20.140625" style="8" customWidth="1"/>
    <col min="8599" max="8638" width="12.42578125" style="8" customWidth="1"/>
    <col min="8639" max="8639" width="20.140625" style="8" customWidth="1"/>
    <col min="8640" max="8640" width="21.42578125" style="8" customWidth="1"/>
    <col min="8641" max="8641" width="22.7109375" style="8" customWidth="1"/>
    <col min="8642" max="8642" width="13.7109375" style="8" customWidth="1"/>
    <col min="8643" max="8643" width="15" style="8" customWidth="1"/>
    <col min="8644" max="8646" width="17.5703125" style="8" customWidth="1"/>
    <col min="8647" max="8647" width="16.28515625" style="8" customWidth="1"/>
    <col min="8648" max="8648" width="15" style="8" customWidth="1"/>
    <col min="8649" max="8650" width="12.42578125" style="8" customWidth="1"/>
    <col min="8651" max="8652" width="17.5703125" style="8" customWidth="1"/>
    <col min="8653" max="8653" width="7.28515625" style="8" customWidth="1"/>
    <col min="8654" max="8654" width="21.42578125" style="8" customWidth="1"/>
    <col min="8655" max="8655" width="17.5703125" style="8" customWidth="1"/>
    <col min="8656" max="8656" width="20.140625" style="8" customWidth="1"/>
    <col min="8657" max="8657" width="16.28515625" style="8" customWidth="1"/>
    <col min="8658" max="8658" width="17.5703125" style="8" customWidth="1"/>
    <col min="8659" max="8659" width="6" style="8" customWidth="1"/>
    <col min="8660" max="8661" width="18.85546875" style="8" customWidth="1"/>
    <col min="8662" max="8663" width="20.140625" style="8" customWidth="1"/>
    <col min="8664" max="8664" width="6" style="8" customWidth="1"/>
    <col min="8665" max="8665" width="12.42578125" style="8" customWidth="1"/>
    <col min="8666" max="8666" width="18.85546875" style="8" customWidth="1"/>
    <col min="8667" max="8668" width="15" style="8" customWidth="1"/>
    <col min="8669" max="8669" width="7.28515625" style="8" customWidth="1"/>
    <col min="8670" max="8670" width="11.140625" style="8" customWidth="1"/>
    <col min="8671" max="8671" width="13.7109375" style="8" customWidth="1"/>
    <col min="8672" max="8672" width="18.85546875" style="8" customWidth="1"/>
    <col min="8673" max="8673" width="17.5703125" style="8" customWidth="1"/>
    <col min="8674" max="8674" width="25.28515625" style="8" customWidth="1"/>
    <col min="8675" max="8675" width="20.140625" style="8" customWidth="1"/>
    <col min="8676" max="8676" width="15" style="8" customWidth="1"/>
    <col min="8677" max="8677" width="17.5703125" style="8" customWidth="1"/>
    <col min="8678" max="8678" width="16.28515625" style="8" customWidth="1"/>
    <col min="8679" max="8680" width="15" style="8" customWidth="1"/>
    <col min="8681" max="8681" width="17.5703125" style="8" customWidth="1"/>
    <col min="8682" max="8682" width="20.140625" style="8" customWidth="1"/>
    <col min="8683" max="8683" width="16.28515625" style="8" customWidth="1"/>
    <col min="8684" max="8685" width="25.28515625" style="8" customWidth="1"/>
    <col min="8686" max="8686" width="18.85546875" style="8" customWidth="1"/>
    <col min="8687" max="8688" width="20.140625" style="8" customWidth="1"/>
    <col min="8689" max="8689" width="11.140625" style="8" customWidth="1"/>
    <col min="8690" max="8690" width="29.140625" style="8" customWidth="1"/>
    <col min="8691" max="8691" width="34.28515625" style="8" customWidth="1"/>
    <col min="8692" max="8693" width="9.85546875" style="8" customWidth="1"/>
    <col min="8694" max="8694" width="17.5703125" style="8" customWidth="1"/>
    <col min="8695" max="8695" width="18.85546875" style="8" customWidth="1"/>
    <col min="8696" max="8696" width="9.85546875" style="8" customWidth="1"/>
    <col min="8697" max="8698" width="6" style="8" customWidth="1"/>
    <col min="8699" max="8699" width="13.7109375" style="8" customWidth="1"/>
    <col min="8700" max="8701" width="15" style="8" customWidth="1"/>
    <col min="8702" max="8702" width="17.5703125" style="8" customWidth="1"/>
    <col min="8703" max="8703" width="9.85546875" style="8" customWidth="1"/>
    <col min="8704" max="8704" width="7.28515625" style="8" customWidth="1"/>
    <col min="8705" max="8705" width="6" style="8" customWidth="1"/>
    <col min="8706" max="8711" width="17.5703125" style="8" customWidth="1"/>
    <col min="8712" max="8854" width="20.140625" style="8" customWidth="1"/>
    <col min="8855" max="8894" width="12.42578125" style="8" customWidth="1"/>
    <col min="8895" max="8895" width="20.140625" style="8" customWidth="1"/>
    <col min="8896" max="8896" width="21.42578125" style="8" customWidth="1"/>
    <col min="8897" max="8897" width="22.7109375" style="8" customWidth="1"/>
    <col min="8898" max="8898" width="13.7109375" style="8" customWidth="1"/>
    <col min="8899" max="8899" width="15" style="8" customWidth="1"/>
    <col min="8900" max="8902" width="17.5703125" style="8" customWidth="1"/>
    <col min="8903" max="8903" width="16.28515625" style="8" customWidth="1"/>
    <col min="8904" max="8904" width="15" style="8" customWidth="1"/>
    <col min="8905" max="8906" width="12.42578125" style="8" customWidth="1"/>
    <col min="8907" max="8908" width="17.5703125" style="8" customWidth="1"/>
    <col min="8909" max="8909" width="7.28515625" style="8" customWidth="1"/>
    <col min="8910" max="8910" width="21.42578125" style="8" customWidth="1"/>
    <col min="8911" max="8911" width="17.5703125" style="8" customWidth="1"/>
    <col min="8912" max="8912" width="20.140625" style="8" customWidth="1"/>
    <col min="8913" max="8913" width="16.28515625" style="8" customWidth="1"/>
    <col min="8914" max="8914" width="17.5703125" style="8" customWidth="1"/>
    <col min="8915" max="8915" width="6" style="8" customWidth="1"/>
    <col min="8916" max="8917" width="18.85546875" style="8" customWidth="1"/>
    <col min="8918" max="8919" width="20.140625" style="8" customWidth="1"/>
    <col min="8920" max="8920" width="6" style="8" customWidth="1"/>
    <col min="8921" max="8921" width="12.42578125" style="8" customWidth="1"/>
    <col min="8922" max="8922" width="18.85546875" style="8" customWidth="1"/>
    <col min="8923" max="8924" width="15" style="8" customWidth="1"/>
    <col min="8925" max="8925" width="7.28515625" style="8" customWidth="1"/>
    <col min="8926" max="8926" width="11.140625" style="8" customWidth="1"/>
    <col min="8927" max="8927" width="13.7109375" style="8" customWidth="1"/>
    <col min="8928" max="8928" width="18.85546875" style="8" customWidth="1"/>
    <col min="8929" max="8929" width="17.5703125" style="8" customWidth="1"/>
    <col min="8930" max="8930" width="25.28515625" style="8" customWidth="1"/>
    <col min="8931" max="8931" width="20.140625" style="8" customWidth="1"/>
    <col min="8932" max="8932" width="15" style="8" customWidth="1"/>
    <col min="8933" max="8933" width="17.5703125" style="8" customWidth="1"/>
    <col min="8934" max="8934" width="16.28515625" style="8" customWidth="1"/>
    <col min="8935" max="8936" width="15" style="8" customWidth="1"/>
    <col min="8937" max="8937" width="17.5703125" style="8" customWidth="1"/>
    <col min="8938" max="8938" width="20.140625" style="8" customWidth="1"/>
    <col min="8939" max="8939" width="16.28515625" style="8" customWidth="1"/>
    <col min="8940" max="8941" width="25.28515625" style="8" customWidth="1"/>
    <col min="8942" max="8942" width="18.85546875" style="8" customWidth="1"/>
    <col min="8943" max="8944" width="20.140625" style="8" customWidth="1"/>
    <col min="8945" max="8945" width="11.140625" style="8" customWidth="1"/>
    <col min="8946" max="8946" width="29.140625" style="8" customWidth="1"/>
    <col min="8947" max="8947" width="34.28515625" style="8" customWidth="1"/>
    <col min="8948" max="8949" width="9.85546875" style="8" customWidth="1"/>
    <col min="8950" max="8950" width="17.5703125" style="8" customWidth="1"/>
    <col min="8951" max="8951" width="18.85546875" style="8" customWidth="1"/>
    <col min="8952" max="8952" width="9.85546875" style="8" customWidth="1"/>
    <col min="8953" max="8954" width="6" style="8" customWidth="1"/>
    <col min="8955" max="8955" width="13.7109375" style="8" customWidth="1"/>
    <col min="8956" max="8957" width="15" style="8" customWidth="1"/>
    <col min="8958" max="8958" width="17.5703125" style="8" customWidth="1"/>
    <col min="8959" max="8959" width="9.85546875" style="8" customWidth="1"/>
    <col min="8960" max="8960" width="7.28515625" style="8" customWidth="1"/>
    <col min="8961" max="8961" width="6" style="8" customWidth="1"/>
    <col min="8962" max="8967" width="17.5703125" style="8" customWidth="1"/>
    <col min="8968" max="9110" width="20.140625" style="8" customWidth="1"/>
    <col min="9111" max="9150" width="12.42578125" style="8" customWidth="1"/>
    <col min="9151" max="9151" width="20.140625" style="8" customWidth="1"/>
    <col min="9152" max="9152" width="21.42578125" style="8" customWidth="1"/>
    <col min="9153" max="9153" width="22.7109375" style="8" customWidth="1"/>
    <col min="9154" max="9154" width="13.7109375" style="8" customWidth="1"/>
    <col min="9155" max="9155" width="15" style="8" customWidth="1"/>
    <col min="9156" max="9158" width="17.5703125" style="8" customWidth="1"/>
    <col min="9159" max="9159" width="16.28515625" style="8" customWidth="1"/>
    <col min="9160" max="9160" width="15" style="8" customWidth="1"/>
    <col min="9161" max="9162" width="12.42578125" style="8" customWidth="1"/>
    <col min="9163" max="9164" width="17.5703125" style="8" customWidth="1"/>
    <col min="9165" max="9165" width="7.28515625" style="8" customWidth="1"/>
    <col min="9166" max="9166" width="21.42578125" style="8" customWidth="1"/>
    <col min="9167" max="9167" width="17.5703125" style="8" customWidth="1"/>
    <col min="9168" max="9168" width="20.140625" style="8" customWidth="1"/>
    <col min="9169" max="9169" width="16.28515625" style="8" customWidth="1"/>
    <col min="9170" max="9170" width="17.5703125" style="8" customWidth="1"/>
    <col min="9171" max="9171" width="6" style="8" customWidth="1"/>
    <col min="9172" max="9173" width="18.85546875" style="8" customWidth="1"/>
    <col min="9174" max="9175" width="20.140625" style="8" customWidth="1"/>
    <col min="9176" max="9176" width="6" style="8" customWidth="1"/>
    <col min="9177" max="9177" width="12.42578125" style="8" customWidth="1"/>
    <col min="9178" max="9178" width="18.85546875" style="8" customWidth="1"/>
    <col min="9179" max="9180" width="15" style="8" customWidth="1"/>
    <col min="9181" max="9181" width="7.28515625" style="8" customWidth="1"/>
    <col min="9182" max="9182" width="11.140625" style="8" customWidth="1"/>
    <col min="9183" max="9183" width="13.7109375" style="8" customWidth="1"/>
    <col min="9184" max="9184" width="18.85546875" style="8" customWidth="1"/>
    <col min="9185" max="9185" width="17.5703125" style="8" customWidth="1"/>
    <col min="9186" max="9186" width="25.28515625" style="8" customWidth="1"/>
    <col min="9187" max="9187" width="20.140625" style="8" customWidth="1"/>
    <col min="9188" max="9188" width="15" style="8" customWidth="1"/>
    <col min="9189" max="9189" width="17.5703125" style="8" customWidth="1"/>
    <col min="9190" max="9190" width="16.28515625" style="8" customWidth="1"/>
    <col min="9191" max="9192" width="15" style="8" customWidth="1"/>
    <col min="9193" max="9193" width="17.5703125" style="8" customWidth="1"/>
    <col min="9194" max="9194" width="20.140625" style="8" customWidth="1"/>
    <col min="9195" max="9195" width="16.28515625" style="8" customWidth="1"/>
    <col min="9196" max="9197" width="25.28515625" style="8" customWidth="1"/>
    <col min="9198" max="9198" width="18.85546875" style="8" customWidth="1"/>
    <col min="9199" max="9200" width="20.140625" style="8" customWidth="1"/>
    <col min="9201" max="9201" width="11.140625" style="8" customWidth="1"/>
    <col min="9202" max="9202" width="29.140625" style="8" customWidth="1"/>
    <col min="9203" max="9203" width="34.28515625" style="8" customWidth="1"/>
    <col min="9204" max="9205" width="9.85546875" style="8" customWidth="1"/>
    <col min="9206" max="9206" width="17.5703125" style="8" customWidth="1"/>
    <col min="9207" max="9207" width="18.85546875" style="8" customWidth="1"/>
    <col min="9208" max="9208" width="9.85546875" style="8" customWidth="1"/>
    <col min="9209" max="9210" width="6" style="8" customWidth="1"/>
    <col min="9211" max="9211" width="13.7109375" style="8" customWidth="1"/>
    <col min="9212" max="9213" width="15" style="8" customWidth="1"/>
    <col min="9214" max="9214" width="17.5703125" style="8" customWidth="1"/>
    <col min="9215" max="9215" width="9.85546875" style="8" customWidth="1"/>
    <col min="9216" max="9216" width="7.28515625" style="8" customWidth="1"/>
    <col min="9217" max="9217" width="6" style="8" customWidth="1"/>
    <col min="9218" max="9223" width="17.5703125" style="8" customWidth="1"/>
    <col min="9224" max="9366" width="20.140625" style="8" customWidth="1"/>
    <col min="9367" max="9406" width="12.42578125" style="8" customWidth="1"/>
    <col min="9407" max="9407" width="20.140625" style="8" customWidth="1"/>
    <col min="9408" max="9408" width="21.42578125" style="8" customWidth="1"/>
    <col min="9409" max="9409" width="22.7109375" style="8" customWidth="1"/>
    <col min="9410" max="9410" width="13.7109375" style="8" customWidth="1"/>
    <col min="9411" max="9411" width="15" style="8" customWidth="1"/>
    <col min="9412" max="9414" width="17.5703125" style="8" customWidth="1"/>
    <col min="9415" max="9415" width="16.28515625" style="8" customWidth="1"/>
    <col min="9416" max="9416" width="15" style="8" customWidth="1"/>
    <col min="9417" max="9418" width="12.42578125" style="8" customWidth="1"/>
    <col min="9419" max="9420" width="17.5703125" style="8" customWidth="1"/>
    <col min="9421" max="9421" width="7.28515625" style="8" customWidth="1"/>
    <col min="9422" max="9422" width="21.42578125" style="8" customWidth="1"/>
    <col min="9423" max="9423" width="17.5703125" style="8" customWidth="1"/>
    <col min="9424" max="9424" width="20.140625" style="8" customWidth="1"/>
    <col min="9425" max="9425" width="16.28515625" style="8" customWidth="1"/>
    <col min="9426" max="9426" width="17.5703125" style="8" customWidth="1"/>
    <col min="9427" max="9427" width="6" style="8" customWidth="1"/>
    <col min="9428" max="9429" width="18.85546875" style="8" customWidth="1"/>
    <col min="9430" max="9431" width="20.140625" style="8" customWidth="1"/>
    <col min="9432" max="9432" width="6" style="8" customWidth="1"/>
    <col min="9433" max="9433" width="12.42578125" style="8" customWidth="1"/>
    <col min="9434" max="9434" width="18.85546875" style="8" customWidth="1"/>
    <col min="9435" max="9436" width="15" style="8" customWidth="1"/>
    <col min="9437" max="9437" width="7.28515625" style="8" customWidth="1"/>
    <col min="9438" max="9438" width="11.140625" style="8" customWidth="1"/>
    <col min="9439" max="9439" width="13.7109375" style="8" customWidth="1"/>
    <col min="9440" max="9440" width="18.85546875" style="8" customWidth="1"/>
    <col min="9441" max="9441" width="17.5703125" style="8" customWidth="1"/>
    <col min="9442" max="9442" width="25.28515625" style="8" customWidth="1"/>
    <col min="9443" max="9443" width="20.140625" style="8" customWidth="1"/>
    <col min="9444" max="9444" width="15" style="8" customWidth="1"/>
    <col min="9445" max="9445" width="17.5703125" style="8" customWidth="1"/>
    <col min="9446" max="9446" width="16.28515625" style="8" customWidth="1"/>
    <col min="9447" max="9448" width="15" style="8" customWidth="1"/>
    <col min="9449" max="9449" width="17.5703125" style="8" customWidth="1"/>
    <col min="9450" max="9450" width="20.140625" style="8" customWidth="1"/>
    <col min="9451" max="9451" width="16.28515625" style="8" customWidth="1"/>
    <col min="9452" max="9453" width="25.28515625" style="8" customWidth="1"/>
    <col min="9454" max="9454" width="18.85546875" style="8" customWidth="1"/>
    <col min="9455" max="9456" width="20.140625" style="8" customWidth="1"/>
    <col min="9457" max="9457" width="11.140625" style="8" customWidth="1"/>
    <col min="9458" max="9458" width="29.140625" style="8" customWidth="1"/>
    <col min="9459" max="9459" width="34.28515625" style="8" customWidth="1"/>
    <col min="9460" max="9461" width="9.85546875" style="8" customWidth="1"/>
    <col min="9462" max="9462" width="17.5703125" style="8" customWidth="1"/>
    <col min="9463" max="9463" width="18.85546875" style="8" customWidth="1"/>
    <col min="9464" max="9464" width="9.85546875" style="8" customWidth="1"/>
    <col min="9465" max="9466" width="6" style="8" customWidth="1"/>
    <col min="9467" max="9467" width="13.7109375" style="8" customWidth="1"/>
    <col min="9468" max="9469" width="15" style="8" customWidth="1"/>
    <col min="9470" max="9470" width="17.5703125" style="8" customWidth="1"/>
    <col min="9471" max="9471" width="9.85546875" style="8" customWidth="1"/>
    <col min="9472" max="9472" width="7.28515625" style="8" customWidth="1"/>
    <col min="9473" max="9473" width="6" style="8" customWidth="1"/>
    <col min="9474" max="9479" width="17.5703125" style="8" customWidth="1"/>
    <col min="9480" max="9622" width="20.140625" style="8" customWidth="1"/>
    <col min="9623" max="9662" width="12.42578125" style="8" customWidth="1"/>
    <col min="9663" max="9663" width="20.140625" style="8" customWidth="1"/>
    <col min="9664" max="9664" width="21.42578125" style="8" customWidth="1"/>
    <col min="9665" max="9665" width="22.7109375" style="8" customWidth="1"/>
    <col min="9666" max="9666" width="13.7109375" style="8" customWidth="1"/>
    <col min="9667" max="9667" width="15" style="8" customWidth="1"/>
    <col min="9668" max="9670" width="17.5703125" style="8" customWidth="1"/>
    <col min="9671" max="9671" width="16.28515625" style="8" customWidth="1"/>
    <col min="9672" max="9672" width="15" style="8" customWidth="1"/>
    <col min="9673" max="9674" width="12.42578125" style="8" customWidth="1"/>
    <col min="9675" max="9676" width="17.5703125" style="8" customWidth="1"/>
    <col min="9677" max="9677" width="7.28515625" style="8" customWidth="1"/>
    <col min="9678" max="9678" width="21.42578125" style="8" customWidth="1"/>
    <col min="9679" max="9679" width="17.5703125" style="8" customWidth="1"/>
    <col min="9680" max="9680" width="20.140625" style="8" customWidth="1"/>
    <col min="9681" max="9681" width="16.28515625" style="8" customWidth="1"/>
    <col min="9682" max="9682" width="17.5703125" style="8" customWidth="1"/>
    <col min="9683" max="9683" width="6" style="8" customWidth="1"/>
    <col min="9684" max="9685" width="18.85546875" style="8" customWidth="1"/>
    <col min="9686" max="9687" width="20.140625" style="8" customWidth="1"/>
    <col min="9688" max="9688" width="6" style="8" customWidth="1"/>
    <col min="9689" max="9689" width="12.42578125" style="8" customWidth="1"/>
    <col min="9690" max="9690" width="18.85546875" style="8" customWidth="1"/>
    <col min="9691" max="9692" width="15" style="8" customWidth="1"/>
    <col min="9693" max="9693" width="7.28515625" style="8" customWidth="1"/>
    <col min="9694" max="9694" width="11.140625" style="8" customWidth="1"/>
    <col min="9695" max="9695" width="13.7109375" style="8" customWidth="1"/>
    <col min="9696" max="9696" width="18.85546875" style="8" customWidth="1"/>
    <col min="9697" max="9697" width="17.5703125" style="8" customWidth="1"/>
    <col min="9698" max="9698" width="25.28515625" style="8" customWidth="1"/>
    <col min="9699" max="9699" width="20.140625" style="8" customWidth="1"/>
    <col min="9700" max="9700" width="15" style="8" customWidth="1"/>
    <col min="9701" max="9701" width="17.5703125" style="8" customWidth="1"/>
    <col min="9702" max="9702" width="16.28515625" style="8" customWidth="1"/>
    <col min="9703" max="9704" width="15" style="8" customWidth="1"/>
    <col min="9705" max="9705" width="17.5703125" style="8" customWidth="1"/>
    <col min="9706" max="9706" width="20.140625" style="8" customWidth="1"/>
    <col min="9707" max="9707" width="16.28515625" style="8" customWidth="1"/>
    <col min="9708" max="9709" width="25.28515625" style="8" customWidth="1"/>
    <col min="9710" max="9710" width="18.85546875" style="8" customWidth="1"/>
    <col min="9711" max="9712" width="20.140625" style="8" customWidth="1"/>
    <col min="9713" max="9713" width="11.140625" style="8" customWidth="1"/>
    <col min="9714" max="9714" width="29.140625" style="8" customWidth="1"/>
    <col min="9715" max="9715" width="34.28515625" style="8" customWidth="1"/>
    <col min="9716" max="9717" width="9.85546875" style="8" customWidth="1"/>
    <col min="9718" max="9718" width="17.5703125" style="8" customWidth="1"/>
    <col min="9719" max="9719" width="18.85546875" style="8" customWidth="1"/>
    <col min="9720" max="9720" width="9.85546875" style="8" customWidth="1"/>
    <col min="9721" max="9722" width="6" style="8" customWidth="1"/>
    <col min="9723" max="9723" width="13.7109375" style="8" customWidth="1"/>
    <col min="9724" max="9725" width="15" style="8" customWidth="1"/>
    <col min="9726" max="9726" width="17.5703125" style="8" customWidth="1"/>
    <col min="9727" max="9727" width="9.85546875" style="8" customWidth="1"/>
    <col min="9728" max="9728" width="7.28515625" style="8" customWidth="1"/>
    <col min="9729" max="9729" width="6" style="8" customWidth="1"/>
    <col min="9730" max="9735" width="17.5703125" style="8" customWidth="1"/>
    <col min="9736" max="9878" width="20.140625" style="8" customWidth="1"/>
    <col min="9879" max="9918" width="12.42578125" style="8" customWidth="1"/>
    <col min="9919" max="9919" width="20.140625" style="8" customWidth="1"/>
    <col min="9920" max="9920" width="21.42578125" style="8" customWidth="1"/>
    <col min="9921" max="9921" width="22.7109375" style="8" customWidth="1"/>
    <col min="9922" max="9922" width="13.7109375" style="8" customWidth="1"/>
    <col min="9923" max="9923" width="15" style="8" customWidth="1"/>
    <col min="9924" max="9926" width="17.5703125" style="8" customWidth="1"/>
    <col min="9927" max="9927" width="16.28515625" style="8" customWidth="1"/>
    <col min="9928" max="9928" width="15" style="8" customWidth="1"/>
    <col min="9929" max="9930" width="12.42578125" style="8" customWidth="1"/>
    <col min="9931" max="9932" width="17.5703125" style="8" customWidth="1"/>
    <col min="9933" max="9933" width="7.28515625" style="8" customWidth="1"/>
    <col min="9934" max="9934" width="21.42578125" style="8" customWidth="1"/>
    <col min="9935" max="9935" width="17.5703125" style="8" customWidth="1"/>
    <col min="9936" max="9936" width="20.140625" style="8" customWidth="1"/>
    <col min="9937" max="9937" width="16.28515625" style="8" customWidth="1"/>
    <col min="9938" max="9938" width="17.5703125" style="8" customWidth="1"/>
    <col min="9939" max="9939" width="6" style="8" customWidth="1"/>
    <col min="9940" max="9941" width="18.85546875" style="8" customWidth="1"/>
    <col min="9942" max="9943" width="20.140625" style="8" customWidth="1"/>
    <col min="9944" max="9944" width="6" style="8" customWidth="1"/>
    <col min="9945" max="9945" width="12.42578125" style="8" customWidth="1"/>
    <col min="9946" max="9946" width="18.85546875" style="8" customWidth="1"/>
    <col min="9947" max="9948" width="15" style="8" customWidth="1"/>
    <col min="9949" max="9949" width="7.28515625" style="8" customWidth="1"/>
    <col min="9950" max="9950" width="11.140625" style="8" customWidth="1"/>
    <col min="9951" max="9951" width="13.7109375" style="8" customWidth="1"/>
    <col min="9952" max="9952" width="18.85546875" style="8" customWidth="1"/>
    <col min="9953" max="9953" width="17.5703125" style="8" customWidth="1"/>
    <col min="9954" max="9954" width="25.28515625" style="8" customWidth="1"/>
    <col min="9955" max="9955" width="20.140625" style="8" customWidth="1"/>
    <col min="9956" max="9956" width="15" style="8" customWidth="1"/>
    <col min="9957" max="9957" width="17.5703125" style="8" customWidth="1"/>
    <col min="9958" max="9958" width="16.28515625" style="8" customWidth="1"/>
    <col min="9959" max="9960" width="15" style="8" customWidth="1"/>
    <col min="9961" max="9961" width="17.5703125" style="8" customWidth="1"/>
    <col min="9962" max="9962" width="20.140625" style="8" customWidth="1"/>
    <col min="9963" max="9963" width="16.28515625" style="8" customWidth="1"/>
    <col min="9964" max="9965" width="25.28515625" style="8" customWidth="1"/>
    <col min="9966" max="9966" width="18.85546875" style="8" customWidth="1"/>
    <col min="9967" max="9968" width="20.140625" style="8" customWidth="1"/>
    <col min="9969" max="9969" width="11.140625" style="8" customWidth="1"/>
    <col min="9970" max="9970" width="29.140625" style="8" customWidth="1"/>
    <col min="9971" max="9971" width="34.28515625" style="8" customWidth="1"/>
    <col min="9972" max="9973" width="9.85546875" style="8" customWidth="1"/>
    <col min="9974" max="9974" width="17.5703125" style="8" customWidth="1"/>
    <col min="9975" max="9975" width="18.85546875" style="8" customWidth="1"/>
    <col min="9976" max="9976" width="9.85546875" style="8" customWidth="1"/>
    <col min="9977" max="9978" width="6" style="8" customWidth="1"/>
    <col min="9979" max="9979" width="13.7109375" style="8" customWidth="1"/>
    <col min="9980" max="9981" width="15" style="8" customWidth="1"/>
    <col min="9982" max="9982" width="17.5703125" style="8" customWidth="1"/>
    <col min="9983" max="9983" width="9.85546875" style="8" customWidth="1"/>
    <col min="9984" max="9984" width="7.28515625" style="8" customWidth="1"/>
    <col min="9985" max="9985" width="6" style="8" customWidth="1"/>
    <col min="9986" max="9991" width="17.5703125" style="8" customWidth="1"/>
    <col min="9992" max="10134" width="20.140625" style="8" customWidth="1"/>
    <col min="10135" max="10174" width="12.42578125" style="8" customWidth="1"/>
    <col min="10175" max="10175" width="20.140625" style="8" customWidth="1"/>
    <col min="10176" max="10176" width="21.42578125" style="8" customWidth="1"/>
    <col min="10177" max="10177" width="22.7109375" style="8" customWidth="1"/>
    <col min="10178" max="10178" width="13.7109375" style="8" customWidth="1"/>
    <col min="10179" max="10179" width="15" style="8" customWidth="1"/>
    <col min="10180" max="10182" width="17.5703125" style="8" customWidth="1"/>
    <col min="10183" max="10183" width="16.28515625" style="8" customWidth="1"/>
    <col min="10184" max="10184" width="15" style="8" customWidth="1"/>
    <col min="10185" max="10186" width="12.42578125" style="8" customWidth="1"/>
    <col min="10187" max="10188" width="17.5703125" style="8" customWidth="1"/>
    <col min="10189" max="10189" width="7.28515625" style="8" customWidth="1"/>
    <col min="10190" max="10190" width="21.42578125" style="8" customWidth="1"/>
    <col min="10191" max="10191" width="17.5703125" style="8" customWidth="1"/>
    <col min="10192" max="10192" width="20.140625" style="8" customWidth="1"/>
    <col min="10193" max="10193" width="16.28515625" style="8" customWidth="1"/>
    <col min="10194" max="10194" width="17.5703125" style="8" customWidth="1"/>
    <col min="10195" max="10195" width="6" style="8" customWidth="1"/>
    <col min="10196" max="10197" width="18.85546875" style="8" customWidth="1"/>
    <col min="10198" max="10199" width="20.140625" style="8" customWidth="1"/>
    <col min="10200" max="10200" width="6" style="8" customWidth="1"/>
    <col min="10201" max="10201" width="12.42578125" style="8" customWidth="1"/>
    <col min="10202" max="10202" width="18.85546875" style="8" customWidth="1"/>
    <col min="10203" max="10204" width="15" style="8" customWidth="1"/>
    <col min="10205" max="10205" width="7.28515625" style="8" customWidth="1"/>
    <col min="10206" max="10206" width="11.140625" style="8" customWidth="1"/>
    <col min="10207" max="10207" width="13.7109375" style="8" customWidth="1"/>
    <col min="10208" max="10208" width="18.85546875" style="8" customWidth="1"/>
    <col min="10209" max="10209" width="17.5703125" style="8" customWidth="1"/>
    <col min="10210" max="10210" width="25.28515625" style="8" customWidth="1"/>
    <col min="10211" max="10211" width="20.140625" style="8" customWidth="1"/>
    <col min="10212" max="10212" width="15" style="8" customWidth="1"/>
    <col min="10213" max="10213" width="17.5703125" style="8" customWidth="1"/>
    <col min="10214" max="10214" width="16.28515625" style="8" customWidth="1"/>
    <col min="10215" max="10216" width="15" style="8" customWidth="1"/>
    <col min="10217" max="10217" width="17.5703125" style="8" customWidth="1"/>
    <col min="10218" max="10218" width="20.140625" style="8" customWidth="1"/>
    <col min="10219" max="10219" width="16.28515625" style="8" customWidth="1"/>
    <col min="10220" max="10221" width="25.28515625" style="8" customWidth="1"/>
    <col min="10222" max="10222" width="18.85546875" style="8" customWidth="1"/>
    <col min="10223" max="10224" width="20.140625" style="8" customWidth="1"/>
    <col min="10225" max="10225" width="11.140625" style="8" customWidth="1"/>
    <col min="10226" max="10226" width="29.140625" style="8" customWidth="1"/>
    <col min="10227" max="10227" width="34.28515625" style="8" customWidth="1"/>
    <col min="10228" max="10229" width="9.85546875" style="8" customWidth="1"/>
    <col min="10230" max="10230" width="17.5703125" style="8" customWidth="1"/>
    <col min="10231" max="10231" width="18.85546875" style="8" customWidth="1"/>
    <col min="10232" max="10232" width="9.85546875" style="8" customWidth="1"/>
    <col min="10233" max="10234" width="6" style="8" customWidth="1"/>
    <col min="10235" max="10235" width="13.7109375" style="8" customWidth="1"/>
    <col min="10236" max="10237" width="15" style="8" customWidth="1"/>
    <col min="10238" max="10238" width="17.5703125" style="8" customWidth="1"/>
    <col min="10239" max="10239" width="9.85546875" style="8" customWidth="1"/>
    <col min="10240" max="10240" width="7.28515625" style="8" customWidth="1"/>
    <col min="10241" max="10241" width="6" style="8" customWidth="1"/>
    <col min="10242" max="10247" width="17.5703125" style="8" customWidth="1"/>
    <col min="10248" max="10390" width="20.140625" style="8" customWidth="1"/>
    <col min="10391" max="10430" width="12.42578125" style="8" customWidth="1"/>
    <col min="10431" max="10431" width="20.140625" style="8" customWidth="1"/>
    <col min="10432" max="10432" width="21.42578125" style="8" customWidth="1"/>
    <col min="10433" max="10433" width="22.7109375" style="8" customWidth="1"/>
    <col min="10434" max="10434" width="13.7109375" style="8" customWidth="1"/>
    <col min="10435" max="10435" width="15" style="8" customWidth="1"/>
    <col min="10436" max="10438" width="17.5703125" style="8" customWidth="1"/>
    <col min="10439" max="10439" width="16.28515625" style="8" customWidth="1"/>
    <col min="10440" max="10440" width="15" style="8" customWidth="1"/>
    <col min="10441" max="10442" width="12.42578125" style="8" customWidth="1"/>
    <col min="10443" max="10444" width="17.5703125" style="8" customWidth="1"/>
    <col min="10445" max="10445" width="7.28515625" style="8" customWidth="1"/>
    <col min="10446" max="10446" width="21.42578125" style="8" customWidth="1"/>
    <col min="10447" max="10447" width="17.5703125" style="8" customWidth="1"/>
    <col min="10448" max="10448" width="20.140625" style="8" customWidth="1"/>
    <col min="10449" max="10449" width="16.28515625" style="8" customWidth="1"/>
    <col min="10450" max="10450" width="17.5703125" style="8" customWidth="1"/>
    <col min="10451" max="10451" width="6" style="8" customWidth="1"/>
    <col min="10452" max="10453" width="18.85546875" style="8" customWidth="1"/>
    <col min="10454" max="10455" width="20.140625" style="8" customWidth="1"/>
    <col min="10456" max="10456" width="6" style="8" customWidth="1"/>
    <col min="10457" max="10457" width="12.42578125" style="8" customWidth="1"/>
    <col min="10458" max="10458" width="18.85546875" style="8" customWidth="1"/>
    <col min="10459" max="10460" width="15" style="8" customWidth="1"/>
    <col min="10461" max="10461" width="7.28515625" style="8" customWidth="1"/>
    <col min="10462" max="10462" width="11.140625" style="8" customWidth="1"/>
    <col min="10463" max="10463" width="13.7109375" style="8" customWidth="1"/>
    <col min="10464" max="10464" width="18.85546875" style="8" customWidth="1"/>
    <col min="10465" max="10465" width="17.5703125" style="8" customWidth="1"/>
    <col min="10466" max="10466" width="25.28515625" style="8" customWidth="1"/>
    <col min="10467" max="10467" width="20.140625" style="8" customWidth="1"/>
    <col min="10468" max="10468" width="15" style="8" customWidth="1"/>
    <col min="10469" max="10469" width="17.5703125" style="8" customWidth="1"/>
    <col min="10470" max="10470" width="16.28515625" style="8" customWidth="1"/>
    <col min="10471" max="10472" width="15" style="8" customWidth="1"/>
    <col min="10473" max="10473" width="17.5703125" style="8" customWidth="1"/>
    <col min="10474" max="10474" width="20.140625" style="8" customWidth="1"/>
    <col min="10475" max="10475" width="16.28515625" style="8" customWidth="1"/>
    <col min="10476" max="10477" width="25.28515625" style="8" customWidth="1"/>
    <col min="10478" max="10478" width="18.85546875" style="8" customWidth="1"/>
    <col min="10479" max="10480" width="20.140625" style="8" customWidth="1"/>
    <col min="10481" max="10481" width="11.140625" style="8" customWidth="1"/>
    <col min="10482" max="10482" width="29.140625" style="8" customWidth="1"/>
    <col min="10483" max="10483" width="34.28515625" style="8" customWidth="1"/>
    <col min="10484" max="10485" width="9.85546875" style="8" customWidth="1"/>
    <col min="10486" max="10486" width="17.5703125" style="8" customWidth="1"/>
    <col min="10487" max="10487" width="18.85546875" style="8" customWidth="1"/>
    <col min="10488" max="10488" width="9.85546875" style="8" customWidth="1"/>
    <col min="10489" max="10490" width="6" style="8" customWidth="1"/>
    <col min="10491" max="10491" width="13.7109375" style="8" customWidth="1"/>
    <col min="10492" max="10493" width="15" style="8" customWidth="1"/>
    <col min="10494" max="10494" width="17.5703125" style="8" customWidth="1"/>
    <col min="10495" max="10495" width="9.85546875" style="8" customWidth="1"/>
    <col min="10496" max="10496" width="7.28515625" style="8" customWidth="1"/>
    <col min="10497" max="10497" width="6" style="8" customWidth="1"/>
    <col min="10498" max="10503" width="17.5703125" style="8" customWidth="1"/>
    <col min="10504" max="10646" width="20.140625" style="8" customWidth="1"/>
    <col min="10647" max="10686" width="12.42578125" style="8" customWidth="1"/>
    <col min="10687" max="10687" width="20.140625" style="8" customWidth="1"/>
    <col min="10688" max="10688" width="21.42578125" style="8" customWidth="1"/>
    <col min="10689" max="10689" width="22.7109375" style="8" customWidth="1"/>
    <col min="10690" max="10690" width="13.7109375" style="8" customWidth="1"/>
    <col min="10691" max="10691" width="15" style="8" customWidth="1"/>
    <col min="10692" max="10694" width="17.5703125" style="8" customWidth="1"/>
    <col min="10695" max="10695" width="16.28515625" style="8" customWidth="1"/>
    <col min="10696" max="10696" width="15" style="8" customWidth="1"/>
    <col min="10697" max="10698" width="12.42578125" style="8" customWidth="1"/>
    <col min="10699" max="10700" width="17.5703125" style="8" customWidth="1"/>
    <col min="10701" max="10701" width="7.28515625" style="8" customWidth="1"/>
    <col min="10702" max="10702" width="21.42578125" style="8" customWidth="1"/>
    <col min="10703" max="10703" width="17.5703125" style="8" customWidth="1"/>
    <col min="10704" max="10704" width="20.140625" style="8" customWidth="1"/>
    <col min="10705" max="10705" width="16.28515625" style="8" customWidth="1"/>
    <col min="10706" max="10706" width="17.5703125" style="8" customWidth="1"/>
    <col min="10707" max="10707" width="6" style="8" customWidth="1"/>
    <col min="10708" max="10709" width="18.85546875" style="8" customWidth="1"/>
    <col min="10710" max="10711" width="20.140625" style="8" customWidth="1"/>
    <col min="10712" max="10712" width="6" style="8" customWidth="1"/>
    <col min="10713" max="10713" width="12.42578125" style="8" customWidth="1"/>
    <col min="10714" max="10714" width="18.85546875" style="8" customWidth="1"/>
    <col min="10715" max="10716" width="15" style="8" customWidth="1"/>
    <col min="10717" max="10717" width="7.28515625" style="8" customWidth="1"/>
    <col min="10718" max="10718" width="11.140625" style="8" customWidth="1"/>
    <col min="10719" max="10719" width="13.7109375" style="8" customWidth="1"/>
    <col min="10720" max="10720" width="18.85546875" style="8" customWidth="1"/>
    <col min="10721" max="10721" width="17.5703125" style="8" customWidth="1"/>
    <col min="10722" max="10722" width="25.28515625" style="8" customWidth="1"/>
    <col min="10723" max="10723" width="20.140625" style="8" customWidth="1"/>
    <col min="10724" max="10724" width="15" style="8" customWidth="1"/>
    <col min="10725" max="10725" width="17.5703125" style="8" customWidth="1"/>
    <col min="10726" max="10726" width="16.28515625" style="8" customWidth="1"/>
    <col min="10727" max="10728" width="15" style="8" customWidth="1"/>
    <col min="10729" max="10729" width="17.5703125" style="8" customWidth="1"/>
    <col min="10730" max="10730" width="20.140625" style="8" customWidth="1"/>
    <col min="10731" max="10731" width="16.28515625" style="8" customWidth="1"/>
    <col min="10732" max="10733" width="25.28515625" style="8" customWidth="1"/>
    <col min="10734" max="10734" width="18.85546875" style="8" customWidth="1"/>
    <col min="10735" max="10736" width="20.140625" style="8" customWidth="1"/>
    <col min="10737" max="10737" width="11.140625" style="8" customWidth="1"/>
    <col min="10738" max="10738" width="29.140625" style="8" customWidth="1"/>
    <col min="10739" max="10739" width="34.28515625" style="8" customWidth="1"/>
    <col min="10740" max="10741" width="9.85546875" style="8" customWidth="1"/>
    <col min="10742" max="10742" width="17.5703125" style="8" customWidth="1"/>
    <col min="10743" max="10743" width="18.85546875" style="8" customWidth="1"/>
    <col min="10744" max="10744" width="9.85546875" style="8" customWidth="1"/>
    <col min="10745" max="10746" width="6" style="8" customWidth="1"/>
    <col min="10747" max="10747" width="13.7109375" style="8" customWidth="1"/>
    <col min="10748" max="10749" width="15" style="8" customWidth="1"/>
    <col min="10750" max="10750" width="17.5703125" style="8" customWidth="1"/>
    <col min="10751" max="10751" width="9.85546875" style="8" customWidth="1"/>
    <col min="10752" max="10752" width="7.28515625" style="8" customWidth="1"/>
    <col min="10753" max="10753" width="6" style="8" customWidth="1"/>
    <col min="10754" max="10759" width="17.5703125" style="8" customWidth="1"/>
    <col min="10760" max="10902" width="20.140625" style="8" customWidth="1"/>
    <col min="10903" max="10942" width="12.42578125" style="8" customWidth="1"/>
    <col min="10943" max="10943" width="20.140625" style="8" customWidth="1"/>
    <col min="10944" max="10944" width="21.42578125" style="8" customWidth="1"/>
    <col min="10945" max="10945" width="22.7109375" style="8" customWidth="1"/>
    <col min="10946" max="10946" width="13.7109375" style="8" customWidth="1"/>
    <col min="10947" max="10947" width="15" style="8" customWidth="1"/>
    <col min="10948" max="10950" width="17.5703125" style="8" customWidth="1"/>
    <col min="10951" max="10951" width="16.28515625" style="8" customWidth="1"/>
    <col min="10952" max="10952" width="15" style="8" customWidth="1"/>
    <col min="10953" max="10954" width="12.42578125" style="8" customWidth="1"/>
    <col min="10955" max="10956" width="17.5703125" style="8" customWidth="1"/>
    <col min="10957" max="10957" width="7.28515625" style="8" customWidth="1"/>
    <col min="10958" max="10958" width="21.42578125" style="8" customWidth="1"/>
    <col min="10959" max="10959" width="17.5703125" style="8" customWidth="1"/>
    <col min="10960" max="10960" width="20.140625" style="8" customWidth="1"/>
    <col min="10961" max="10961" width="16.28515625" style="8" customWidth="1"/>
    <col min="10962" max="10962" width="17.5703125" style="8" customWidth="1"/>
    <col min="10963" max="10963" width="6" style="8" customWidth="1"/>
    <col min="10964" max="10965" width="18.85546875" style="8" customWidth="1"/>
    <col min="10966" max="10967" width="20.140625" style="8" customWidth="1"/>
    <col min="10968" max="10968" width="6" style="8" customWidth="1"/>
    <col min="10969" max="10969" width="12.42578125" style="8" customWidth="1"/>
    <col min="10970" max="10970" width="18.85546875" style="8" customWidth="1"/>
    <col min="10971" max="10972" width="15" style="8" customWidth="1"/>
    <col min="10973" max="10973" width="7.28515625" style="8" customWidth="1"/>
    <col min="10974" max="10974" width="11.140625" style="8" customWidth="1"/>
    <col min="10975" max="10975" width="13.7109375" style="8" customWidth="1"/>
    <col min="10976" max="10976" width="18.85546875" style="8" customWidth="1"/>
    <col min="10977" max="10977" width="17.5703125" style="8" customWidth="1"/>
    <col min="10978" max="10978" width="25.28515625" style="8" customWidth="1"/>
    <col min="10979" max="10979" width="20.140625" style="8" customWidth="1"/>
    <col min="10980" max="10980" width="15" style="8" customWidth="1"/>
    <col min="10981" max="10981" width="17.5703125" style="8" customWidth="1"/>
    <col min="10982" max="10982" width="16.28515625" style="8" customWidth="1"/>
    <col min="10983" max="10984" width="15" style="8" customWidth="1"/>
    <col min="10985" max="10985" width="17.5703125" style="8" customWidth="1"/>
    <col min="10986" max="10986" width="20.140625" style="8" customWidth="1"/>
    <col min="10987" max="10987" width="16.28515625" style="8" customWidth="1"/>
    <col min="10988" max="10989" width="25.28515625" style="8" customWidth="1"/>
    <col min="10990" max="10990" width="18.85546875" style="8" customWidth="1"/>
    <col min="10991" max="10992" width="20.140625" style="8" customWidth="1"/>
    <col min="10993" max="10993" width="11.140625" style="8" customWidth="1"/>
    <col min="10994" max="10994" width="29.140625" style="8" customWidth="1"/>
    <col min="10995" max="10995" width="34.28515625" style="8" customWidth="1"/>
    <col min="10996" max="10997" width="9.85546875" style="8" customWidth="1"/>
    <col min="10998" max="10998" width="17.5703125" style="8" customWidth="1"/>
    <col min="10999" max="10999" width="18.85546875" style="8" customWidth="1"/>
    <col min="11000" max="11000" width="9.85546875" style="8" customWidth="1"/>
    <col min="11001" max="11002" width="6" style="8" customWidth="1"/>
    <col min="11003" max="11003" width="13.7109375" style="8" customWidth="1"/>
    <col min="11004" max="11005" width="15" style="8" customWidth="1"/>
    <col min="11006" max="11006" width="17.5703125" style="8" customWidth="1"/>
    <col min="11007" max="11007" width="9.85546875" style="8" customWidth="1"/>
    <col min="11008" max="11008" width="7.28515625" style="8" customWidth="1"/>
    <col min="11009" max="11009" width="6" style="8" customWidth="1"/>
    <col min="11010" max="11015" width="17.5703125" style="8" customWidth="1"/>
    <col min="11016" max="11158" width="20.140625" style="8" customWidth="1"/>
    <col min="11159" max="11198" width="12.42578125" style="8" customWidth="1"/>
    <col min="11199" max="11199" width="20.140625" style="8" customWidth="1"/>
    <col min="11200" max="11200" width="21.42578125" style="8" customWidth="1"/>
    <col min="11201" max="11201" width="22.7109375" style="8" customWidth="1"/>
    <col min="11202" max="11202" width="13.7109375" style="8" customWidth="1"/>
    <col min="11203" max="11203" width="15" style="8" customWidth="1"/>
    <col min="11204" max="11206" width="17.5703125" style="8" customWidth="1"/>
    <col min="11207" max="11207" width="16.28515625" style="8" customWidth="1"/>
    <col min="11208" max="11208" width="15" style="8" customWidth="1"/>
    <col min="11209" max="11210" width="12.42578125" style="8" customWidth="1"/>
    <col min="11211" max="11212" width="17.5703125" style="8" customWidth="1"/>
    <col min="11213" max="11213" width="7.28515625" style="8" customWidth="1"/>
    <col min="11214" max="11214" width="21.42578125" style="8" customWidth="1"/>
    <col min="11215" max="11215" width="17.5703125" style="8" customWidth="1"/>
    <col min="11216" max="11216" width="20.140625" style="8" customWidth="1"/>
    <col min="11217" max="11217" width="16.28515625" style="8" customWidth="1"/>
    <col min="11218" max="11218" width="17.5703125" style="8" customWidth="1"/>
    <col min="11219" max="11219" width="6" style="8" customWidth="1"/>
    <col min="11220" max="11221" width="18.85546875" style="8" customWidth="1"/>
    <col min="11222" max="11223" width="20.140625" style="8" customWidth="1"/>
    <col min="11224" max="11224" width="6" style="8" customWidth="1"/>
    <col min="11225" max="11225" width="12.42578125" style="8" customWidth="1"/>
    <col min="11226" max="11226" width="18.85546875" style="8" customWidth="1"/>
    <col min="11227" max="11228" width="15" style="8" customWidth="1"/>
    <col min="11229" max="11229" width="7.28515625" style="8" customWidth="1"/>
    <col min="11230" max="11230" width="11.140625" style="8" customWidth="1"/>
    <col min="11231" max="11231" width="13.7109375" style="8" customWidth="1"/>
    <col min="11232" max="11232" width="18.85546875" style="8" customWidth="1"/>
    <col min="11233" max="11233" width="17.5703125" style="8" customWidth="1"/>
    <col min="11234" max="11234" width="25.28515625" style="8" customWidth="1"/>
    <col min="11235" max="11235" width="20.140625" style="8" customWidth="1"/>
    <col min="11236" max="11236" width="15" style="8" customWidth="1"/>
    <col min="11237" max="11237" width="17.5703125" style="8" customWidth="1"/>
    <col min="11238" max="11238" width="16.28515625" style="8" customWidth="1"/>
    <col min="11239" max="11240" width="15" style="8" customWidth="1"/>
    <col min="11241" max="11241" width="17.5703125" style="8" customWidth="1"/>
    <col min="11242" max="11242" width="20.140625" style="8" customWidth="1"/>
    <col min="11243" max="11243" width="16.28515625" style="8" customWidth="1"/>
    <col min="11244" max="11245" width="25.28515625" style="8" customWidth="1"/>
    <col min="11246" max="11246" width="18.85546875" style="8" customWidth="1"/>
    <col min="11247" max="11248" width="20.140625" style="8" customWidth="1"/>
    <col min="11249" max="11249" width="11.140625" style="8" customWidth="1"/>
    <col min="11250" max="11250" width="29.140625" style="8" customWidth="1"/>
    <col min="11251" max="11251" width="34.28515625" style="8" customWidth="1"/>
    <col min="11252" max="11253" width="9.85546875" style="8" customWidth="1"/>
    <col min="11254" max="11254" width="17.5703125" style="8" customWidth="1"/>
    <col min="11255" max="11255" width="18.85546875" style="8" customWidth="1"/>
    <col min="11256" max="11256" width="9.85546875" style="8" customWidth="1"/>
    <col min="11257" max="11258" width="6" style="8" customWidth="1"/>
    <col min="11259" max="11259" width="13.7109375" style="8" customWidth="1"/>
    <col min="11260" max="11261" width="15" style="8" customWidth="1"/>
    <col min="11262" max="11262" width="17.5703125" style="8" customWidth="1"/>
    <col min="11263" max="11263" width="9.85546875" style="8" customWidth="1"/>
    <col min="11264" max="11264" width="7.28515625" style="8" customWidth="1"/>
    <col min="11265" max="11265" width="6" style="8" customWidth="1"/>
    <col min="11266" max="11271" width="17.5703125" style="8" customWidth="1"/>
    <col min="11272" max="11414" width="20.140625" style="8" customWidth="1"/>
    <col min="11415" max="11454" width="12.42578125" style="8" customWidth="1"/>
    <col min="11455" max="11455" width="20.140625" style="8" customWidth="1"/>
    <col min="11456" max="11456" width="21.42578125" style="8" customWidth="1"/>
    <col min="11457" max="11457" width="22.7109375" style="8" customWidth="1"/>
    <col min="11458" max="11458" width="13.7109375" style="8" customWidth="1"/>
    <col min="11459" max="11459" width="15" style="8" customWidth="1"/>
    <col min="11460" max="11462" width="17.5703125" style="8" customWidth="1"/>
    <col min="11463" max="11463" width="16.28515625" style="8" customWidth="1"/>
    <col min="11464" max="11464" width="15" style="8" customWidth="1"/>
    <col min="11465" max="11466" width="12.42578125" style="8" customWidth="1"/>
    <col min="11467" max="11468" width="17.5703125" style="8" customWidth="1"/>
    <col min="11469" max="11469" width="7.28515625" style="8" customWidth="1"/>
    <col min="11470" max="11470" width="21.42578125" style="8" customWidth="1"/>
    <col min="11471" max="11471" width="17.5703125" style="8" customWidth="1"/>
    <col min="11472" max="11472" width="20.140625" style="8" customWidth="1"/>
    <col min="11473" max="11473" width="16.28515625" style="8" customWidth="1"/>
    <col min="11474" max="11474" width="17.5703125" style="8" customWidth="1"/>
    <col min="11475" max="11475" width="6" style="8" customWidth="1"/>
    <col min="11476" max="11477" width="18.85546875" style="8" customWidth="1"/>
    <col min="11478" max="11479" width="20.140625" style="8" customWidth="1"/>
    <col min="11480" max="11480" width="6" style="8" customWidth="1"/>
    <col min="11481" max="11481" width="12.42578125" style="8" customWidth="1"/>
    <col min="11482" max="11482" width="18.85546875" style="8" customWidth="1"/>
    <col min="11483" max="11484" width="15" style="8" customWidth="1"/>
    <col min="11485" max="11485" width="7.28515625" style="8" customWidth="1"/>
    <col min="11486" max="11486" width="11.140625" style="8" customWidth="1"/>
    <col min="11487" max="11487" width="13.7109375" style="8" customWidth="1"/>
    <col min="11488" max="11488" width="18.85546875" style="8" customWidth="1"/>
    <col min="11489" max="11489" width="17.5703125" style="8" customWidth="1"/>
    <col min="11490" max="11490" width="25.28515625" style="8" customWidth="1"/>
    <col min="11491" max="11491" width="20.140625" style="8" customWidth="1"/>
    <col min="11492" max="11492" width="15" style="8" customWidth="1"/>
    <col min="11493" max="11493" width="17.5703125" style="8" customWidth="1"/>
    <col min="11494" max="11494" width="16.28515625" style="8" customWidth="1"/>
    <col min="11495" max="11496" width="15" style="8" customWidth="1"/>
    <col min="11497" max="11497" width="17.5703125" style="8" customWidth="1"/>
    <col min="11498" max="11498" width="20.140625" style="8" customWidth="1"/>
    <col min="11499" max="11499" width="16.28515625" style="8" customWidth="1"/>
    <col min="11500" max="11501" width="25.28515625" style="8" customWidth="1"/>
    <col min="11502" max="11502" width="18.85546875" style="8" customWidth="1"/>
    <col min="11503" max="11504" width="20.140625" style="8" customWidth="1"/>
    <col min="11505" max="11505" width="11.140625" style="8" customWidth="1"/>
    <col min="11506" max="11506" width="29.140625" style="8" customWidth="1"/>
    <col min="11507" max="11507" width="34.28515625" style="8" customWidth="1"/>
    <col min="11508" max="11509" width="9.85546875" style="8" customWidth="1"/>
    <col min="11510" max="11510" width="17.5703125" style="8" customWidth="1"/>
    <col min="11511" max="11511" width="18.85546875" style="8" customWidth="1"/>
    <col min="11512" max="11512" width="9.85546875" style="8" customWidth="1"/>
    <col min="11513" max="11514" width="6" style="8" customWidth="1"/>
    <col min="11515" max="11515" width="13.7109375" style="8" customWidth="1"/>
    <col min="11516" max="11517" width="15" style="8" customWidth="1"/>
    <col min="11518" max="11518" width="17.5703125" style="8" customWidth="1"/>
    <col min="11519" max="11519" width="9.85546875" style="8" customWidth="1"/>
    <col min="11520" max="11520" width="7.28515625" style="8" customWidth="1"/>
    <col min="11521" max="11521" width="6" style="8" customWidth="1"/>
    <col min="11522" max="11527" width="17.5703125" style="8" customWidth="1"/>
    <col min="11528" max="11670" width="20.140625" style="8" customWidth="1"/>
    <col min="11671" max="11710" width="12.42578125" style="8" customWidth="1"/>
    <col min="11711" max="11711" width="20.140625" style="8" customWidth="1"/>
    <col min="11712" max="11712" width="21.42578125" style="8" customWidth="1"/>
    <col min="11713" max="11713" width="22.7109375" style="8" customWidth="1"/>
    <col min="11714" max="11714" width="13.7109375" style="8" customWidth="1"/>
    <col min="11715" max="11715" width="15" style="8" customWidth="1"/>
    <col min="11716" max="11718" width="17.5703125" style="8" customWidth="1"/>
    <col min="11719" max="11719" width="16.28515625" style="8" customWidth="1"/>
    <col min="11720" max="11720" width="15" style="8" customWidth="1"/>
    <col min="11721" max="11722" width="12.42578125" style="8" customWidth="1"/>
    <col min="11723" max="11724" width="17.5703125" style="8" customWidth="1"/>
    <col min="11725" max="11725" width="7.28515625" style="8" customWidth="1"/>
    <col min="11726" max="11726" width="21.42578125" style="8" customWidth="1"/>
    <col min="11727" max="11727" width="17.5703125" style="8" customWidth="1"/>
    <col min="11728" max="11728" width="20.140625" style="8" customWidth="1"/>
    <col min="11729" max="11729" width="16.28515625" style="8" customWidth="1"/>
    <col min="11730" max="11730" width="17.5703125" style="8" customWidth="1"/>
    <col min="11731" max="11731" width="6" style="8" customWidth="1"/>
    <col min="11732" max="11733" width="18.85546875" style="8" customWidth="1"/>
    <col min="11734" max="11735" width="20.140625" style="8" customWidth="1"/>
    <col min="11736" max="11736" width="6" style="8" customWidth="1"/>
    <col min="11737" max="11737" width="12.42578125" style="8" customWidth="1"/>
    <col min="11738" max="11738" width="18.85546875" style="8" customWidth="1"/>
    <col min="11739" max="11740" width="15" style="8" customWidth="1"/>
    <col min="11741" max="11741" width="7.28515625" style="8" customWidth="1"/>
    <col min="11742" max="11742" width="11.140625" style="8" customWidth="1"/>
    <col min="11743" max="11743" width="13.7109375" style="8" customWidth="1"/>
    <col min="11744" max="11744" width="18.85546875" style="8" customWidth="1"/>
    <col min="11745" max="11745" width="17.5703125" style="8" customWidth="1"/>
    <col min="11746" max="11746" width="25.28515625" style="8" customWidth="1"/>
    <col min="11747" max="11747" width="20.140625" style="8" customWidth="1"/>
    <col min="11748" max="11748" width="15" style="8" customWidth="1"/>
    <col min="11749" max="11749" width="17.5703125" style="8" customWidth="1"/>
    <col min="11750" max="11750" width="16.28515625" style="8" customWidth="1"/>
    <col min="11751" max="11752" width="15" style="8" customWidth="1"/>
    <col min="11753" max="11753" width="17.5703125" style="8" customWidth="1"/>
    <col min="11754" max="11754" width="20.140625" style="8" customWidth="1"/>
    <col min="11755" max="11755" width="16.28515625" style="8" customWidth="1"/>
    <col min="11756" max="11757" width="25.28515625" style="8" customWidth="1"/>
    <col min="11758" max="11758" width="18.85546875" style="8" customWidth="1"/>
    <col min="11759" max="11760" width="20.140625" style="8" customWidth="1"/>
    <col min="11761" max="11761" width="11.140625" style="8" customWidth="1"/>
    <col min="11762" max="11762" width="29.140625" style="8" customWidth="1"/>
    <col min="11763" max="11763" width="34.28515625" style="8" customWidth="1"/>
    <col min="11764" max="11765" width="9.85546875" style="8" customWidth="1"/>
    <col min="11766" max="11766" width="17.5703125" style="8" customWidth="1"/>
    <col min="11767" max="11767" width="18.85546875" style="8" customWidth="1"/>
    <col min="11768" max="11768" width="9.85546875" style="8" customWidth="1"/>
    <col min="11769" max="11770" width="6" style="8" customWidth="1"/>
    <col min="11771" max="11771" width="13.7109375" style="8" customWidth="1"/>
    <col min="11772" max="11773" width="15" style="8" customWidth="1"/>
    <col min="11774" max="11774" width="17.5703125" style="8" customWidth="1"/>
    <col min="11775" max="11775" width="9.85546875" style="8" customWidth="1"/>
    <col min="11776" max="11776" width="7.28515625" style="8" customWidth="1"/>
    <col min="11777" max="11777" width="6" style="8" customWidth="1"/>
    <col min="11778" max="11783" width="17.5703125" style="8" customWidth="1"/>
    <col min="11784" max="11926" width="20.140625" style="8" customWidth="1"/>
    <col min="11927" max="11966" width="12.42578125" style="8" customWidth="1"/>
    <col min="11967" max="11967" width="20.140625" style="8" customWidth="1"/>
    <col min="11968" max="11968" width="21.42578125" style="8" customWidth="1"/>
    <col min="11969" max="11969" width="22.7109375" style="8" customWidth="1"/>
    <col min="11970" max="11970" width="13.7109375" style="8" customWidth="1"/>
    <col min="11971" max="11971" width="15" style="8" customWidth="1"/>
    <col min="11972" max="11974" width="17.5703125" style="8" customWidth="1"/>
    <col min="11975" max="11975" width="16.28515625" style="8" customWidth="1"/>
    <col min="11976" max="11976" width="15" style="8" customWidth="1"/>
    <col min="11977" max="11978" width="12.42578125" style="8" customWidth="1"/>
    <col min="11979" max="11980" width="17.5703125" style="8" customWidth="1"/>
    <col min="11981" max="11981" width="7.28515625" style="8" customWidth="1"/>
    <col min="11982" max="11982" width="21.42578125" style="8" customWidth="1"/>
    <col min="11983" max="11983" width="17.5703125" style="8" customWidth="1"/>
    <col min="11984" max="11984" width="20.140625" style="8" customWidth="1"/>
    <col min="11985" max="11985" width="16.28515625" style="8" customWidth="1"/>
    <col min="11986" max="11986" width="17.5703125" style="8" customWidth="1"/>
    <col min="11987" max="11987" width="6" style="8" customWidth="1"/>
    <col min="11988" max="11989" width="18.85546875" style="8" customWidth="1"/>
    <col min="11990" max="11991" width="20.140625" style="8" customWidth="1"/>
    <col min="11992" max="11992" width="6" style="8" customWidth="1"/>
    <col min="11993" max="11993" width="12.42578125" style="8" customWidth="1"/>
    <col min="11994" max="11994" width="18.85546875" style="8" customWidth="1"/>
    <col min="11995" max="11996" width="15" style="8" customWidth="1"/>
    <col min="11997" max="11997" width="7.28515625" style="8" customWidth="1"/>
    <col min="11998" max="11998" width="11.140625" style="8" customWidth="1"/>
    <col min="11999" max="11999" width="13.7109375" style="8" customWidth="1"/>
    <col min="12000" max="12000" width="18.85546875" style="8" customWidth="1"/>
    <col min="12001" max="12001" width="17.5703125" style="8" customWidth="1"/>
    <col min="12002" max="12002" width="25.28515625" style="8" customWidth="1"/>
    <col min="12003" max="12003" width="20.140625" style="8" customWidth="1"/>
    <col min="12004" max="12004" width="15" style="8" customWidth="1"/>
    <col min="12005" max="12005" width="17.5703125" style="8" customWidth="1"/>
    <col min="12006" max="12006" width="16.28515625" style="8" customWidth="1"/>
    <col min="12007" max="12008" width="15" style="8" customWidth="1"/>
    <col min="12009" max="12009" width="17.5703125" style="8" customWidth="1"/>
    <col min="12010" max="12010" width="20.140625" style="8" customWidth="1"/>
    <col min="12011" max="12011" width="16.28515625" style="8" customWidth="1"/>
    <col min="12012" max="12013" width="25.28515625" style="8" customWidth="1"/>
    <col min="12014" max="12014" width="18.85546875" style="8" customWidth="1"/>
    <col min="12015" max="12016" width="20.140625" style="8" customWidth="1"/>
    <col min="12017" max="12017" width="11.140625" style="8" customWidth="1"/>
    <col min="12018" max="12018" width="29.140625" style="8" customWidth="1"/>
    <col min="12019" max="12019" width="34.28515625" style="8" customWidth="1"/>
    <col min="12020" max="12021" width="9.85546875" style="8" customWidth="1"/>
    <col min="12022" max="12022" width="17.5703125" style="8" customWidth="1"/>
    <col min="12023" max="12023" width="18.85546875" style="8" customWidth="1"/>
    <col min="12024" max="12024" width="9.85546875" style="8" customWidth="1"/>
    <col min="12025" max="12026" width="6" style="8" customWidth="1"/>
    <col min="12027" max="12027" width="13.7109375" style="8" customWidth="1"/>
    <col min="12028" max="12029" width="15" style="8" customWidth="1"/>
    <col min="12030" max="12030" width="17.5703125" style="8" customWidth="1"/>
    <col min="12031" max="12031" width="9.85546875" style="8" customWidth="1"/>
    <col min="12032" max="12032" width="7.28515625" style="8" customWidth="1"/>
    <col min="12033" max="12033" width="6" style="8" customWidth="1"/>
    <col min="12034" max="12039" width="17.5703125" style="8" customWidth="1"/>
    <col min="12040" max="12182" width="20.140625" style="8" customWidth="1"/>
    <col min="12183" max="12222" width="12.42578125" style="8" customWidth="1"/>
    <col min="12223" max="12223" width="20.140625" style="8" customWidth="1"/>
    <col min="12224" max="12224" width="21.42578125" style="8" customWidth="1"/>
    <col min="12225" max="12225" width="22.7109375" style="8" customWidth="1"/>
    <col min="12226" max="12226" width="13.7109375" style="8" customWidth="1"/>
    <col min="12227" max="12227" width="15" style="8" customWidth="1"/>
    <col min="12228" max="12230" width="17.5703125" style="8" customWidth="1"/>
    <col min="12231" max="12231" width="16.28515625" style="8" customWidth="1"/>
    <col min="12232" max="12232" width="15" style="8" customWidth="1"/>
    <col min="12233" max="12234" width="12.42578125" style="8" customWidth="1"/>
    <col min="12235" max="12236" width="17.5703125" style="8" customWidth="1"/>
    <col min="12237" max="12237" width="7.28515625" style="8" customWidth="1"/>
    <col min="12238" max="12238" width="21.42578125" style="8" customWidth="1"/>
    <col min="12239" max="12239" width="17.5703125" style="8" customWidth="1"/>
    <col min="12240" max="12240" width="20.140625" style="8" customWidth="1"/>
    <col min="12241" max="12241" width="16.28515625" style="8" customWidth="1"/>
    <col min="12242" max="12242" width="17.5703125" style="8" customWidth="1"/>
    <col min="12243" max="12243" width="6" style="8" customWidth="1"/>
    <col min="12244" max="12245" width="18.85546875" style="8" customWidth="1"/>
    <col min="12246" max="12247" width="20.140625" style="8" customWidth="1"/>
    <col min="12248" max="12248" width="6" style="8" customWidth="1"/>
    <col min="12249" max="12249" width="12.42578125" style="8" customWidth="1"/>
    <col min="12250" max="12250" width="18.85546875" style="8" customWidth="1"/>
    <col min="12251" max="12252" width="15" style="8" customWidth="1"/>
    <col min="12253" max="12253" width="7.28515625" style="8" customWidth="1"/>
    <col min="12254" max="12254" width="11.140625" style="8" customWidth="1"/>
    <col min="12255" max="12255" width="13.7109375" style="8" customWidth="1"/>
    <col min="12256" max="12256" width="18.85546875" style="8" customWidth="1"/>
    <col min="12257" max="12257" width="17.5703125" style="8" customWidth="1"/>
    <col min="12258" max="12258" width="25.28515625" style="8" customWidth="1"/>
    <col min="12259" max="12259" width="20.140625" style="8" customWidth="1"/>
    <col min="12260" max="12260" width="15" style="8" customWidth="1"/>
    <col min="12261" max="12261" width="17.5703125" style="8" customWidth="1"/>
    <col min="12262" max="12262" width="16.28515625" style="8" customWidth="1"/>
    <col min="12263" max="12264" width="15" style="8" customWidth="1"/>
    <col min="12265" max="12265" width="17.5703125" style="8" customWidth="1"/>
    <col min="12266" max="12266" width="20.140625" style="8" customWidth="1"/>
    <col min="12267" max="12267" width="16.28515625" style="8" customWidth="1"/>
    <col min="12268" max="12269" width="25.28515625" style="8" customWidth="1"/>
    <col min="12270" max="12270" width="18.85546875" style="8" customWidth="1"/>
    <col min="12271" max="12272" width="20.140625" style="8" customWidth="1"/>
    <col min="12273" max="12273" width="11.140625" style="8" customWidth="1"/>
    <col min="12274" max="12274" width="29.140625" style="8" customWidth="1"/>
    <col min="12275" max="12275" width="34.28515625" style="8" customWidth="1"/>
    <col min="12276" max="12277" width="9.85546875" style="8" customWidth="1"/>
    <col min="12278" max="12278" width="17.5703125" style="8" customWidth="1"/>
    <col min="12279" max="12279" width="18.85546875" style="8" customWidth="1"/>
    <col min="12280" max="12280" width="9.85546875" style="8" customWidth="1"/>
    <col min="12281" max="12282" width="6" style="8" customWidth="1"/>
    <col min="12283" max="12283" width="13.7109375" style="8" customWidth="1"/>
    <col min="12284" max="12285" width="15" style="8" customWidth="1"/>
    <col min="12286" max="12286" width="17.5703125" style="8" customWidth="1"/>
    <col min="12287" max="12287" width="9.85546875" style="8" customWidth="1"/>
    <col min="12288" max="12288" width="7.28515625" style="8" customWidth="1"/>
    <col min="12289" max="12289" width="6" style="8" customWidth="1"/>
    <col min="12290" max="12295" width="17.5703125" style="8" customWidth="1"/>
    <col min="12296" max="12438" width="20.140625" style="8" customWidth="1"/>
    <col min="12439" max="12478" width="12.42578125" style="8" customWidth="1"/>
    <col min="12479" max="12479" width="20.140625" style="8" customWidth="1"/>
    <col min="12480" max="12480" width="21.42578125" style="8" customWidth="1"/>
    <col min="12481" max="12481" width="22.7109375" style="8" customWidth="1"/>
    <col min="12482" max="12482" width="13.7109375" style="8" customWidth="1"/>
    <col min="12483" max="12483" width="15" style="8" customWidth="1"/>
    <col min="12484" max="12486" width="17.5703125" style="8" customWidth="1"/>
    <col min="12487" max="12487" width="16.28515625" style="8" customWidth="1"/>
    <col min="12488" max="12488" width="15" style="8" customWidth="1"/>
    <col min="12489" max="12490" width="12.42578125" style="8" customWidth="1"/>
    <col min="12491" max="12492" width="17.5703125" style="8" customWidth="1"/>
    <col min="12493" max="12493" width="7.28515625" style="8" customWidth="1"/>
    <col min="12494" max="12494" width="21.42578125" style="8" customWidth="1"/>
    <col min="12495" max="12495" width="17.5703125" style="8" customWidth="1"/>
    <col min="12496" max="12496" width="20.140625" style="8" customWidth="1"/>
    <col min="12497" max="12497" width="16.28515625" style="8" customWidth="1"/>
    <col min="12498" max="12498" width="17.5703125" style="8" customWidth="1"/>
    <col min="12499" max="12499" width="6" style="8" customWidth="1"/>
    <col min="12500" max="12501" width="18.85546875" style="8" customWidth="1"/>
    <col min="12502" max="12503" width="20.140625" style="8" customWidth="1"/>
    <col min="12504" max="12504" width="6" style="8" customWidth="1"/>
    <col min="12505" max="12505" width="12.42578125" style="8" customWidth="1"/>
    <col min="12506" max="12506" width="18.85546875" style="8" customWidth="1"/>
    <col min="12507" max="12508" width="15" style="8" customWidth="1"/>
    <col min="12509" max="12509" width="7.28515625" style="8" customWidth="1"/>
    <col min="12510" max="12510" width="11.140625" style="8" customWidth="1"/>
    <col min="12511" max="12511" width="13.7109375" style="8" customWidth="1"/>
    <col min="12512" max="12512" width="18.85546875" style="8" customWidth="1"/>
    <col min="12513" max="12513" width="17.5703125" style="8" customWidth="1"/>
    <col min="12514" max="12514" width="25.28515625" style="8" customWidth="1"/>
    <col min="12515" max="12515" width="20.140625" style="8" customWidth="1"/>
    <col min="12516" max="12516" width="15" style="8" customWidth="1"/>
    <col min="12517" max="12517" width="17.5703125" style="8" customWidth="1"/>
    <col min="12518" max="12518" width="16.28515625" style="8" customWidth="1"/>
    <col min="12519" max="12520" width="15" style="8" customWidth="1"/>
    <col min="12521" max="12521" width="17.5703125" style="8" customWidth="1"/>
    <col min="12522" max="12522" width="20.140625" style="8" customWidth="1"/>
    <col min="12523" max="12523" width="16.28515625" style="8" customWidth="1"/>
    <col min="12524" max="12525" width="25.28515625" style="8" customWidth="1"/>
    <col min="12526" max="12526" width="18.85546875" style="8" customWidth="1"/>
    <col min="12527" max="12528" width="20.140625" style="8" customWidth="1"/>
    <col min="12529" max="12529" width="11.140625" style="8" customWidth="1"/>
    <col min="12530" max="12530" width="29.140625" style="8" customWidth="1"/>
    <col min="12531" max="12531" width="34.28515625" style="8" customWidth="1"/>
    <col min="12532" max="12533" width="9.85546875" style="8" customWidth="1"/>
    <col min="12534" max="12534" width="17.5703125" style="8" customWidth="1"/>
    <col min="12535" max="12535" width="18.85546875" style="8" customWidth="1"/>
    <col min="12536" max="12536" width="9.85546875" style="8" customWidth="1"/>
    <col min="12537" max="12538" width="6" style="8" customWidth="1"/>
    <col min="12539" max="12539" width="13.7109375" style="8" customWidth="1"/>
    <col min="12540" max="12541" width="15" style="8" customWidth="1"/>
    <col min="12542" max="12542" width="17.5703125" style="8" customWidth="1"/>
    <col min="12543" max="12543" width="9.85546875" style="8" customWidth="1"/>
    <col min="12544" max="12544" width="7.28515625" style="8" customWidth="1"/>
    <col min="12545" max="12545" width="6" style="8" customWidth="1"/>
    <col min="12546" max="12551" width="17.5703125" style="8" customWidth="1"/>
    <col min="12552" max="12694" width="20.140625" style="8" customWidth="1"/>
    <col min="12695" max="12734" width="12.42578125" style="8" customWidth="1"/>
    <col min="12735" max="12735" width="20.140625" style="8" customWidth="1"/>
    <col min="12736" max="12736" width="21.42578125" style="8" customWidth="1"/>
    <col min="12737" max="12737" width="22.7109375" style="8" customWidth="1"/>
    <col min="12738" max="12738" width="13.7109375" style="8" customWidth="1"/>
    <col min="12739" max="12739" width="15" style="8" customWidth="1"/>
    <col min="12740" max="12742" width="17.5703125" style="8" customWidth="1"/>
    <col min="12743" max="12743" width="16.28515625" style="8" customWidth="1"/>
    <col min="12744" max="12744" width="15" style="8" customWidth="1"/>
    <col min="12745" max="12746" width="12.42578125" style="8" customWidth="1"/>
    <col min="12747" max="12748" width="17.5703125" style="8" customWidth="1"/>
    <col min="12749" max="12749" width="7.28515625" style="8" customWidth="1"/>
    <col min="12750" max="12750" width="21.42578125" style="8" customWidth="1"/>
    <col min="12751" max="12751" width="17.5703125" style="8" customWidth="1"/>
    <col min="12752" max="12752" width="20.140625" style="8" customWidth="1"/>
    <col min="12753" max="12753" width="16.28515625" style="8" customWidth="1"/>
    <col min="12754" max="12754" width="17.5703125" style="8" customWidth="1"/>
    <col min="12755" max="12755" width="6" style="8" customWidth="1"/>
    <col min="12756" max="12757" width="18.85546875" style="8" customWidth="1"/>
    <col min="12758" max="12759" width="20.140625" style="8" customWidth="1"/>
    <col min="12760" max="12760" width="6" style="8" customWidth="1"/>
    <col min="12761" max="12761" width="12.42578125" style="8" customWidth="1"/>
    <col min="12762" max="12762" width="18.85546875" style="8" customWidth="1"/>
    <col min="12763" max="12764" width="15" style="8" customWidth="1"/>
    <col min="12765" max="12765" width="7.28515625" style="8" customWidth="1"/>
    <col min="12766" max="12766" width="11.140625" style="8" customWidth="1"/>
    <col min="12767" max="12767" width="13.7109375" style="8" customWidth="1"/>
    <col min="12768" max="12768" width="18.85546875" style="8" customWidth="1"/>
    <col min="12769" max="12769" width="17.5703125" style="8" customWidth="1"/>
    <col min="12770" max="12770" width="25.28515625" style="8" customWidth="1"/>
    <col min="12771" max="12771" width="20.140625" style="8" customWidth="1"/>
    <col min="12772" max="12772" width="15" style="8" customWidth="1"/>
    <col min="12773" max="12773" width="17.5703125" style="8" customWidth="1"/>
    <col min="12774" max="12774" width="16.28515625" style="8" customWidth="1"/>
    <col min="12775" max="12776" width="15" style="8" customWidth="1"/>
    <col min="12777" max="12777" width="17.5703125" style="8" customWidth="1"/>
    <col min="12778" max="12778" width="20.140625" style="8" customWidth="1"/>
    <col min="12779" max="12779" width="16.28515625" style="8" customWidth="1"/>
    <col min="12780" max="12781" width="25.28515625" style="8" customWidth="1"/>
    <col min="12782" max="12782" width="18.85546875" style="8" customWidth="1"/>
    <col min="12783" max="12784" width="20.140625" style="8" customWidth="1"/>
    <col min="12785" max="12785" width="11.140625" style="8" customWidth="1"/>
    <col min="12786" max="12786" width="29.140625" style="8" customWidth="1"/>
    <col min="12787" max="12787" width="34.28515625" style="8" customWidth="1"/>
    <col min="12788" max="12789" width="9.85546875" style="8" customWidth="1"/>
    <col min="12790" max="12790" width="17.5703125" style="8" customWidth="1"/>
    <col min="12791" max="12791" width="18.85546875" style="8" customWidth="1"/>
    <col min="12792" max="12792" width="9.85546875" style="8" customWidth="1"/>
    <col min="12793" max="12794" width="6" style="8" customWidth="1"/>
    <col min="12795" max="12795" width="13.7109375" style="8" customWidth="1"/>
    <col min="12796" max="12797" width="15" style="8" customWidth="1"/>
    <col min="12798" max="12798" width="17.5703125" style="8" customWidth="1"/>
    <col min="12799" max="12799" width="9.85546875" style="8" customWidth="1"/>
    <col min="12800" max="12800" width="7.28515625" style="8" customWidth="1"/>
    <col min="12801" max="12801" width="6" style="8" customWidth="1"/>
    <col min="12802" max="12807" width="17.5703125" style="8" customWidth="1"/>
    <col min="12808" max="12950" width="20.140625" style="8" customWidth="1"/>
    <col min="12951" max="12990" width="12.42578125" style="8" customWidth="1"/>
    <col min="12991" max="12991" width="20.140625" style="8" customWidth="1"/>
    <col min="12992" max="12992" width="21.42578125" style="8" customWidth="1"/>
    <col min="12993" max="12993" width="22.7109375" style="8" customWidth="1"/>
    <col min="12994" max="12994" width="13.7109375" style="8" customWidth="1"/>
    <col min="12995" max="12995" width="15" style="8" customWidth="1"/>
    <col min="12996" max="12998" width="17.5703125" style="8" customWidth="1"/>
    <col min="12999" max="12999" width="16.28515625" style="8" customWidth="1"/>
    <col min="13000" max="13000" width="15" style="8" customWidth="1"/>
    <col min="13001" max="13002" width="12.42578125" style="8" customWidth="1"/>
    <col min="13003" max="13004" width="17.5703125" style="8" customWidth="1"/>
    <col min="13005" max="13005" width="7.28515625" style="8" customWidth="1"/>
    <col min="13006" max="13006" width="21.42578125" style="8" customWidth="1"/>
    <col min="13007" max="13007" width="17.5703125" style="8" customWidth="1"/>
    <col min="13008" max="13008" width="20.140625" style="8" customWidth="1"/>
    <col min="13009" max="13009" width="16.28515625" style="8" customWidth="1"/>
    <col min="13010" max="13010" width="17.5703125" style="8" customWidth="1"/>
    <col min="13011" max="13011" width="6" style="8" customWidth="1"/>
    <col min="13012" max="13013" width="18.85546875" style="8" customWidth="1"/>
    <col min="13014" max="13015" width="20.140625" style="8" customWidth="1"/>
    <col min="13016" max="13016" width="6" style="8" customWidth="1"/>
    <col min="13017" max="13017" width="12.42578125" style="8" customWidth="1"/>
    <col min="13018" max="13018" width="18.85546875" style="8" customWidth="1"/>
    <col min="13019" max="13020" width="15" style="8" customWidth="1"/>
    <col min="13021" max="13021" width="7.28515625" style="8" customWidth="1"/>
    <col min="13022" max="13022" width="11.140625" style="8" customWidth="1"/>
    <col min="13023" max="13023" width="13.7109375" style="8" customWidth="1"/>
    <col min="13024" max="13024" width="18.85546875" style="8" customWidth="1"/>
    <col min="13025" max="13025" width="17.5703125" style="8" customWidth="1"/>
    <col min="13026" max="13026" width="25.28515625" style="8" customWidth="1"/>
    <col min="13027" max="13027" width="20.140625" style="8" customWidth="1"/>
    <col min="13028" max="13028" width="15" style="8" customWidth="1"/>
    <col min="13029" max="13029" width="17.5703125" style="8" customWidth="1"/>
    <col min="13030" max="13030" width="16.28515625" style="8" customWidth="1"/>
    <col min="13031" max="13032" width="15" style="8" customWidth="1"/>
    <col min="13033" max="13033" width="17.5703125" style="8" customWidth="1"/>
    <col min="13034" max="13034" width="20.140625" style="8" customWidth="1"/>
    <col min="13035" max="13035" width="16.28515625" style="8" customWidth="1"/>
    <col min="13036" max="13037" width="25.28515625" style="8" customWidth="1"/>
    <col min="13038" max="13038" width="18.85546875" style="8" customWidth="1"/>
    <col min="13039" max="13040" width="20.140625" style="8" customWidth="1"/>
    <col min="13041" max="13041" width="11.140625" style="8" customWidth="1"/>
    <col min="13042" max="13042" width="29.140625" style="8" customWidth="1"/>
    <col min="13043" max="13043" width="34.28515625" style="8" customWidth="1"/>
    <col min="13044" max="13045" width="9.85546875" style="8" customWidth="1"/>
    <col min="13046" max="13046" width="17.5703125" style="8" customWidth="1"/>
    <col min="13047" max="13047" width="18.85546875" style="8" customWidth="1"/>
    <col min="13048" max="13048" width="9.85546875" style="8" customWidth="1"/>
    <col min="13049" max="13050" width="6" style="8" customWidth="1"/>
    <col min="13051" max="13051" width="13.7109375" style="8" customWidth="1"/>
    <col min="13052" max="13053" width="15" style="8" customWidth="1"/>
    <col min="13054" max="13054" width="17.5703125" style="8" customWidth="1"/>
    <col min="13055" max="13055" width="9.85546875" style="8" customWidth="1"/>
    <col min="13056" max="13056" width="7.28515625" style="8" customWidth="1"/>
    <col min="13057" max="13057" width="6" style="8" customWidth="1"/>
    <col min="13058" max="13063" width="17.5703125" style="8" customWidth="1"/>
    <col min="13064" max="13206" width="20.140625" style="8" customWidth="1"/>
    <col min="13207" max="13246" width="12.42578125" style="8" customWidth="1"/>
    <col min="13247" max="13247" width="20.140625" style="8" customWidth="1"/>
    <col min="13248" max="13248" width="21.42578125" style="8" customWidth="1"/>
    <col min="13249" max="13249" width="22.7109375" style="8" customWidth="1"/>
    <col min="13250" max="13250" width="13.7109375" style="8" customWidth="1"/>
    <col min="13251" max="13251" width="15" style="8" customWidth="1"/>
    <col min="13252" max="13254" width="17.5703125" style="8" customWidth="1"/>
    <col min="13255" max="13255" width="16.28515625" style="8" customWidth="1"/>
    <col min="13256" max="13256" width="15" style="8" customWidth="1"/>
    <col min="13257" max="13258" width="12.42578125" style="8" customWidth="1"/>
    <col min="13259" max="13260" width="17.5703125" style="8" customWidth="1"/>
    <col min="13261" max="13261" width="7.28515625" style="8" customWidth="1"/>
    <col min="13262" max="13262" width="21.42578125" style="8" customWidth="1"/>
    <col min="13263" max="13263" width="17.5703125" style="8" customWidth="1"/>
    <col min="13264" max="13264" width="20.140625" style="8" customWidth="1"/>
    <col min="13265" max="13265" width="16.28515625" style="8" customWidth="1"/>
    <col min="13266" max="13266" width="17.5703125" style="8" customWidth="1"/>
    <col min="13267" max="13267" width="6" style="8" customWidth="1"/>
    <col min="13268" max="13269" width="18.85546875" style="8" customWidth="1"/>
    <col min="13270" max="13271" width="20.140625" style="8" customWidth="1"/>
    <col min="13272" max="13272" width="6" style="8" customWidth="1"/>
    <col min="13273" max="13273" width="12.42578125" style="8" customWidth="1"/>
    <col min="13274" max="13274" width="18.85546875" style="8" customWidth="1"/>
    <col min="13275" max="13276" width="15" style="8" customWidth="1"/>
    <col min="13277" max="13277" width="7.28515625" style="8" customWidth="1"/>
    <col min="13278" max="13278" width="11.140625" style="8" customWidth="1"/>
    <col min="13279" max="13279" width="13.7109375" style="8" customWidth="1"/>
    <col min="13280" max="13280" width="18.85546875" style="8" customWidth="1"/>
    <col min="13281" max="13281" width="17.5703125" style="8" customWidth="1"/>
    <col min="13282" max="13282" width="25.28515625" style="8" customWidth="1"/>
    <col min="13283" max="13283" width="20.140625" style="8" customWidth="1"/>
    <col min="13284" max="13284" width="15" style="8" customWidth="1"/>
    <col min="13285" max="13285" width="17.5703125" style="8" customWidth="1"/>
    <col min="13286" max="13286" width="16.28515625" style="8" customWidth="1"/>
    <col min="13287" max="13288" width="15" style="8" customWidth="1"/>
    <col min="13289" max="13289" width="17.5703125" style="8" customWidth="1"/>
    <col min="13290" max="13290" width="20.140625" style="8" customWidth="1"/>
    <col min="13291" max="13291" width="16.28515625" style="8" customWidth="1"/>
    <col min="13292" max="13293" width="25.28515625" style="8" customWidth="1"/>
    <col min="13294" max="13294" width="18.85546875" style="8" customWidth="1"/>
    <col min="13295" max="13296" width="20.140625" style="8" customWidth="1"/>
    <col min="13297" max="13297" width="11.140625" style="8" customWidth="1"/>
    <col min="13298" max="13298" width="29.140625" style="8" customWidth="1"/>
    <col min="13299" max="13299" width="34.28515625" style="8" customWidth="1"/>
    <col min="13300" max="13301" width="9.85546875" style="8" customWidth="1"/>
    <col min="13302" max="13302" width="17.5703125" style="8" customWidth="1"/>
    <col min="13303" max="13303" width="18.85546875" style="8" customWidth="1"/>
    <col min="13304" max="13304" width="9.85546875" style="8" customWidth="1"/>
    <col min="13305" max="13306" width="6" style="8" customWidth="1"/>
    <col min="13307" max="13307" width="13.7109375" style="8" customWidth="1"/>
    <col min="13308" max="13309" width="15" style="8" customWidth="1"/>
    <col min="13310" max="13310" width="17.5703125" style="8" customWidth="1"/>
    <col min="13311" max="13311" width="9.85546875" style="8" customWidth="1"/>
    <col min="13312" max="13312" width="7.28515625" style="8" customWidth="1"/>
    <col min="13313" max="13313" width="6" style="8" customWidth="1"/>
    <col min="13314" max="13319" width="17.5703125" style="8" customWidth="1"/>
    <col min="13320" max="13462" width="20.140625" style="8" customWidth="1"/>
    <col min="13463" max="13502" width="12.42578125" style="8" customWidth="1"/>
    <col min="13503" max="13503" width="20.140625" style="8" customWidth="1"/>
    <col min="13504" max="13504" width="21.42578125" style="8" customWidth="1"/>
    <col min="13505" max="13505" width="22.7109375" style="8" customWidth="1"/>
    <col min="13506" max="13506" width="13.7109375" style="8" customWidth="1"/>
    <col min="13507" max="13507" width="15" style="8" customWidth="1"/>
    <col min="13508" max="13510" width="17.5703125" style="8" customWidth="1"/>
    <col min="13511" max="13511" width="16.28515625" style="8" customWidth="1"/>
    <col min="13512" max="13512" width="15" style="8" customWidth="1"/>
    <col min="13513" max="13514" width="12.42578125" style="8" customWidth="1"/>
    <col min="13515" max="13516" width="17.5703125" style="8" customWidth="1"/>
    <col min="13517" max="13517" width="7.28515625" style="8" customWidth="1"/>
    <col min="13518" max="13518" width="21.42578125" style="8" customWidth="1"/>
    <col min="13519" max="13519" width="17.5703125" style="8" customWidth="1"/>
    <col min="13520" max="13520" width="20.140625" style="8" customWidth="1"/>
    <col min="13521" max="13521" width="16.28515625" style="8" customWidth="1"/>
    <col min="13522" max="13522" width="17.5703125" style="8" customWidth="1"/>
    <col min="13523" max="13523" width="6" style="8" customWidth="1"/>
    <col min="13524" max="13525" width="18.85546875" style="8" customWidth="1"/>
    <col min="13526" max="13527" width="20.140625" style="8" customWidth="1"/>
    <col min="13528" max="13528" width="6" style="8" customWidth="1"/>
    <col min="13529" max="13529" width="12.42578125" style="8" customWidth="1"/>
    <col min="13530" max="13530" width="18.85546875" style="8" customWidth="1"/>
    <col min="13531" max="13532" width="15" style="8" customWidth="1"/>
    <col min="13533" max="13533" width="7.28515625" style="8" customWidth="1"/>
    <col min="13534" max="13534" width="11.140625" style="8" customWidth="1"/>
    <col min="13535" max="13535" width="13.7109375" style="8" customWidth="1"/>
    <col min="13536" max="13536" width="18.85546875" style="8" customWidth="1"/>
    <col min="13537" max="13537" width="17.5703125" style="8" customWidth="1"/>
    <col min="13538" max="13538" width="25.28515625" style="8" customWidth="1"/>
    <col min="13539" max="13539" width="20.140625" style="8" customWidth="1"/>
    <col min="13540" max="13540" width="15" style="8" customWidth="1"/>
    <col min="13541" max="13541" width="17.5703125" style="8" customWidth="1"/>
    <col min="13542" max="13542" width="16.28515625" style="8" customWidth="1"/>
    <col min="13543" max="13544" width="15" style="8" customWidth="1"/>
    <col min="13545" max="13545" width="17.5703125" style="8" customWidth="1"/>
    <col min="13546" max="13546" width="20.140625" style="8" customWidth="1"/>
    <col min="13547" max="13547" width="16.28515625" style="8" customWidth="1"/>
    <col min="13548" max="13549" width="25.28515625" style="8" customWidth="1"/>
    <col min="13550" max="13550" width="18.85546875" style="8" customWidth="1"/>
    <col min="13551" max="13552" width="20.140625" style="8" customWidth="1"/>
    <col min="13553" max="13553" width="11.140625" style="8" customWidth="1"/>
    <col min="13554" max="13554" width="29.140625" style="8" customWidth="1"/>
    <col min="13555" max="13555" width="34.28515625" style="8" customWidth="1"/>
    <col min="13556" max="13557" width="9.85546875" style="8" customWidth="1"/>
    <col min="13558" max="13558" width="17.5703125" style="8" customWidth="1"/>
    <col min="13559" max="13559" width="18.85546875" style="8" customWidth="1"/>
    <col min="13560" max="13560" width="9.85546875" style="8" customWidth="1"/>
    <col min="13561" max="13562" width="6" style="8" customWidth="1"/>
    <col min="13563" max="13563" width="13.7109375" style="8" customWidth="1"/>
    <col min="13564" max="13565" width="15" style="8" customWidth="1"/>
    <col min="13566" max="13566" width="17.5703125" style="8" customWidth="1"/>
    <col min="13567" max="13567" width="9.85546875" style="8" customWidth="1"/>
    <col min="13568" max="13568" width="7.28515625" style="8" customWidth="1"/>
    <col min="13569" max="13569" width="6" style="8" customWidth="1"/>
    <col min="13570" max="13575" width="17.5703125" style="8" customWidth="1"/>
    <col min="13576" max="13718" width="20.140625" style="8" customWidth="1"/>
    <col min="13719" max="13758" width="12.42578125" style="8" customWidth="1"/>
    <col min="13759" max="13759" width="20.140625" style="8" customWidth="1"/>
    <col min="13760" max="13760" width="21.42578125" style="8" customWidth="1"/>
    <col min="13761" max="13761" width="22.7109375" style="8" customWidth="1"/>
    <col min="13762" max="13762" width="13.7109375" style="8" customWidth="1"/>
    <col min="13763" max="13763" width="15" style="8" customWidth="1"/>
    <col min="13764" max="13766" width="17.5703125" style="8" customWidth="1"/>
    <col min="13767" max="13767" width="16.28515625" style="8" customWidth="1"/>
    <col min="13768" max="13768" width="15" style="8" customWidth="1"/>
    <col min="13769" max="13770" width="12.42578125" style="8" customWidth="1"/>
    <col min="13771" max="13772" width="17.5703125" style="8" customWidth="1"/>
    <col min="13773" max="13773" width="7.28515625" style="8" customWidth="1"/>
    <col min="13774" max="13774" width="21.42578125" style="8" customWidth="1"/>
    <col min="13775" max="13775" width="17.5703125" style="8" customWidth="1"/>
    <col min="13776" max="13776" width="20.140625" style="8" customWidth="1"/>
    <col min="13777" max="13777" width="16.28515625" style="8" customWidth="1"/>
    <col min="13778" max="13778" width="17.5703125" style="8" customWidth="1"/>
    <col min="13779" max="13779" width="6" style="8" customWidth="1"/>
    <col min="13780" max="13781" width="18.85546875" style="8" customWidth="1"/>
    <col min="13782" max="13783" width="20.140625" style="8" customWidth="1"/>
    <col min="13784" max="13784" width="6" style="8" customWidth="1"/>
    <col min="13785" max="13785" width="12.42578125" style="8" customWidth="1"/>
    <col min="13786" max="13786" width="18.85546875" style="8" customWidth="1"/>
    <col min="13787" max="13788" width="15" style="8" customWidth="1"/>
    <col min="13789" max="13789" width="7.28515625" style="8" customWidth="1"/>
    <col min="13790" max="13790" width="11.140625" style="8" customWidth="1"/>
    <col min="13791" max="13791" width="13.7109375" style="8" customWidth="1"/>
    <col min="13792" max="13792" width="18.85546875" style="8" customWidth="1"/>
    <col min="13793" max="13793" width="17.5703125" style="8" customWidth="1"/>
    <col min="13794" max="13794" width="25.28515625" style="8" customWidth="1"/>
    <col min="13795" max="13795" width="20.140625" style="8" customWidth="1"/>
    <col min="13796" max="13796" width="15" style="8" customWidth="1"/>
    <col min="13797" max="13797" width="17.5703125" style="8" customWidth="1"/>
    <col min="13798" max="13798" width="16.28515625" style="8" customWidth="1"/>
    <col min="13799" max="13800" width="15" style="8" customWidth="1"/>
    <col min="13801" max="13801" width="17.5703125" style="8" customWidth="1"/>
    <col min="13802" max="13802" width="20.140625" style="8" customWidth="1"/>
    <col min="13803" max="13803" width="16.28515625" style="8" customWidth="1"/>
    <col min="13804" max="13805" width="25.28515625" style="8" customWidth="1"/>
    <col min="13806" max="13806" width="18.85546875" style="8" customWidth="1"/>
    <col min="13807" max="13808" width="20.140625" style="8" customWidth="1"/>
    <col min="13809" max="13809" width="11.140625" style="8" customWidth="1"/>
    <col min="13810" max="13810" width="29.140625" style="8" customWidth="1"/>
    <col min="13811" max="13811" width="34.28515625" style="8" customWidth="1"/>
    <col min="13812" max="13813" width="9.85546875" style="8" customWidth="1"/>
    <col min="13814" max="13814" width="17.5703125" style="8" customWidth="1"/>
    <col min="13815" max="13815" width="18.85546875" style="8" customWidth="1"/>
    <col min="13816" max="13816" width="9.85546875" style="8" customWidth="1"/>
    <col min="13817" max="13818" width="6" style="8" customWidth="1"/>
    <col min="13819" max="13819" width="13.7109375" style="8" customWidth="1"/>
    <col min="13820" max="13821" width="15" style="8" customWidth="1"/>
    <col min="13822" max="13822" width="17.5703125" style="8" customWidth="1"/>
    <col min="13823" max="13823" width="9.85546875" style="8" customWidth="1"/>
    <col min="13824" max="13824" width="7.28515625" style="8" customWidth="1"/>
    <col min="13825" max="13825" width="6" style="8" customWidth="1"/>
    <col min="13826" max="13831" width="17.5703125" style="8" customWidth="1"/>
    <col min="13832" max="13974" width="20.140625" style="8" customWidth="1"/>
    <col min="13975" max="14014" width="12.42578125" style="8" customWidth="1"/>
    <col min="14015" max="14015" width="20.140625" style="8" customWidth="1"/>
    <col min="14016" max="14016" width="21.42578125" style="8" customWidth="1"/>
    <col min="14017" max="14017" width="22.7109375" style="8" customWidth="1"/>
    <col min="14018" max="14018" width="13.7109375" style="8" customWidth="1"/>
    <col min="14019" max="14019" width="15" style="8" customWidth="1"/>
    <col min="14020" max="14022" width="17.5703125" style="8" customWidth="1"/>
    <col min="14023" max="14023" width="16.28515625" style="8" customWidth="1"/>
    <col min="14024" max="14024" width="15" style="8" customWidth="1"/>
    <col min="14025" max="14026" width="12.42578125" style="8" customWidth="1"/>
    <col min="14027" max="14028" width="17.5703125" style="8" customWidth="1"/>
    <col min="14029" max="14029" width="7.28515625" style="8" customWidth="1"/>
    <col min="14030" max="14030" width="21.42578125" style="8" customWidth="1"/>
    <col min="14031" max="14031" width="17.5703125" style="8" customWidth="1"/>
    <col min="14032" max="14032" width="20.140625" style="8" customWidth="1"/>
    <col min="14033" max="14033" width="16.28515625" style="8" customWidth="1"/>
    <col min="14034" max="14034" width="17.5703125" style="8" customWidth="1"/>
    <col min="14035" max="14035" width="6" style="8" customWidth="1"/>
    <col min="14036" max="14037" width="18.85546875" style="8" customWidth="1"/>
    <col min="14038" max="14039" width="20.140625" style="8" customWidth="1"/>
    <col min="14040" max="14040" width="6" style="8" customWidth="1"/>
    <col min="14041" max="14041" width="12.42578125" style="8" customWidth="1"/>
    <col min="14042" max="14042" width="18.85546875" style="8" customWidth="1"/>
    <col min="14043" max="14044" width="15" style="8" customWidth="1"/>
    <col min="14045" max="14045" width="7.28515625" style="8" customWidth="1"/>
    <col min="14046" max="14046" width="11.140625" style="8" customWidth="1"/>
    <col min="14047" max="14047" width="13.7109375" style="8" customWidth="1"/>
    <col min="14048" max="14048" width="18.85546875" style="8" customWidth="1"/>
    <col min="14049" max="14049" width="17.5703125" style="8" customWidth="1"/>
    <col min="14050" max="14050" width="25.28515625" style="8" customWidth="1"/>
    <col min="14051" max="14051" width="20.140625" style="8" customWidth="1"/>
    <col min="14052" max="14052" width="15" style="8" customWidth="1"/>
    <col min="14053" max="14053" width="17.5703125" style="8" customWidth="1"/>
    <col min="14054" max="14054" width="16.28515625" style="8" customWidth="1"/>
    <col min="14055" max="14056" width="15" style="8" customWidth="1"/>
    <col min="14057" max="14057" width="17.5703125" style="8" customWidth="1"/>
    <col min="14058" max="14058" width="20.140625" style="8" customWidth="1"/>
    <col min="14059" max="14059" width="16.28515625" style="8" customWidth="1"/>
    <col min="14060" max="14061" width="25.28515625" style="8" customWidth="1"/>
    <col min="14062" max="14062" width="18.85546875" style="8" customWidth="1"/>
    <col min="14063" max="14064" width="20.140625" style="8" customWidth="1"/>
    <col min="14065" max="14065" width="11.140625" style="8" customWidth="1"/>
    <col min="14066" max="14066" width="29.140625" style="8" customWidth="1"/>
    <col min="14067" max="14067" width="34.28515625" style="8" customWidth="1"/>
    <col min="14068" max="14069" width="9.85546875" style="8" customWidth="1"/>
    <col min="14070" max="14070" width="17.5703125" style="8" customWidth="1"/>
    <col min="14071" max="14071" width="18.85546875" style="8" customWidth="1"/>
    <col min="14072" max="14072" width="9.85546875" style="8" customWidth="1"/>
    <col min="14073" max="14074" width="6" style="8" customWidth="1"/>
    <col min="14075" max="14075" width="13.7109375" style="8" customWidth="1"/>
    <col min="14076" max="14077" width="15" style="8" customWidth="1"/>
    <col min="14078" max="14078" width="17.5703125" style="8" customWidth="1"/>
    <col min="14079" max="14079" width="9.85546875" style="8" customWidth="1"/>
    <col min="14080" max="14080" width="7.28515625" style="8" customWidth="1"/>
    <col min="14081" max="14081" width="6" style="8" customWidth="1"/>
    <col min="14082" max="14087" width="17.5703125" style="8" customWidth="1"/>
    <col min="14088" max="14230" width="20.140625" style="8" customWidth="1"/>
    <col min="14231" max="14270" width="12.42578125" style="8" customWidth="1"/>
    <col min="14271" max="14271" width="20.140625" style="8" customWidth="1"/>
    <col min="14272" max="14272" width="21.42578125" style="8" customWidth="1"/>
    <col min="14273" max="14273" width="22.7109375" style="8" customWidth="1"/>
    <col min="14274" max="14274" width="13.7109375" style="8" customWidth="1"/>
    <col min="14275" max="14275" width="15" style="8" customWidth="1"/>
    <col min="14276" max="14278" width="17.5703125" style="8" customWidth="1"/>
    <col min="14279" max="14279" width="16.28515625" style="8" customWidth="1"/>
    <col min="14280" max="14280" width="15" style="8" customWidth="1"/>
    <col min="14281" max="14282" width="12.42578125" style="8" customWidth="1"/>
    <col min="14283" max="14284" width="17.5703125" style="8" customWidth="1"/>
    <col min="14285" max="14285" width="7.28515625" style="8" customWidth="1"/>
    <col min="14286" max="14286" width="21.42578125" style="8" customWidth="1"/>
    <col min="14287" max="14287" width="17.5703125" style="8" customWidth="1"/>
    <col min="14288" max="14288" width="20.140625" style="8" customWidth="1"/>
    <col min="14289" max="14289" width="16.28515625" style="8" customWidth="1"/>
    <col min="14290" max="14290" width="17.5703125" style="8" customWidth="1"/>
    <col min="14291" max="14291" width="6" style="8" customWidth="1"/>
    <col min="14292" max="14293" width="18.85546875" style="8" customWidth="1"/>
    <col min="14294" max="14295" width="20.140625" style="8" customWidth="1"/>
    <col min="14296" max="14296" width="6" style="8" customWidth="1"/>
    <col min="14297" max="14297" width="12.42578125" style="8" customWidth="1"/>
    <col min="14298" max="14298" width="18.85546875" style="8" customWidth="1"/>
    <col min="14299" max="14300" width="15" style="8" customWidth="1"/>
    <col min="14301" max="14301" width="7.28515625" style="8" customWidth="1"/>
    <col min="14302" max="14302" width="11.140625" style="8" customWidth="1"/>
    <col min="14303" max="14303" width="13.7109375" style="8" customWidth="1"/>
    <col min="14304" max="14304" width="18.85546875" style="8" customWidth="1"/>
    <col min="14305" max="14305" width="17.5703125" style="8" customWidth="1"/>
    <col min="14306" max="14306" width="25.28515625" style="8" customWidth="1"/>
    <col min="14307" max="14307" width="20.140625" style="8" customWidth="1"/>
    <col min="14308" max="14308" width="15" style="8" customWidth="1"/>
    <col min="14309" max="14309" width="17.5703125" style="8" customWidth="1"/>
    <col min="14310" max="14310" width="16.28515625" style="8" customWidth="1"/>
    <col min="14311" max="14312" width="15" style="8" customWidth="1"/>
    <col min="14313" max="14313" width="17.5703125" style="8" customWidth="1"/>
    <col min="14314" max="14314" width="20.140625" style="8" customWidth="1"/>
    <col min="14315" max="14315" width="16.28515625" style="8" customWidth="1"/>
    <col min="14316" max="14317" width="25.28515625" style="8" customWidth="1"/>
    <col min="14318" max="14318" width="18.85546875" style="8" customWidth="1"/>
    <col min="14319" max="14320" width="20.140625" style="8" customWidth="1"/>
    <col min="14321" max="14321" width="11.140625" style="8" customWidth="1"/>
    <col min="14322" max="14322" width="29.140625" style="8" customWidth="1"/>
    <col min="14323" max="14323" width="34.28515625" style="8" customWidth="1"/>
    <col min="14324" max="14325" width="9.85546875" style="8" customWidth="1"/>
    <col min="14326" max="14326" width="17.5703125" style="8" customWidth="1"/>
    <col min="14327" max="14327" width="18.85546875" style="8" customWidth="1"/>
    <col min="14328" max="14328" width="9.85546875" style="8" customWidth="1"/>
    <col min="14329" max="14330" width="6" style="8" customWidth="1"/>
    <col min="14331" max="14331" width="13.7109375" style="8" customWidth="1"/>
    <col min="14332" max="14333" width="15" style="8" customWidth="1"/>
    <col min="14334" max="14334" width="17.5703125" style="8" customWidth="1"/>
    <col min="14335" max="14335" width="9.85546875" style="8" customWidth="1"/>
    <col min="14336" max="14336" width="7.28515625" style="8" customWidth="1"/>
    <col min="14337" max="14337" width="6" style="8" customWidth="1"/>
    <col min="14338" max="14343" width="17.5703125" style="8" customWidth="1"/>
    <col min="14344" max="14486" width="20.140625" style="8" customWidth="1"/>
    <col min="14487" max="14526" width="12.42578125" style="8" customWidth="1"/>
    <col min="14527" max="14527" width="20.140625" style="8" customWidth="1"/>
    <col min="14528" max="14528" width="21.42578125" style="8" customWidth="1"/>
    <col min="14529" max="14529" width="22.7109375" style="8" customWidth="1"/>
    <col min="14530" max="14530" width="13.7109375" style="8" customWidth="1"/>
    <col min="14531" max="14531" width="15" style="8" customWidth="1"/>
    <col min="14532" max="14534" width="17.5703125" style="8" customWidth="1"/>
    <col min="14535" max="14535" width="16.28515625" style="8" customWidth="1"/>
    <col min="14536" max="14536" width="15" style="8" customWidth="1"/>
    <col min="14537" max="14538" width="12.42578125" style="8" customWidth="1"/>
    <col min="14539" max="14540" width="17.5703125" style="8" customWidth="1"/>
    <col min="14541" max="14541" width="7.28515625" style="8" customWidth="1"/>
    <col min="14542" max="14542" width="21.42578125" style="8" customWidth="1"/>
    <col min="14543" max="14543" width="17.5703125" style="8" customWidth="1"/>
    <col min="14544" max="14544" width="20.140625" style="8" customWidth="1"/>
    <col min="14545" max="14545" width="16.28515625" style="8" customWidth="1"/>
    <col min="14546" max="14546" width="17.5703125" style="8" customWidth="1"/>
    <col min="14547" max="14547" width="6" style="8" customWidth="1"/>
    <col min="14548" max="14549" width="18.85546875" style="8" customWidth="1"/>
    <col min="14550" max="14551" width="20.140625" style="8" customWidth="1"/>
    <col min="14552" max="14552" width="6" style="8" customWidth="1"/>
    <col min="14553" max="14553" width="12.42578125" style="8" customWidth="1"/>
    <col min="14554" max="14554" width="18.85546875" style="8" customWidth="1"/>
    <col min="14555" max="14556" width="15" style="8" customWidth="1"/>
    <col min="14557" max="14557" width="7.28515625" style="8" customWidth="1"/>
    <col min="14558" max="14558" width="11.140625" style="8" customWidth="1"/>
    <col min="14559" max="14559" width="13.7109375" style="8" customWidth="1"/>
    <col min="14560" max="14560" width="18.85546875" style="8" customWidth="1"/>
    <col min="14561" max="14561" width="17.5703125" style="8" customWidth="1"/>
    <col min="14562" max="14562" width="25.28515625" style="8" customWidth="1"/>
    <col min="14563" max="14563" width="20.140625" style="8" customWidth="1"/>
    <col min="14564" max="14564" width="15" style="8" customWidth="1"/>
    <col min="14565" max="14565" width="17.5703125" style="8" customWidth="1"/>
    <col min="14566" max="14566" width="16.28515625" style="8" customWidth="1"/>
    <col min="14567" max="14568" width="15" style="8" customWidth="1"/>
    <col min="14569" max="14569" width="17.5703125" style="8" customWidth="1"/>
    <col min="14570" max="14570" width="20.140625" style="8" customWidth="1"/>
    <col min="14571" max="14571" width="16.28515625" style="8" customWidth="1"/>
    <col min="14572" max="14573" width="25.28515625" style="8" customWidth="1"/>
    <col min="14574" max="14574" width="18.85546875" style="8" customWidth="1"/>
    <col min="14575" max="14576" width="20.140625" style="8" customWidth="1"/>
    <col min="14577" max="14577" width="11.140625" style="8" customWidth="1"/>
    <col min="14578" max="14578" width="29.140625" style="8" customWidth="1"/>
    <col min="14579" max="14579" width="34.28515625" style="8" customWidth="1"/>
    <col min="14580" max="14581" width="9.85546875" style="8" customWidth="1"/>
    <col min="14582" max="14582" width="17.5703125" style="8" customWidth="1"/>
    <col min="14583" max="14583" width="18.85546875" style="8" customWidth="1"/>
    <col min="14584" max="14584" width="9.85546875" style="8" customWidth="1"/>
    <col min="14585" max="14586" width="6" style="8" customWidth="1"/>
    <col min="14587" max="14587" width="13.7109375" style="8" customWidth="1"/>
    <col min="14588" max="14589" width="15" style="8" customWidth="1"/>
    <col min="14590" max="14590" width="17.5703125" style="8" customWidth="1"/>
    <col min="14591" max="14591" width="9.85546875" style="8" customWidth="1"/>
    <col min="14592" max="14592" width="7.28515625" style="8" customWidth="1"/>
    <col min="14593" max="14593" width="6" style="8" customWidth="1"/>
    <col min="14594" max="14599" width="17.5703125" style="8" customWidth="1"/>
    <col min="14600" max="14742" width="20.140625" style="8" customWidth="1"/>
    <col min="14743" max="14782" width="12.42578125" style="8" customWidth="1"/>
    <col min="14783" max="14783" width="20.140625" style="8" customWidth="1"/>
    <col min="14784" max="14784" width="21.42578125" style="8" customWidth="1"/>
    <col min="14785" max="14785" width="22.7109375" style="8" customWidth="1"/>
    <col min="14786" max="14786" width="13.7109375" style="8" customWidth="1"/>
    <col min="14787" max="14787" width="15" style="8" customWidth="1"/>
    <col min="14788" max="14790" width="17.5703125" style="8" customWidth="1"/>
    <col min="14791" max="14791" width="16.28515625" style="8" customWidth="1"/>
    <col min="14792" max="14792" width="15" style="8" customWidth="1"/>
    <col min="14793" max="14794" width="12.42578125" style="8" customWidth="1"/>
    <col min="14795" max="14796" width="17.5703125" style="8" customWidth="1"/>
    <col min="14797" max="14797" width="7.28515625" style="8" customWidth="1"/>
    <col min="14798" max="14798" width="21.42578125" style="8" customWidth="1"/>
    <col min="14799" max="14799" width="17.5703125" style="8" customWidth="1"/>
    <col min="14800" max="14800" width="20.140625" style="8" customWidth="1"/>
    <col min="14801" max="14801" width="16.28515625" style="8" customWidth="1"/>
    <col min="14802" max="14802" width="17.5703125" style="8" customWidth="1"/>
    <col min="14803" max="14803" width="6" style="8" customWidth="1"/>
    <col min="14804" max="14805" width="18.85546875" style="8" customWidth="1"/>
    <col min="14806" max="14807" width="20.140625" style="8" customWidth="1"/>
    <col min="14808" max="14808" width="6" style="8" customWidth="1"/>
    <col min="14809" max="14809" width="12.42578125" style="8" customWidth="1"/>
    <col min="14810" max="14810" width="18.85546875" style="8" customWidth="1"/>
    <col min="14811" max="14812" width="15" style="8" customWidth="1"/>
    <col min="14813" max="14813" width="7.28515625" style="8" customWidth="1"/>
    <col min="14814" max="14814" width="11.140625" style="8" customWidth="1"/>
    <col min="14815" max="14815" width="13.7109375" style="8" customWidth="1"/>
    <col min="14816" max="14816" width="18.85546875" style="8" customWidth="1"/>
    <col min="14817" max="14817" width="17.5703125" style="8" customWidth="1"/>
    <col min="14818" max="14818" width="25.28515625" style="8" customWidth="1"/>
    <col min="14819" max="14819" width="20.140625" style="8" customWidth="1"/>
    <col min="14820" max="14820" width="15" style="8" customWidth="1"/>
    <col min="14821" max="14821" width="17.5703125" style="8" customWidth="1"/>
    <col min="14822" max="14822" width="16.28515625" style="8" customWidth="1"/>
    <col min="14823" max="14824" width="15" style="8" customWidth="1"/>
    <col min="14825" max="14825" width="17.5703125" style="8" customWidth="1"/>
    <col min="14826" max="14826" width="20.140625" style="8" customWidth="1"/>
    <col min="14827" max="14827" width="16.28515625" style="8" customWidth="1"/>
    <col min="14828" max="14829" width="25.28515625" style="8" customWidth="1"/>
    <col min="14830" max="14830" width="18.85546875" style="8" customWidth="1"/>
    <col min="14831" max="14832" width="20.140625" style="8" customWidth="1"/>
    <col min="14833" max="14833" width="11.140625" style="8" customWidth="1"/>
    <col min="14834" max="14834" width="29.140625" style="8" customWidth="1"/>
    <col min="14835" max="14835" width="34.28515625" style="8" customWidth="1"/>
    <col min="14836" max="14837" width="9.85546875" style="8" customWidth="1"/>
    <col min="14838" max="14838" width="17.5703125" style="8" customWidth="1"/>
    <col min="14839" max="14839" width="18.85546875" style="8" customWidth="1"/>
    <col min="14840" max="14840" width="9.85546875" style="8" customWidth="1"/>
    <col min="14841" max="14842" width="6" style="8" customWidth="1"/>
    <col min="14843" max="14843" width="13.7109375" style="8" customWidth="1"/>
    <col min="14844" max="14845" width="15" style="8" customWidth="1"/>
    <col min="14846" max="14846" width="17.5703125" style="8" customWidth="1"/>
    <col min="14847" max="14847" width="9.85546875" style="8" customWidth="1"/>
    <col min="14848" max="14848" width="7.28515625" style="8" customWidth="1"/>
    <col min="14849" max="14849" width="6" style="8" customWidth="1"/>
    <col min="14850" max="14855" width="17.5703125" style="8" customWidth="1"/>
    <col min="14856" max="14998" width="20.140625" style="8" customWidth="1"/>
    <col min="14999" max="15038" width="12.42578125" style="8" customWidth="1"/>
    <col min="15039" max="15039" width="20.140625" style="8" customWidth="1"/>
    <col min="15040" max="15040" width="21.42578125" style="8" customWidth="1"/>
    <col min="15041" max="15041" width="22.7109375" style="8" customWidth="1"/>
    <col min="15042" max="15042" width="13.7109375" style="8" customWidth="1"/>
    <col min="15043" max="15043" width="15" style="8" customWidth="1"/>
    <col min="15044" max="15046" width="17.5703125" style="8" customWidth="1"/>
    <col min="15047" max="15047" width="16.28515625" style="8" customWidth="1"/>
    <col min="15048" max="15048" width="15" style="8" customWidth="1"/>
    <col min="15049" max="15050" width="12.42578125" style="8" customWidth="1"/>
    <col min="15051" max="15052" width="17.5703125" style="8" customWidth="1"/>
    <col min="15053" max="15053" width="7.28515625" style="8" customWidth="1"/>
    <col min="15054" max="15054" width="21.42578125" style="8" customWidth="1"/>
    <col min="15055" max="15055" width="17.5703125" style="8" customWidth="1"/>
    <col min="15056" max="15056" width="20.140625" style="8" customWidth="1"/>
    <col min="15057" max="15057" width="16.28515625" style="8" customWidth="1"/>
    <col min="15058" max="15058" width="17.5703125" style="8" customWidth="1"/>
    <col min="15059" max="15059" width="6" style="8" customWidth="1"/>
    <col min="15060" max="15061" width="18.85546875" style="8" customWidth="1"/>
    <col min="15062" max="15063" width="20.140625" style="8" customWidth="1"/>
    <col min="15064" max="15064" width="6" style="8" customWidth="1"/>
    <col min="15065" max="15065" width="12.42578125" style="8" customWidth="1"/>
    <col min="15066" max="15066" width="18.85546875" style="8" customWidth="1"/>
    <col min="15067" max="15068" width="15" style="8" customWidth="1"/>
    <col min="15069" max="15069" width="7.28515625" style="8" customWidth="1"/>
    <col min="15070" max="15070" width="11.140625" style="8" customWidth="1"/>
    <col min="15071" max="15071" width="13.7109375" style="8" customWidth="1"/>
    <col min="15072" max="15072" width="18.85546875" style="8" customWidth="1"/>
    <col min="15073" max="15073" width="17.5703125" style="8" customWidth="1"/>
    <col min="15074" max="15074" width="25.28515625" style="8" customWidth="1"/>
    <col min="15075" max="15075" width="20.140625" style="8" customWidth="1"/>
    <col min="15076" max="15076" width="15" style="8" customWidth="1"/>
    <col min="15077" max="15077" width="17.5703125" style="8" customWidth="1"/>
    <col min="15078" max="15078" width="16.28515625" style="8" customWidth="1"/>
    <col min="15079" max="15080" width="15" style="8" customWidth="1"/>
    <col min="15081" max="15081" width="17.5703125" style="8" customWidth="1"/>
    <col min="15082" max="15082" width="20.140625" style="8" customWidth="1"/>
    <col min="15083" max="15083" width="16.28515625" style="8" customWidth="1"/>
    <col min="15084" max="15085" width="25.28515625" style="8" customWidth="1"/>
    <col min="15086" max="15086" width="18.85546875" style="8" customWidth="1"/>
    <col min="15087" max="15088" width="20.140625" style="8" customWidth="1"/>
    <col min="15089" max="15089" width="11.140625" style="8" customWidth="1"/>
    <col min="15090" max="15090" width="29.140625" style="8" customWidth="1"/>
    <col min="15091" max="15091" width="34.28515625" style="8" customWidth="1"/>
    <col min="15092" max="15093" width="9.85546875" style="8" customWidth="1"/>
    <col min="15094" max="15094" width="17.5703125" style="8" customWidth="1"/>
    <col min="15095" max="15095" width="18.85546875" style="8" customWidth="1"/>
    <col min="15096" max="15096" width="9.85546875" style="8" customWidth="1"/>
    <col min="15097" max="15098" width="6" style="8" customWidth="1"/>
    <col min="15099" max="15099" width="13.7109375" style="8" customWidth="1"/>
    <col min="15100" max="15101" width="15" style="8" customWidth="1"/>
    <col min="15102" max="15102" width="17.5703125" style="8" customWidth="1"/>
    <col min="15103" max="15103" width="9.85546875" style="8" customWidth="1"/>
    <col min="15104" max="15104" width="7.28515625" style="8" customWidth="1"/>
    <col min="15105" max="15105" width="6" style="8" customWidth="1"/>
    <col min="15106" max="15111" width="17.5703125" style="8" customWidth="1"/>
    <col min="15112" max="15254" width="20.140625" style="8" customWidth="1"/>
    <col min="15255" max="15294" width="12.42578125" style="8" customWidth="1"/>
    <col min="15295" max="15295" width="20.140625" style="8" customWidth="1"/>
    <col min="15296" max="15296" width="21.42578125" style="8" customWidth="1"/>
    <col min="15297" max="15297" width="22.7109375" style="8" customWidth="1"/>
    <col min="15298" max="15298" width="13.7109375" style="8" customWidth="1"/>
    <col min="15299" max="15299" width="15" style="8" customWidth="1"/>
    <col min="15300" max="15302" width="17.5703125" style="8" customWidth="1"/>
    <col min="15303" max="15303" width="16.28515625" style="8" customWidth="1"/>
    <col min="15304" max="15304" width="15" style="8" customWidth="1"/>
    <col min="15305" max="15306" width="12.42578125" style="8" customWidth="1"/>
    <col min="15307" max="15308" width="17.5703125" style="8" customWidth="1"/>
    <col min="15309" max="15309" width="7.28515625" style="8" customWidth="1"/>
    <col min="15310" max="15310" width="21.42578125" style="8" customWidth="1"/>
    <col min="15311" max="15311" width="17.5703125" style="8" customWidth="1"/>
    <col min="15312" max="15312" width="20.140625" style="8" customWidth="1"/>
    <col min="15313" max="15313" width="16.28515625" style="8" customWidth="1"/>
    <col min="15314" max="15314" width="17.5703125" style="8" customWidth="1"/>
    <col min="15315" max="15315" width="6" style="8" customWidth="1"/>
    <col min="15316" max="15317" width="18.85546875" style="8" customWidth="1"/>
    <col min="15318" max="15319" width="20.140625" style="8" customWidth="1"/>
    <col min="15320" max="15320" width="6" style="8" customWidth="1"/>
    <col min="15321" max="15321" width="12.42578125" style="8" customWidth="1"/>
    <col min="15322" max="15322" width="18.85546875" style="8" customWidth="1"/>
    <col min="15323" max="15324" width="15" style="8" customWidth="1"/>
    <col min="15325" max="15325" width="7.28515625" style="8" customWidth="1"/>
    <col min="15326" max="15326" width="11.140625" style="8" customWidth="1"/>
    <col min="15327" max="15327" width="13.7109375" style="8" customWidth="1"/>
    <col min="15328" max="15328" width="18.85546875" style="8" customWidth="1"/>
    <col min="15329" max="15329" width="17.5703125" style="8" customWidth="1"/>
    <col min="15330" max="15330" width="25.28515625" style="8" customWidth="1"/>
    <col min="15331" max="15331" width="20.140625" style="8" customWidth="1"/>
    <col min="15332" max="15332" width="15" style="8" customWidth="1"/>
    <col min="15333" max="15333" width="17.5703125" style="8" customWidth="1"/>
    <col min="15334" max="15334" width="16.28515625" style="8" customWidth="1"/>
    <col min="15335" max="15336" width="15" style="8" customWidth="1"/>
    <col min="15337" max="15337" width="17.5703125" style="8" customWidth="1"/>
    <col min="15338" max="15338" width="20.140625" style="8" customWidth="1"/>
    <col min="15339" max="15339" width="16.28515625" style="8" customWidth="1"/>
    <col min="15340" max="15341" width="25.28515625" style="8" customWidth="1"/>
    <col min="15342" max="15342" width="18.85546875" style="8" customWidth="1"/>
    <col min="15343" max="15344" width="20.140625" style="8" customWidth="1"/>
    <col min="15345" max="15345" width="11.140625" style="8" customWidth="1"/>
    <col min="15346" max="15346" width="29.140625" style="8" customWidth="1"/>
    <col min="15347" max="15347" width="34.28515625" style="8" customWidth="1"/>
    <col min="15348" max="15349" width="9.85546875" style="8" customWidth="1"/>
    <col min="15350" max="15350" width="17.5703125" style="8" customWidth="1"/>
    <col min="15351" max="15351" width="18.85546875" style="8" customWidth="1"/>
    <col min="15352" max="15352" width="9.85546875" style="8" customWidth="1"/>
    <col min="15353" max="15354" width="6" style="8" customWidth="1"/>
    <col min="15355" max="15355" width="13.7109375" style="8" customWidth="1"/>
    <col min="15356" max="15357" width="15" style="8" customWidth="1"/>
    <col min="15358" max="15358" width="17.5703125" style="8" customWidth="1"/>
    <col min="15359" max="15359" width="9.85546875" style="8" customWidth="1"/>
    <col min="15360" max="15360" width="7.28515625" style="8" customWidth="1"/>
    <col min="15361" max="15361" width="6" style="8" customWidth="1"/>
    <col min="15362" max="15367" width="17.5703125" style="8" customWidth="1"/>
    <col min="15368" max="15510" width="20.140625" style="8" customWidth="1"/>
    <col min="15511" max="15550" width="12.42578125" style="8" customWidth="1"/>
    <col min="15551" max="15551" width="20.140625" style="8" customWidth="1"/>
    <col min="15552" max="15552" width="21.42578125" style="8" customWidth="1"/>
    <col min="15553" max="15553" width="22.7109375" style="8" customWidth="1"/>
    <col min="15554" max="15554" width="13.7109375" style="8" customWidth="1"/>
    <col min="15555" max="15555" width="15" style="8" customWidth="1"/>
    <col min="15556" max="15558" width="17.5703125" style="8" customWidth="1"/>
    <col min="15559" max="15559" width="16.28515625" style="8" customWidth="1"/>
    <col min="15560" max="15560" width="15" style="8" customWidth="1"/>
    <col min="15561" max="15562" width="12.42578125" style="8" customWidth="1"/>
    <col min="15563" max="15564" width="17.5703125" style="8" customWidth="1"/>
    <col min="15565" max="15565" width="7.28515625" style="8" customWidth="1"/>
    <col min="15566" max="15566" width="21.42578125" style="8" customWidth="1"/>
    <col min="15567" max="15567" width="17.5703125" style="8" customWidth="1"/>
    <col min="15568" max="15568" width="20.140625" style="8" customWidth="1"/>
    <col min="15569" max="15569" width="16.28515625" style="8" customWidth="1"/>
    <col min="15570" max="15570" width="17.5703125" style="8" customWidth="1"/>
    <col min="15571" max="15571" width="6" style="8" customWidth="1"/>
    <col min="15572" max="15573" width="18.85546875" style="8" customWidth="1"/>
    <col min="15574" max="15575" width="20.140625" style="8" customWidth="1"/>
    <col min="15576" max="15576" width="6" style="8" customWidth="1"/>
    <col min="15577" max="15577" width="12.42578125" style="8" customWidth="1"/>
    <col min="15578" max="15578" width="18.85546875" style="8" customWidth="1"/>
    <col min="15579" max="15580" width="15" style="8" customWidth="1"/>
    <col min="15581" max="15581" width="7.28515625" style="8" customWidth="1"/>
    <col min="15582" max="15582" width="11.140625" style="8" customWidth="1"/>
    <col min="15583" max="15583" width="13.7109375" style="8" customWidth="1"/>
    <col min="15584" max="15584" width="18.85546875" style="8" customWidth="1"/>
    <col min="15585" max="15585" width="17.5703125" style="8" customWidth="1"/>
    <col min="15586" max="15586" width="25.28515625" style="8" customWidth="1"/>
    <col min="15587" max="15587" width="20.140625" style="8" customWidth="1"/>
    <col min="15588" max="15588" width="15" style="8" customWidth="1"/>
    <col min="15589" max="15589" width="17.5703125" style="8" customWidth="1"/>
    <col min="15590" max="15590" width="16.28515625" style="8" customWidth="1"/>
    <col min="15591" max="15592" width="15" style="8" customWidth="1"/>
    <col min="15593" max="15593" width="17.5703125" style="8" customWidth="1"/>
    <col min="15594" max="15594" width="20.140625" style="8" customWidth="1"/>
    <col min="15595" max="15595" width="16.28515625" style="8" customWidth="1"/>
    <col min="15596" max="15597" width="25.28515625" style="8" customWidth="1"/>
    <col min="15598" max="15598" width="18.85546875" style="8" customWidth="1"/>
    <col min="15599" max="15600" width="20.140625" style="8" customWidth="1"/>
    <col min="15601" max="15601" width="11.140625" style="8" customWidth="1"/>
    <col min="15602" max="15602" width="29.140625" style="8" customWidth="1"/>
    <col min="15603" max="15603" width="34.28515625" style="8" customWidth="1"/>
    <col min="15604" max="15605" width="9.85546875" style="8" customWidth="1"/>
    <col min="15606" max="15606" width="17.5703125" style="8" customWidth="1"/>
    <col min="15607" max="15607" width="18.85546875" style="8" customWidth="1"/>
    <col min="15608" max="15608" width="9.85546875" style="8" customWidth="1"/>
    <col min="15609" max="15610" width="6" style="8" customWidth="1"/>
    <col min="15611" max="15611" width="13.7109375" style="8" customWidth="1"/>
    <col min="15612" max="15613" width="15" style="8" customWidth="1"/>
    <col min="15614" max="15614" width="17.5703125" style="8" customWidth="1"/>
    <col min="15615" max="15615" width="9.85546875" style="8" customWidth="1"/>
    <col min="15616" max="15616" width="7.28515625" style="8" customWidth="1"/>
    <col min="15617" max="15617" width="6" style="8" customWidth="1"/>
    <col min="15618" max="15623" width="17.5703125" style="8" customWidth="1"/>
    <col min="15624" max="15766" width="20.140625" style="8" customWidth="1"/>
    <col min="15767" max="15806" width="12.42578125" style="8" customWidth="1"/>
    <col min="15807" max="15807" width="20.140625" style="8" customWidth="1"/>
    <col min="15808" max="15808" width="21.42578125" style="8" customWidth="1"/>
    <col min="15809" max="15809" width="22.7109375" style="8" customWidth="1"/>
    <col min="15810" max="15810" width="13.7109375" style="8" customWidth="1"/>
    <col min="15811" max="15811" width="15" style="8" customWidth="1"/>
    <col min="15812" max="15814" width="17.5703125" style="8" customWidth="1"/>
    <col min="15815" max="15815" width="16.28515625" style="8" customWidth="1"/>
    <col min="15816" max="15816" width="15" style="8" customWidth="1"/>
    <col min="15817" max="15818" width="12.42578125" style="8" customWidth="1"/>
    <col min="15819" max="15820" width="17.5703125" style="8" customWidth="1"/>
    <col min="15821" max="15821" width="7.28515625" style="8" customWidth="1"/>
    <col min="15822" max="15822" width="21.42578125" style="8" customWidth="1"/>
    <col min="15823" max="15823" width="17.5703125" style="8" customWidth="1"/>
    <col min="15824" max="15824" width="20.140625" style="8" customWidth="1"/>
    <col min="15825" max="15825" width="16.28515625" style="8" customWidth="1"/>
    <col min="15826" max="15826" width="17.5703125" style="8" customWidth="1"/>
    <col min="15827" max="15827" width="6" style="8" customWidth="1"/>
    <col min="15828" max="15829" width="18.85546875" style="8" customWidth="1"/>
    <col min="15830" max="15831" width="20.140625" style="8" customWidth="1"/>
    <col min="15832" max="15832" width="6" style="8" customWidth="1"/>
    <col min="15833" max="15833" width="12.42578125" style="8" customWidth="1"/>
    <col min="15834" max="15834" width="18.85546875" style="8" customWidth="1"/>
    <col min="15835" max="15836" width="15" style="8" customWidth="1"/>
    <col min="15837" max="15837" width="7.28515625" style="8" customWidth="1"/>
    <col min="15838" max="15838" width="11.140625" style="8" customWidth="1"/>
    <col min="15839" max="15839" width="13.7109375" style="8" customWidth="1"/>
    <col min="15840" max="15840" width="18.85546875" style="8" customWidth="1"/>
    <col min="15841" max="15841" width="17.5703125" style="8" customWidth="1"/>
    <col min="15842" max="15842" width="25.28515625" style="8" customWidth="1"/>
    <col min="15843" max="15843" width="20.140625" style="8" customWidth="1"/>
    <col min="15844" max="15844" width="15" style="8" customWidth="1"/>
    <col min="15845" max="15845" width="17.5703125" style="8" customWidth="1"/>
    <col min="15846" max="15846" width="16.28515625" style="8" customWidth="1"/>
    <col min="15847" max="15848" width="15" style="8" customWidth="1"/>
    <col min="15849" max="15849" width="17.5703125" style="8" customWidth="1"/>
    <col min="15850" max="15850" width="20.140625" style="8" customWidth="1"/>
    <col min="15851" max="15851" width="16.28515625" style="8" customWidth="1"/>
    <col min="15852" max="15853" width="25.28515625" style="8" customWidth="1"/>
    <col min="15854" max="15854" width="18.85546875" style="8" customWidth="1"/>
    <col min="15855" max="15856" width="20.140625" style="8" customWidth="1"/>
    <col min="15857" max="15857" width="11.140625" style="8" customWidth="1"/>
    <col min="15858" max="15858" width="29.140625" style="8" customWidth="1"/>
    <col min="15859" max="15859" width="34.28515625" style="8" customWidth="1"/>
    <col min="15860" max="15861" width="9.85546875" style="8" customWidth="1"/>
    <col min="15862" max="15862" width="17.5703125" style="8" customWidth="1"/>
    <col min="15863" max="15863" width="18.85546875" style="8" customWidth="1"/>
    <col min="15864" max="15864" width="9.85546875" style="8" customWidth="1"/>
    <col min="15865" max="15866" width="6" style="8" customWidth="1"/>
    <col min="15867" max="15867" width="13.7109375" style="8" customWidth="1"/>
    <col min="15868" max="15869" width="15" style="8" customWidth="1"/>
    <col min="15870" max="15870" width="17.5703125" style="8" customWidth="1"/>
    <col min="15871" max="15871" width="9.85546875" style="8" customWidth="1"/>
    <col min="15872" max="15872" width="7.28515625" style="8" customWidth="1"/>
    <col min="15873" max="15873" width="6" style="8" customWidth="1"/>
    <col min="15874" max="15879" width="17.5703125" style="8" customWidth="1"/>
    <col min="15880" max="16022" width="20.140625" style="8" customWidth="1"/>
    <col min="16023" max="16062" width="12.42578125" style="8" customWidth="1"/>
    <col min="16063" max="16063" width="20.140625" style="8" customWidth="1"/>
    <col min="16064" max="16064" width="21.42578125" style="8" customWidth="1"/>
    <col min="16065" max="16065" width="22.7109375" style="8" customWidth="1"/>
    <col min="16066" max="16066" width="13.7109375" style="8" customWidth="1"/>
    <col min="16067" max="16067" width="15" style="8" customWidth="1"/>
    <col min="16068" max="16070" width="17.5703125" style="8" customWidth="1"/>
    <col min="16071" max="16071" width="16.28515625" style="8" customWidth="1"/>
    <col min="16072" max="16072" width="15" style="8" customWidth="1"/>
    <col min="16073" max="16074" width="12.42578125" style="8" customWidth="1"/>
    <col min="16075" max="16076" width="17.5703125" style="8" customWidth="1"/>
    <col min="16077" max="16077" width="7.28515625" style="8" customWidth="1"/>
    <col min="16078" max="16078" width="21.42578125" style="8" customWidth="1"/>
    <col min="16079" max="16079" width="17.5703125" style="8" customWidth="1"/>
    <col min="16080" max="16080" width="20.140625" style="8" customWidth="1"/>
    <col min="16081" max="16081" width="16.28515625" style="8" customWidth="1"/>
    <col min="16082" max="16082" width="17.5703125" style="8" customWidth="1"/>
    <col min="16083" max="16083" width="6" style="8" customWidth="1"/>
    <col min="16084" max="16085" width="18.85546875" style="8" customWidth="1"/>
    <col min="16086" max="16087" width="20.140625" style="8" customWidth="1"/>
    <col min="16088" max="16088" width="6" style="8" customWidth="1"/>
    <col min="16089" max="16089" width="12.42578125" style="8" customWidth="1"/>
    <col min="16090" max="16090" width="18.85546875" style="8" customWidth="1"/>
    <col min="16091" max="16092" width="15" style="8" customWidth="1"/>
    <col min="16093" max="16093" width="7.28515625" style="8" customWidth="1"/>
    <col min="16094" max="16094" width="11.140625" style="8" customWidth="1"/>
    <col min="16095" max="16095" width="13.7109375" style="8" customWidth="1"/>
    <col min="16096" max="16096" width="18.85546875" style="8" customWidth="1"/>
    <col min="16097" max="16097" width="17.5703125" style="8" customWidth="1"/>
    <col min="16098" max="16098" width="25.28515625" style="8" customWidth="1"/>
    <col min="16099" max="16099" width="20.140625" style="8" customWidth="1"/>
    <col min="16100" max="16100" width="15" style="8" customWidth="1"/>
    <col min="16101" max="16101" width="17.5703125" style="8" customWidth="1"/>
    <col min="16102" max="16102" width="16.28515625" style="8" customWidth="1"/>
    <col min="16103" max="16104" width="15" style="8" customWidth="1"/>
    <col min="16105" max="16105" width="17.5703125" style="8" customWidth="1"/>
    <col min="16106" max="16106" width="20.140625" style="8" customWidth="1"/>
    <col min="16107" max="16107" width="16.28515625" style="8" customWidth="1"/>
    <col min="16108" max="16109" width="25.28515625" style="8" customWidth="1"/>
    <col min="16110" max="16110" width="18.85546875" style="8" customWidth="1"/>
    <col min="16111" max="16112" width="20.140625" style="8" customWidth="1"/>
    <col min="16113" max="16113" width="11.140625" style="8" customWidth="1"/>
    <col min="16114" max="16114" width="29.140625" style="8" customWidth="1"/>
    <col min="16115" max="16115" width="34.28515625" style="8" customWidth="1"/>
    <col min="16116" max="16117" width="9.85546875" style="8" customWidth="1"/>
    <col min="16118" max="16118" width="17.5703125" style="8" customWidth="1"/>
    <col min="16119" max="16119" width="18.85546875" style="8" customWidth="1"/>
    <col min="16120" max="16120" width="9.85546875" style="8" customWidth="1"/>
    <col min="16121" max="16122" width="6" style="8" customWidth="1"/>
    <col min="16123" max="16123" width="13.7109375" style="8" customWidth="1"/>
    <col min="16124" max="16125" width="15" style="8" customWidth="1"/>
    <col min="16126" max="16126" width="17.5703125" style="8" customWidth="1"/>
    <col min="16127" max="16127" width="9.85546875" style="8" customWidth="1"/>
    <col min="16128" max="16128" width="7.28515625" style="8" customWidth="1"/>
    <col min="16129" max="16129" width="6" style="8" customWidth="1"/>
    <col min="16130" max="16135" width="17.5703125" style="8" customWidth="1"/>
    <col min="16136" max="16278" width="20.140625" style="8" customWidth="1"/>
    <col min="16279" max="16384" width="12.42578125" style="8" customWidth="1"/>
  </cols>
  <sheetData>
    <row r="1" spans="1:190" s="44" customFormat="1" ht="14.25" x14ac:dyDescent="0.2">
      <c r="A1" s="75"/>
      <c r="B1" s="125">
        <f ca="1">WORKDAY(TODAY(),1,$W$21:$W$544)</f>
        <v>44774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7" t="s">
        <v>0</v>
      </c>
      <c r="X1" s="78"/>
      <c r="Y1" s="77"/>
      <c r="Z1" s="77"/>
      <c r="AA1" s="77"/>
      <c r="AB1" s="77" t="s">
        <v>1</v>
      </c>
      <c r="AC1" s="77"/>
      <c r="AD1" s="77"/>
      <c r="AE1" s="77"/>
      <c r="AF1" s="79"/>
      <c r="AG1" s="7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</row>
    <row r="2" spans="1:190" s="44" customFormat="1" ht="14.25" x14ac:dyDescent="0.15">
      <c r="A2" s="76"/>
      <c r="B2" s="101" t="s">
        <v>74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</row>
    <row r="3" spans="1:190" s="44" customFormat="1" ht="14.25" x14ac:dyDescent="0.15">
      <c r="A3" s="54"/>
      <c r="B3" s="101" t="s">
        <v>77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</row>
    <row r="4" spans="1:190" s="44" customFormat="1" ht="12.75" customHeight="1" x14ac:dyDescent="0.2">
      <c r="A4" s="71"/>
      <c r="B4" s="80" t="s">
        <v>75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</row>
    <row r="5" spans="1:190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</row>
    <row r="6" spans="1:190" s="44" customFormat="1" ht="12" x14ac:dyDescent="0.2">
      <c r="A6" s="70" t="str">
        <f>IF(A4="Sim",VLOOKUP($B$1,$A$12:$T$4692,18),"")</f>
        <v/>
      </c>
      <c r="B6" s="127" t="s">
        <v>79</v>
      </c>
      <c r="C6" s="127" t="s">
        <v>96</v>
      </c>
      <c r="D6" s="127" t="s">
        <v>97</v>
      </c>
      <c r="E6" s="127" t="s">
        <v>80</v>
      </c>
      <c r="F6" s="127" t="s">
        <v>81</v>
      </c>
      <c r="G6" s="127" t="s">
        <v>82</v>
      </c>
      <c r="H6" s="127" t="s">
        <v>83</v>
      </c>
      <c r="I6" s="127" t="s">
        <v>84</v>
      </c>
      <c r="J6" s="127" t="s">
        <v>85</v>
      </c>
      <c r="K6" s="127" t="s">
        <v>86</v>
      </c>
      <c r="L6" s="127" t="s">
        <v>87</v>
      </c>
      <c r="M6" s="127" t="s">
        <v>88</v>
      </c>
      <c r="N6" s="127" t="s">
        <v>89</v>
      </c>
      <c r="O6" s="127" t="s">
        <v>90</v>
      </c>
      <c r="P6" s="127" t="s">
        <v>91</v>
      </c>
      <c r="Q6" s="127" t="s">
        <v>92</v>
      </c>
      <c r="R6" s="127" t="s">
        <v>93</v>
      </c>
      <c r="S6" s="127" t="s">
        <v>94</v>
      </c>
      <c r="T6" s="127" t="s">
        <v>95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</row>
    <row r="7" spans="1:190" s="44" customFormat="1" ht="12.75" x14ac:dyDescent="0.15">
      <c r="A7" s="105" t="s">
        <v>72</v>
      </c>
      <c r="B7" s="97" t="s">
        <v>4</v>
      </c>
      <c r="C7" s="97" t="s">
        <v>5</v>
      </c>
      <c r="D7" s="106" t="s">
        <v>6</v>
      </c>
      <c r="E7" s="107" t="s">
        <v>6</v>
      </c>
      <c r="F7" s="106" t="s">
        <v>6</v>
      </c>
      <c r="G7" s="106" t="s">
        <v>6</v>
      </c>
      <c r="H7" s="106" t="s">
        <v>6</v>
      </c>
      <c r="I7" s="108" t="s">
        <v>7</v>
      </c>
      <c r="J7" s="108" t="s">
        <v>7</v>
      </c>
      <c r="K7" s="108" t="s">
        <v>7</v>
      </c>
      <c r="L7" s="108" t="s">
        <v>7</v>
      </c>
      <c r="M7" s="109" t="s">
        <v>7</v>
      </c>
      <c r="N7" s="110" t="s">
        <v>8</v>
      </c>
      <c r="O7" s="111" t="s">
        <v>9</v>
      </c>
      <c r="P7" s="97" t="s">
        <v>10</v>
      </c>
      <c r="Q7" s="112" t="s">
        <v>11</v>
      </c>
      <c r="R7" s="112" t="s">
        <v>11</v>
      </c>
      <c r="S7" s="113" t="s">
        <v>12</v>
      </c>
      <c r="T7" s="114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</row>
    <row r="8" spans="1:190" s="44" customFormat="1" ht="12.75" x14ac:dyDescent="0.15">
      <c r="A8" s="115">
        <v>43935</v>
      </c>
      <c r="B8" s="97" t="s">
        <v>13</v>
      </c>
      <c r="C8" s="97" t="s">
        <v>14</v>
      </c>
      <c r="D8" s="116" t="s">
        <v>15</v>
      </c>
      <c r="E8" s="117" t="s">
        <v>16</v>
      </c>
      <c r="F8" s="97" t="s">
        <v>16</v>
      </c>
      <c r="G8" s="97" t="s">
        <v>16</v>
      </c>
      <c r="H8" s="97" t="s">
        <v>16</v>
      </c>
      <c r="I8" s="118"/>
      <c r="J8" s="118" t="s">
        <v>3</v>
      </c>
      <c r="K8" s="119" t="s">
        <v>17</v>
      </c>
      <c r="L8" s="119" t="s">
        <v>17</v>
      </c>
      <c r="M8" s="110" t="s">
        <v>16</v>
      </c>
      <c r="N8" s="110" t="s">
        <v>18</v>
      </c>
      <c r="O8" s="111"/>
      <c r="P8" s="97"/>
      <c r="Q8" s="97"/>
      <c r="R8" s="112"/>
      <c r="S8" s="113" t="s">
        <v>19</v>
      </c>
      <c r="T8" s="114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</row>
    <row r="9" spans="1:190" s="44" customFormat="1" ht="14.25" x14ac:dyDescent="0.2">
      <c r="A9" s="120" t="s">
        <v>73</v>
      </c>
      <c r="B9" s="126" t="s">
        <v>78</v>
      </c>
      <c r="C9" s="121"/>
      <c r="D9" s="97"/>
      <c r="E9" s="117" t="s">
        <v>20</v>
      </c>
      <c r="F9" s="97" t="s">
        <v>21</v>
      </c>
      <c r="G9" s="97" t="s">
        <v>21</v>
      </c>
      <c r="H9" s="97" t="s">
        <v>21</v>
      </c>
      <c r="I9" s="118" t="s">
        <v>22</v>
      </c>
      <c r="J9" s="118" t="s">
        <v>23</v>
      </c>
      <c r="K9" s="119" t="s">
        <v>24</v>
      </c>
      <c r="L9" s="119" t="s">
        <v>24</v>
      </c>
      <c r="M9" s="110" t="s">
        <v>25</v>
      </c>
      <c r="N9" s="97" t="s">
        <v>21</v>
      </c>
      <c r="O9" s="111"/>
      <c r="P9" s="97"/>
      <c r="Q9" s="97"/>
      <c r="R9" s="112"/>
      <c r="S9" s="113" t="s">
        <v>26</v>
      </c>
      <c r="T9" s="114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</row>
    <row r="10" spans="1:190" s="44" customFormat="1" ht="14.25" x14ac:dyDescent="0.2">
      <c r="A10" s="115">
        <v>43935</v>
      </c>
      <c r="B10" s="126" t="s">
        <v>76</v>
      </c>
      <c r="C10" s="97" t="s">
        <v>27</v>
      </c>
      <c r="D10" s="116" t="s">
        <v>28</v>
      </c>
      <c r="E10" s="117" t="s">
        <v>29</v>
      </c>
      <c r="F10" s="97" t="s">
        <v>30</v>
      </c>
      <c r="G10" s="97" t="s">
        <v>31</v>
      </c>
      <c r="H10" s="97" t="s">
        <v>32</v>
      </c>
      <c r="I10" s="118" t="s">
        <v>33</v>
      </c>
      <c r="J10" s="118" t="s">
        <v>17</v>
      </c>
      <c r="K10" s="97" t="s">
        <v>34</v>
      </c>
      <c r="L10" s="97" t="s">
        <v>35</v>
      </c>
      <c r="M10" s="97" t="s">
        <v>36</v>
      </c>
      <c r="N10" s="110" t="s">
        <v>37</v>
      </c>
      <c r="O10" s="111"/>
      <c r="P10" s="97" t="s">
        <v>38</v>
      </c>
      <c r="Q10" s="97" t="s">
        <v>50</v>
      </c>
      <c r="R10" s="112"/>
      <c r="S10" s="113"/>
      <c r="T10" s="114"/>
      <c r="U10" s="37"/>
      <c r="V10" s="40"/>
      <c r="W10" s="81" t="s">
        <v>39</v>
      </c>
      <c r="X10" s="82" t="s">
        <v>2</v>
      </c>
      <c r="Y10" s="81" t="s">
        <v>40</v>
      </c>
      <c r="Z10" s="81" t="s">
        <v>41</v>
      </c>
      <c r="AA10" s="81" t="s">
        <v>42</v>
      </c>
      <c r="AB10" s="81" t="s">
        <v>43</v>
      </c>
      <c r="AC10" s="83" t="s">
        <v>43</v>
      </c>
      <c r="AD10" s="81" t="s">
        <v>44</v>
      </c>
      <c r="AE10" s="81" t="s">
        <v>45</v>
      </c>
      <c r="AF10" s="84" t="s">
        <v>46</v>
      </c>
      <c r="AG10" s="81" t="s">
        <v>46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</row>
    <row r="11" spans="1:190" s="44" customFormat="1" ht="12.75" x14ac:dyDescent="0.2">
      <c r="A11" s="122"/>
      <c r="B11" s="97" t="s">
        <v>47</v>
      </c>
      <c r="C11" s="97" t="s">
        <v>47</v>
      </c>
      <c r="D11" s="118"/>
      <c r="E11" s="117"/>
      <c r="F11" s="123"/>
      <c r="G11" s="123" t="s">
        <v>48</v>
      </c>
      <c r="H11" s="123"/>
      <c r="I11" s="121"/>
      <c r="J11" s="118" t="s">
        <v>24</v>
      </c>
      <c r="K11" s="117"/>
      <c r="L11" s="117"/>
      <c r="M11" s="124"/>
      <c r="N11" s="124"/>
      <c r="O11" s="111"/>
      <c r="P11" s="97" t="s">
        <v>47</v>
      </c>
      <c r="Q11" s="114"/>
      <c r="R11" s="112" t="s">
        <v>47</v>
      </c>
      <c r="S11" s="113"/>
      <c r="T11" s="114"/>
      <c r="U11" s="39"/>
      <c r="V11" s="40"/>
      <c r="W11" s="81"/>
      <c r="X11" s="82"/>
      <c r="Y11" s="81" t="s">
        <v>47</v>
      </c>
      <c r="Z11" s="81" t="s">
        <v>49</v>
      </c>
      <c r="AA11" s="85">
        <f>I12</f>
        <v>2.5999999999999999E-2</v>
      </c>
      <c r="AB11" s="81" t="s">
        <v>47</v>
      </c>
      <c r="AC11" s="83" t="s">
        <v>50</v>
      </c>
      <c r="AD11" s="81" t="s">
        <v>47</v>
      </c>
      <c r="AE11" s="81"/>
      <c r="AF11" s="84" t="s">
        <v>51</v>
      </c>
      <c r="AG11" s="81" t="s">
        <v>51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</row>
    <row r="12" spans="1:190" ht="14.25" x14ac:dyDescent="0.2">
      <c r="A12" s="102">
        <f>A10</f>
        <v>43935</v>
      </c>
      <c r="B12" s="72">
        <f ca="1">IF(A12&lt;=TODAY(),C12+P12,IF(AND(A12&gt;TODAY(),A12&lt;=$B$1),IF(VLOOKUP(TODAY(),$A$10:$D$5000,4,FALSE)=0,"n.d",C12+P12),"n.d"))</f>
        <v>50000000</v>
      </c>
      <c r="C12" s="103">
        <v>50000000</v>
      </c>
      <c r="D12" s="12">
        <f ca="1">IF(A12&lt;$B$1,VLOOKUP(A12,[1]DI!$A$4:$B$15000,2,FALSE),0)</f>
        <v>3.6500000000000005E-2</v>
      </c>
      <c r="E12" s="13">
        <f t="shared" ref="E12:E75" ca="1" si="0">ROUND(((1+D12)^(1/252)),8)</f>
        <v>1.00014227</v>
      </c>
      <c r="F12" s="13">
        <v>1</v>
      </c>
      <c r="G12" s="13">
        <f>F12</f>
        <v>1</v>
      </c>
      <c r="H12" s="13">
        <f t="shared" ref="H12:H75" si="1">ROUND(F12/G12,8)</f>
        <v>1</v>
      </c>
      <c r="I12" s="104">
        <v>2.5999999999999999E-2</v>
      </c>
      <c r="J12" s="73">
        <f>AD21</f>
        <v>43935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IF($O12&gt;0,VLOOKUP($O12,$W$12:$AC$19,7),0)</f>
        <v>0</v>
      </c>
      <c r="R12" s="13">
        <f t="shared" ref="R12:R75" si="6">IF(Q12&gt;0,TRUNC(Q12*C$12,8),0)</f>
        <v>0</v>
      </c>
      <c r="S12" s="18" t="str">
        <f>AF12</f>
        <v>A+J=</v>
      </c>
      <c r="T12" s="34">
        <f>AG12</f>
        <v>44300</v>
      </c>
      <c r="U12" s="3"/>
      <c r="V12" s="19"/>
      <c r="W12" s="86">
        <v>0</v>
      </c>
      <c r="X12" s="87">
        <f>AD21</f>
        <v>43935</v>
      </c>
      <c r="Y12" s="88">
        <f>C12</f>
        <v>50000000</v>
      </c>
      <c r="Z12" s="88"/>
      <c r="AA12" s="89">
        <v>0</v>
      </c>
      <c r="AB12" s="88">
        <v>0</v>
      </c>
      <c r="AC12" s="90">
        <v>0</v>
      </c>
      <c r="AD12" s="89">
        <v>0</v>
      </c>
      <c r="AE12" s="86">
        <v>0</v>
      </c>
      <c r="AF12" s="91" t="s">
        <v>52</v>
      </c>
      <c r="AG12" s="92">
        <f t="shared" ref="AG12" si="7">X13</f>
        <v>44300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2">
        <f t="shared" ref="A13:A76" si="8">(A12+1)</f>
        <v>43936</v>
      </c>
      <c r="B13" s="72">
        <f ca="1">IF(A13&lt;=TODAY(),C13+P13,IF(AND(A13&gt;TODAY(),A13&lt;=$B$1),IF(VLOOKUP(TODAY(),$A$10:$D$5000,4,FALSE)=0,"n.d",C13+P13),"n.d"))</f>
        <v>50012207.249999993</v>
      </c>
      <c r="C13" s="6">
        <f t="shared" ref="C13:C76" si="9">(C12-R12)</f>
        <v>50000000</v>
      </c>
      <c r="D13" s="12">
        <f ca="1">IF(A13&lt;$B$1,VLOOKUP(A13,[1]DI!$A$4:$B$15000,2,FALSE),0)</f>
        <v>3.6500000000000005E-2</v>
      </c>
      <c r="E13" s="13">
        <f t="shared" ca="1" si="0"/>
        <v>1.00014227</v>
      </c>
      <c r="F13" s="13">
        <f ca="1">(TRUNC(PRODUCT($E$12:$E12),16))</f>
        <v>1.00014227</v>
      </c>
      <c r="G13" s="13">
        <f t="shared" ref="G13:G76" si="10">IF(O12&gt;0,F12,G12)</f>
        <v>1</v>
      </c>
      <c r="H13" s="13">
        <f t="shared" ca="1" si="1"/>
        <v>1.00014227</v>
      </c>
      <c r="I13" s="12">
        <f t="shared" ref="I13:I76" si="11">I12</f>
        <v>2.5999999999999999E-2</v>
      </c>
      <c r="J13" s="34">
        <f t="shared" ref="J13:J76" si="12">IF(O12&gt;0,VLOOKUP(O12,W$12:AG$150,2),J12)</f>
        <v>43935</v>
      </c>
      <c r="K13" s="2">
        <f t="shared" ref="K13:K76" si="13">IF(A13&gt;J13,IF(NETWORKDAYS(J13,A13,$W$21:$W$544)-1=0,1,NETWORKDAYS(J13,A13,$W$21:$W$544)-1),0)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1.0001018610000001</v>
      </c>
      <c r="N13" s="11">
        <f t="shared" ca="1" si="3"/>
        <v>1.0002441449999999</v>
      </c>
      <c r="O13" s="17">
        <f t="shared" ref="O13:O76" si="15">IF(VLOOKUP(A13,X$12:AE$150,8)=VLOOKUP(A12,X$12:AE$150,8),0,VLOOKUP(A13,X$12:AE$150,8))</f>
        <v>0</v>
      </c>
      <c r="P13" s="13">
        <f t="shared" ca="1" si="4"/>
        <v>12207.249999989999</v>
      </c>
      <c r="Q13" s="20">
        <f t="shared" si="5"/>
        <v>0</v>
      </c>
      <c r="R13" s="13">
        <f t="shared" si="6"/>
        <v>0</v>
      </c>
      <c r="S13" s="4" t="str">
        <f t="shared" ref="S13:S76" si="16">IF(O12&gt;0,VLOOKUP(O12,W$12:AG$150,10),S12)</f>
        <v>A+J=</v>
      </c>
      <c r="T13" s="34">
        <f t="shared" ref="T13:T76" si="17">IF(O12&gt;0,VLOOKUP(O12,W$12:AG$150,11),T12)</f>
        <v>44300</v>
      </c>
      <c r="U13" s="3"/>
      <c r="V13" s="4"/>
      <c r="W13" s="86">
        <f t="shared" ref="W13" si="18">W12+1</f>
        <v>1</v>
      </c>
      <c r="X13" s="87">
        <f>AD22</f>
        <v>44300</v>
      </c>
      <c r="Y13" s="88">
        <f t="shared" ref="Y13" si="19">(Y12-AB13)</f>
        <v>0</v>
      </c>
      <c r="Z13" s="89">
        <f>NETWORKDAYS(X12,X13,W$21:W$444)-1</f>
        <v>250</v>
      </c>
      <c r="AA13" s="88">
        <f t="shared" ref="AA13" si="20">ROUND((ROUND(((1+AA$11)^(Z13/252)),9)-1)*Y12,2)</f>
        <v>1289550.6000000001</v>
      </c>
      <c r="AB13" s="93">
        <f t="shared" ref="AB13" si="21">TRUNC(Y$12*AC13,6)</f>
        <v>50000000</v>
      </c>
      <c r="AC13" s="90">
        <v>1</v>
      </c>
      <c r="AD13" s="88">
        <f t="shared" ref="AD13" si="22">(AA13+AB13)</f>
        <v>51289550.600000001</v>
      </c>
      <c r="AE13" s="86">
        <f t="shared" ref="AE13" si="23">AE12+1</f>
        <v>1</v>
      </c>
      <c r="AF13" s="91"/>
      <c r="AG13" s="9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2">
        <f t="shared" si="8"/>
        <v>43937</v>
      </c>
      <c r="B14" s="72">
        <f t="shared" ref="B14:B77" ca="1" si="24">IF(A14&lt;=TODAY(),C14+P14,IF(AND(A14&gt;TODAY(),A14&lt;=$B$1),IF(VLOOKUP(TODAY(),$A$10:$D$5000,4,FALSE)=0,"n.d",C14+P14),"n.d"))</f>
        <v>50024417.54999999</v>
      </c>
      <c r="C14" s="6">
        <f t="shared" si="9"/>
        <v>50000000</v>
      </c>
      <c r="D14" s="12">
        <f ca="1">IF(A14&lt;$B$1,VLOOKUP(A14,[1]DI!$A$4:$B$15000,2,FALSE),0)</f>
        <v>3.6500000000000005E-2</v>
      </c>
      <c r="E14" s="13">
        <f t="shared" ca="1" si="0"/>
        <v>1.00014227</v>
      </c>
      <c r="F14" s="13">
        <f ca="1">(TRUNC(PRODUCT($E$12:$E13),16))</f>
        <v>1.00028456024075</v>
      </c>
      <c r="G14" s="13">
        <f t="shared" si="10"/>
        <v>1</v>
      </c>
      <c r="H14" s="13">
        <f t="shared" ca="1" si="1"/>
        <v>1.0002845600000001</v>
      </c>
      <c r="I14" s="12">
        <f t="shared" si="11"/>
        <v>2.5999999999999999E-2</v>
      </c>
      <c r="J14" s="34">
        <f t="shared" si="12"/>
        <v>43935</v>
      </c>
      <c r="K14" s="2">
        <f t="shared" si="13"/>
        <v>2</v>
      </c>
      <c r="L14" s="17">
        <f t="shared" si="14"/>
        <v>2</v>
      </c>
      <c r="M14" s="11">
        <f t="shared" si="2"/>
        <v>1.000203733</v>
      </c>
      <c r="N14" s="11">
        <f t="shared" ca="1" si="3"/>
        <v>1.000488351</v>
      </c>
      <c r="O14" s="17">
        <f t="shared" si="15"/>
        <v>0</v>
      </c>
      <c r="P14" s="13">
        <f t="shared" ca="1" si="4"/>
        <v>24417.549999989998</v>
      </c>
      <c r="Q14" s="20">
        <f t="shared" si="5"/>
        <v>0</v>
      </c>
      <c r="R14" s="13">
        <f t="shared" si="6"/>
        <v>0</v>
      </c>
      <c r="S14" s="4" t="str">
        <f t="shared" si="16"/>
        <v>A+J=</v>
      </c>
      <c r="T14" s="34">
        <f t="shared" si="17"/>
        <v>44300</v>
      </c>
      <c r="U14" s="3"/>
      <c r="V14" s="4"/>
      <c r="W14" s="86"/>
      <c r="X14" s="87"/>
      <c r="Y14" s="88"/>
      <c r="Z14" s="89"/>
      <c r="AA14" s="88"/>
      <c r="AB14" s="93"/>
      <c r="AC14" s="90"/>
      <c r="AD14" s="88"/>
      <c r="AE14" s="86"/>
      <c r="AF14" s="91"/>
      <c r="AG14" s="9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2">
        <f t="shared" si="8"/>
        <v>43938</v>
      </c>
      <c r="B15" s="72">
        <f t="shared" ca="1" si="24"/>
        <v>50036630.749999993</v>
      </c>
      <c r="C15" s="6">
        <f t="shared" si="9"/>
        <v>50000000</v>
      </c>
      <c r="D15" s="12">
        <f ca="1">IF(A15&lt;$B$1,VLOOKUP(A15,[1]DI!$A$4:$B$15000,2,FALSE),0)</f>
        <v>3.6500000000000005E-2</v>
      </c>
      <c r="E15" s="13">
        <f t="shared" ca="1" si="0"/>
        <v>1.00014227</v>
      </c>
      <c r="F15" s="13">
        <f ca="1">(TRUNC(PRODUCT($E$12:$E14),16))</f>
        <v>1.00042687072514</v>
      </c>
      <c r="G15" s="13">
        <f t="shared" si="10"/>
        <v>1</v>
      </c>
      <c r="H15" s="13">
        <f t="shared" ca="1" si="1"/>
        <v>1.0004268700000001</v>
      </c>
      <c r="I15" s="12">
        <f t="shared" si="11"/>
        <v>2.5999999999999999E-2</v>
      </c>
      <c r="J15" s="34">
        <f t="shared" si="12"/>
        <v>43935</v>
      </c>
      <c r="K15" s="2">
        <f t="shared" si="13"/>
        <v>3</v>
      </c>
      <c r="L15" s="17">
        <f t="shared" si="14"/>
        <v>3</v>
      </c>
      <c r="M15" s="11">
        <f t="shared" si="2"/>
        <v>1.000305615</v>
      </c>
      <c r="N15" s="11">
        <f t="shared" ca="1" si="3"/>
        <v>1.000732615</v>
      </c>
      <c r="O15" s="17">
        <f t="shared" si="15"/>
        <v>0</v>
      </c>
      <c r="P15" s="13">
        <f t="shared" ca="1" si="4"/>
        <v>36630.749999990003</v>
      </c>
      <c r="Q15" s="20">
        <f t="shared" si="5"/>
        <v>0</v>
      </c>
      <c r="R15" s="13">
        <f t="shared" si="6"/>
        <v>0</v>
      </c>
      <c r="S15" s="4" t="str">
        <f t="shared" si="16"/>
        <v>A+J=</v>
      </c>
      <c r="T15" s="34">
        <f t="shared" si="17"/>
        <v>44300</v>
      </c>
      <c r="U15" s="3"/>
      <c r="V15" s="4"/>
      <c r="W15" s="86"/>
      <c r="X15" s="87"/>
      <c r="Y15" s="88"/>
      <c r="Z15" s="89"/>
      <c r="AA15" s="88"/>
      <c r="AB15" s="93"/>
      <c r="AC15" s="90"/>
      <c r="AD15" s="88"/>
      <c r="AE15" s="86"/>
      <c r="AF15" s="91"/>
      <c r="AG15" s="9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2">
        <f t="shared" si="8"/>
        <v>43939</v>
      </c>
      <c r="B16" s="72">
        <f t="shared" ca="1" si="24"/>
        <v>50048846.999999993</v>
      </c>
      <c r="C16" s="6">
        <f t="shared" si="9"/>
        <v>50000000</v>
      </c>
      <c r="D16" s="12">
        <f ca="1">IF(A16&lt;$B$1,VLOOKUP(A16,[1]DI!$A$4:$B$15000,2,FALSE),0)</f>
        <v>0</v>
      </c>
      <c r="E16" s="13">
        <f t="shared" ca="1" si="0"/>
        <v>1</v>
      </c>
      <c r="F16" s="13">
        <f ca="1">(TRUNC(PRODUCT($E$12:$E15),16))</f>
        <v>1.0005692014560399</v>
      </c>
      <c r="G16" s="13">
        <f t="shared" si="10"/>
        <v>1</v>
      </c>
      <c r="H16" s="13">
        <f t="shared" ca="1" si="1"/>
        <v>1.0005691999999999</v>
      </c>
      <c r="I16" s="12">
        <f t="shared" si="11"/>
        <v>2.5999999999999999E-2</v>
      </c>
      <c r="J16" s="34">
        <f t="shared" si="12"/>
        <v>43935</v>
      </c>
      <c r="K16" s="2">
        <f t="shared" si="13"/>
        <v>3</v>
      </c>
      <c r="L16" s="17">
        <f t="shared" si="14"/>
        <v>4</v>
      </c>
      <c r="M16" s="11">
        <f t="shared" si="2"/>
        <v>1.0004075079999999</v>
      </c>
      <c r="N16" s="11">
        <f t="shared" ca="1" si="3"/>
        <v>1.0009769399999999</v>
      </c>
      <c r="O16" s="17">
        <f t="shared" si="15"/>
        <v>0</v>
      </c>
      <c r="P16" s="13">
        <f t="shared" ca="1" si="4"/>
        <v>48846.999999990003</v>
      </c>
      <c r="Q16" s="20">
        <f t="shared" si="5"/>
        <v>0</v>
      </c>
      <c r="R16" s="13">
        <f t="shared" si="6"/>
        <v>0</v>
      </c>
      <c r="S16" s="4" t="str">
        <f t="shared" si="16"/>
        <v>A+J=</v>
      </c>
      <c r="T16" s="34">
        <f t="shared" si="17"/>
        <v>44300</v>
      </c>
      <c r="U16" s="3"/>
      <c r="V16" s="4"/>
      <c r="AE16" s="3"/>
      <c r="AF16" s="10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2">
        <f t="shared" si="8"/>
        <v>43940</v>
      </c>
      <c r="B17" s="72">
        <f t="shared" ca="1" si="24"/>
        <v>50048846.999999993</v>
      </c>
      <c r="C17" s="6">
        <f t="shared" si="9"/>
        <v>50000000</v>
      </c>
      <c r="D17" s="12">
        <f ca="1">IF(A17&lt;$B$1,VLOOKUP(A17,[1]DI!$A$4:$B$15000,2,FALSE),0)</f>
        <v>0</v>
      </c>
      <c r="E17" s="13">
        <f t="shared" ca="1" si="0"/>
        <v>1</v>
      </c>
      <c r="F17" s="13">
        <f ca="1">(TRUNC(PRODUCT($E$12:$E16),16))</f>
        <v>1.0005692014560399</v>
      </c>
      <c r="G17" s="13">
        <f t="shared" si="10"/>
        <v>1</v>
      </c>
      <c r="H17" s="13">
        <f t="shared" ca="1" si="1"/>
        <v>1.0005691999999999</v>
      </c>
      <c r="I17" s="12">
        <f t="shared" si="11"/>
        <v>2.5999999999999999E-2</v>
      </c>
      <c r="J17" s="34">
        <f t="shared" si="12"/>
        <v>43935</v>
      </c>
      <c r="K17" s="2">
        <f t="shared" si="13"/>
        <v>3</v>
      </c>
      <c r="L17" s="17">
        <f t="shared" si="14"/>
        <v>4</v>
      </c>
      <c r="M17" s="11">
        <f t="shared" si="2"/>
        <v>1.0004075079999999</v>
      </c>
      <c r="N17" s="11">
        <f t="shared" ca="1" si="3"/>
        <v>1.0009769399999999</v>
      </c>
      <c r="O17" s="17">
        <f t="shared" si="15"/>
        <v>0</v>
      </c>
      <c r="P17" s="13">
        <f t="shared" ca="1" si="4"/>
        <v>48846.999999990003</v>
      </c>
      <c r="Q17" s="20">
        <f t="shared" si="5"/>
        <v>0</v>
      </c>
      <c r="R17" s="13">
        <f t="shared" si="6"/>
        <v>0</v>
      </c>
      <c r="S17" s="4" t="str">
        <f t="shared" si="16"/>
        <v>A+J=</v>
      </c>
      <c r="T17" s="34">
        <f t="shared" si="17"/>
        <v>44300</v>
      </c>
      <c r="U17" s="3"/>
      <c r="V17" s="4"/>
      <c r="AE17" s="3"/>
      <c r="AF17" s="10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2">
        <f t="shared" si="8"/>
        <v>43941</v>
      </c>
      <c r="B18" s="72">
        <f t="shared" ca="1" si="24"/>
        <v>50048846.999999993</v>
      </c>
      <c r="C18" s="6">
        <f t="shared" si="9"/>
        <v>50000000</v>
      </c>
      <c r="D18" s="12">
        <f ca="1">IF(A18&lt;$B$1,VLOOKUP(A18,[1]DI!$A$4:$B$15000,2,FALSE),0)</f>
        <v>3.6500000000000005E-2</v>
      </c>
      <c r="E18" s="13">
        <f t="shared" ca="1" si="0"/>
        <v>1.00014227</v>
      </c>
      <c r="F18" s="13">
        <f ca="1">(TRUNC(PRODUCT($E$12:$E17),16))</f>
        <v>1.0005692014560399</v>
      </c>
      <c r="G18" s="13">
        <f t="shared" si="10"/>
        <v>1</v>
      </c>
      <c r="H18" s="13">
        <f t="shared" ca="1" si="1"/>
        <v>1.0005691999999999</v>
      </c>
      <c r="I18" s="12">
        <f t="shared" si="11"/>
        <v>2.5999999999999999E-2</v>
      </c>
      <c r="J18" s="34">
        <f t="shared" si="12"/>
        <v>43935</v>
      </c>
      <c r="K18" s="2">
        <f t="shared" si="13"/>
        <v>4</v>
      </c>
      <c r="L18" s="17">
        <f t="shared" si="14"/>
        <v>4</v>
      </c>
      <c r="M18" s="11">
        <f t="shared" si="2"/>
        <v>1.0004075079999999</v>
      </c>
      <c r="N18" s="11">
        <f t="shared" ca="1" si="3"/>
        <v>1.0009769399999999</v>
      </c>
      <c r="O18" s="17">
        <f t="shared" si="15"/>
        <v>0</v>
      </c>
      <c r="P18" s="13">
        <f t="shared" ca="1" si="4"/>
        <v>48846.999999990003</v>
      </c>
      <c r="Q18" s="20">
        <f t="shared" si="5"/>
        <v>0</v>
      </c>
      <c r="R18" s="13">
        <f t="shared" si="6"/>
        <v>0</v>
      </c>
      <c r="S18" s="4" t="str">
        <f t="shared" si="16"/>
        <v>A+J=</v>
      </c>
      <c r="T18" s="34">
        <f t="shared" si="17"/>
        <v>44300</v>
      </c>
      <c r="U18" s="3"/>
      <c r="V18" s="4"/>
      <c r="AE18" s="3"/>
      <c r="AF18" s="10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2">
        <f t="shared" si="8"/>
        <v>43942</v>
      </c>
      <c r="B19" s="72">
        <f t="shared" ca="1" si="24"/>
        <v>50061066.099999987</v>
      </c>
      <c r="C19" s="6">
        <f t="shared" si="9"/>
        <v>50000000</v>
      </c>
      <c r="D19" s="12">
        <f ca="1">IF(A19&lt;$B$1,VLOOKUP(A19,[1]DI!$A$4:$B$15000,2,FALSE),0)</f>
        <v>0</v>
      </c>
      <c r="E19" s="13">
        <f t="shared" ca="1" si="0"/>
        <v>1</v>
      </c>
      <c r="F19" s="13">
        <f ca="1">(TRUNC(PRODUCT($E$12:$E18),16))</f>
        <v>1.0007115524363299</v>
      </c>
      <c r="G19" s="13">
        <f t="shared" si="10"/>
        <v>1</v>
      </c>
      <c r="H19" s="13">
        <f t="shared" ca="1" si="1"/>
        <v>1.0007115499999999</v>
      </c>
      <c r="I19" s="12">
        <f t="shared" si="11"/>
        <v>2.5999999999999999E-2</v>
      </c>
      <c r="J19" s="34">
        <f t="shared" si="12"/>
        <v>43935</v>
      </c>
      <c r="K19" s="2">
        <f t="shared" si="13"/>
        <v>4</v>
      </c>
      <c r="L19" s="17">
        <f t="shared" si="14"/>
        <v>5</v>
      </c>
      <c r="M19" s="11">
        <f t="shared" si="2"/>
        <v>1.00050941</v>
      </c>
      <c r="N19" s="11">
        <f t="shared" ca="1" si="3"/>
        <v>1.0012213219999999</v>
      </c>
      <c r="O19" s="17">
        <f t="shared" si="15"/>
        <v>0</v>
      </c>
      <c r="P19" s="13">
        <f t="shared" ca="1" si="4"/>
        <v>61066.099999990001</v>
      </c>
      <c r="Q19" s="20">
        <f t="shared" si="5"/>
        <v>0</v>
      </c>
      <c r="R19" s="13">
        <f t="shared" si="6"/>
        <v>0</v>
      </c>
      <c r="S19" s="4" t="str">
        <f t="shared" si="16"/>
        <v>A+J=</v>
      </c>
      <c r="T19" s="34">
        <f t="shared" si="17"/>
        <v>44300</v>
      </c>
      <c r="U19" s="3"/>
      <c r="V19" s="4"/>
      <c r="AE19" s="3"/>
      <c r="AF19" s="10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2">
        <f t="shared" si="8"/>
        <v>43943</v>
      </c>
      <c r="B20" s="72">
        <f t="shared" ca="1" si="24"/>
        <v>50061066.099999987</v>
      </c>
      <c r="C20" s="6">
        <f t="shared" si="9"/>
        <v>50000000</v>
      </c>
      <c r="D20" s="12">
        <f ca="1">IF(A20&lt;$B$1,VLOOKUP(A20,[1]DI!$A$4:$B$15000,2,FALSE),0)</f>
        <v>3.6500000000000005E-2</v>
      </c>
      <c r="E20" s="13">
        <f t="shared" ca="1" si="0"/>
        <v>1.00014227</v>
      </c>
      <c r="F20" s="13">
        <f ca="1">(TRUNC(PRODUCT($E$12:$E19),16))</f>
        <v>1.0007115524363299</v>
      </c>
      <c r="G20" s="13">
        <f t="shared" si="10"/>
        <v>1</v>
      </c>
      <c r="H20" s="13">
        <f t="shared" ca="1" si="1"/>
        <v>1.0007115499999999</v>
      </c>
      <c r="I20" s="12">
        <f t="shared" si="11"/>
        <v>2.5999999999999999E-2</v>
      </c>
      <c r="J20" s="34">
        <f t="shared" si="12"/>
        <v>43935</v>
      </c>
      <c r="K20" s="2">
        <f t="shared" si="13"/>
        <v>5</v>
      </c>
      <c r="L20" s="17">
        <f t="shared" si="14"/>
        <v>5</v>
      </c>
      <c r="M20" s="11">
        <f t="shared" si="2"/>
        <v>1.00050941</v>
      </c>
      <c r="N20" s="11">
        <f t="shared" ca="1" si="3"/>
        <v>1.0012213219999999</v>
      </c>
      <c r="O20" s="17">
        <f t="shared" si="15"/>
        <v>0</v>
      </c>
      <c r="P20" s="13">
        <f t="shared" ca="1" si="4"/>
        <v>61066.099999990001</v>
      </c>
      <c r="Q20" s="20">
        <f t="shared" si="5"/>
        <v>0</v>
      </c>
      <c r="R20" s="13">
        <f t="shared" si="6"/>
        <v>0</v>
      </c>
      <c r="S20" s="4" t="str">
        <f t="shared" si="16"/>
        <v>A+J=</v>
      </c>
      <c r="T20" s="34">
        <f t="shared" si="17"/>
        <v>44300</v>
      </c>
      <c r="U20" s="3"/>
      <c r="V20" s="4"/>
      <c r="W20" s="94" t="s">
        <v>53</v>
      </c>
      <c r="X20" s="95"/>
      <c r="Y20" s="96"/>
      <c r="Z20" s="1"/>
      <c r="AB20" s="97" t="s">
        <v>54</v>
      </c>
      <c r="AC20" s="97" t="s">
        <v>55</v>
      </c>
      <c r="AD20" s="97" t="s">
        <v>56</v>
      </c>
      <c r="AE20" s="3"/>
      <c r="AF20" s="10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2">
        <f t="shared" si="8"/>
        <v>43944</v>
      </c>
      <c r="B21" s="72">
        <f t="shared" ca="1" si="24"/>
        <v>50073288.29999999</v>
      </c>
      <c r="C21" s="6">
        <f t="shared" si="9"/>
        <v>50000000</v>
      </c>
      <c r="D21" s="12">
        <f ca="1">IF(A21&lt;$B$1,VLOOKUP(A21,[1]DI!$A$4:$B$15000,2,FALSE),0)</f>
        <v>3.6500000000000005E-2</v>
      </c>
      <c r="E21" s="13">
        <f t="shared" ca="1" si="0"/>
        <v>1.00014227</v>
      </c>
      <c r="F21" s="13">
        <f ca="1">(TRUNC(PRODUCT($E$12:$E20),16))</f>
        <v>1.00085392366889</v>
      </c>
      <c r="G21" s="13">
        <f t="shared" si="10"/>
        <v>1</v>
      </c>
      <c r="H21" s="13">
        <f t="shared" ca="1" si="1"/>
        <v>1.00085392</v>
      </c>
      <c r="I21" s="12">
        <f t="shared" si="11"/>
        <v>2.5999999999999999E-2</v>
      </c>
      <c r="J21" s="34">
        <f t="shared" si="12"/>
        <v>43935</v>
      </c>
      <c r="K21" s="2">
        <f t="shared" si="13"/>
        <v>6</v>
      </c>
      <c r="L21" s="17">
        <f t="shared" si="14"/>
        <v>6</v>
      </c>
      <c r="M21" s="11">
        <f t="shared" si="2"/>
        <v>1.0006113240000001</v>
      </c>
      <c r="N21" s="11">
        <f t="shared" ca="1" si="3"/>
        <v>1.0014657659999999</v>
      </c>
      <c r="O21" s="17">
        <f t="shared" si="15"/>
        <v>0</v>
      </c>
      <c r="P21" s="13">
        <f t="shared" ca="1" si="4"/>
        <v>73288.299999990006</v>
      </c>
      <c r="Q21" s="20">
        <f t="shared" si="5"/>
        <v>0</v>
      </c>
      <c r="R21" s="13">
        <f t="shared" si="6"/>
        <v>0</v>
      </c>
      <c r="S21" s="4" t="str">
        <f t="shared" si="16"/>
        <v>A+J=</v>
      </c>
      <c r="T21" s="34">
        <f t="shared" si="17"/>
        <v>44300</v>
      </c>
      <c r="U21" s="3"/>
      <c r="V21" s="4"/>
      <c r="W21" s="98">
        <v>43466</v>
      </c>
      <c r="X21" s="98" t="s">
        <v>66</v>
      </c>
      <c r="Y21" s="88"/>
      <c r="Z21" s="1"/>
      <c r="AB21" s="92">
        <f>WORKDAY(AC21,-1,$W$21:$W$544)</f>
        <v>43934</v>
      </c>
      <c r="AC21" s="92">
        <f>A12</f>
        <v>43935</v>
      </c>
      <c r="AD21" s="92">
        <f>WORKDAY(AB21,1,$W$21:$W$544)</f>
        <v>43935</v>
      </c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2">
        <f t="shared" si="8"/>
        <v>43945</v>
      </c>
      <c r="B22" s="72">
        <f t="shared" ca="1" si="24"/>
        <v>50085513.899999999</v>
      </c>
      <c r="C22" s="6">
        <f t="shared" si="9"/>
        <v>50000000</v>
      </c>
      <c r="D22" s="12">
        <f ca="1">IF(A22&lt;$B$1,VLOOKUP(A22,[1]DI!$A$4:$B$15000,2,FALSE),0)</f>
        <v>3.6500000000000005E-2</v>
      </c>
      <c r="E22" s="13">
        <f t="shared" ca="1" si="0"/>
        <v>1.00014227</v>
      </c>
      <c r="F22" s="13">
        <f ca="1">(TRUNC(PRODUCT($E$12:$E21),16))</f>
        <v>1.0009963151566099</v>
      </c>
      <c r="G22" s="13">
        <f t="shared" si="10"/>
        <v>1</v>
      </c>
      <c r="H22" s="13">
        <f t="shared" ca="1" si="1"/>
        <v>1.0009963200000001</v>
      </c>
      <c r="I22" s="12">
        <f t="shared" si="11"/>
        <v>2.5999999999999999E-2</v>
      </c>
      <c r="J22" s="34">
        <f t="shared" si="12"/>
        <v>43935</v>
      </c>
      <c r="K22" s="2">
        <f t="shared" si="13"/>
        <v>7</v>
      </c>
      <c r="L22" s="17">
        <f t="shared" si="14"/>
        <v>7</v>
      </c>
      <c r="M22" s="11">
        <f t="shared" si="2"/>
        <v>1.000713247</v>
      </c>
      <c r="N22" s="11">
        <f t="shared" ca="1" si="3"/>
        <v>1.001710278</v>
      </c>
      <c r="O22" s="17">
        <f t="shared" si="15"/>
        <v>0</v>
      </c>
      <c r="P22" s="13">
        <f t="shared" ca="1" si="4"/>
        <v>85513.9</v>
      </c>
      <c r="Q22" s="20">
        <f t="shared" si="5"/>
        <v>0</v>
      </c>
      <c r="R22" s="13">
        <f t="shared" si="6"/>
        <v>0</v>
      </c>
      <c r="S22" s="4" t="str">
        <f t="shared" si="16"/>
        <v>A+J=</v>
      </c>
      <c r="T22" s="34">
        <f t="shared" si="17"/>
        <v>44300</v>
      </c>
      <c r="U22" s="3"/>
      <c r="V22" s="4"/>
      <c r="W22" s="98">
        <v>43528</v>
      </c>
      <c r="X22" s="98" t="s">
        <v>57</v>
      </c>
      <c r="Y22" s="88"/>
      <c r="Z22" s="1"/>
      <c r="AB22" s="92">
        <f>WORKDAY(AC22,-1,$W$21:$W$544)</f>
        <v>44299</v>
      </c>
      <c r="AC22" s="92">
        <v>44300</v>
      </c>
      <c r="AD22" s="92">
        <f>WORKDAY(AB22,1,$W$21:$W$544)</f>
        <v>44300</v>
      </c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2">
        <f t="shared" si="8"/>
        <v>43946</v>
      </c>
      <c r="B23" s="72">
        <f t="shared" ca="1" si="24"/>
        <v>50097741.949999988</v>
      </c>
      <c r="C23" s="6">
        <f t="shared" si="9"/>
        <v>50000000</v>
      </c>
      <c r="D23" s="12">
        <f ca="1">IF(A23&lt;$B$1,VLOOKUP(A23,[1]DI!$A$4:$B$15000,2,FALSE),0)</f>
        <v>0</v>
      </c>
      <c r="E23" s="13">
        <f t="shared" ca="1" si="0"/>
        <v>1</v>
      </c>
      <c r="F23" s="13">
        <f ca="1">(TRUNC(PRODUCT($E$12:$E22),16))</f>
        <v>1.0011387269023699</v>
      </c>
      <c r="G23" s="13">
        <f t="shared" si="10"/>
        <v>1</v>
      </c>
      <c r="H23" s="13">
        <f t="shared" ca="1" si="1"/>
        <v>1.0011387300000001</v>
      </c>
      <c r="I23" s="12">
        <f t="shared" si="11"/>
        <v>2.5999999999999999E-2</v>
      </c>
      <c r="J23" s="34">
        <f t="shared" si="12"/>
        <v>43935</v>
      </c>
      <c r="K23" s="2">
        <f t="shared" si="13"/>
        <v>7</v>
      </c>
      <c r="L23" s="17">
        <f t="shared" si="14"/>
        <v>8</v>
      </c>
      <c r="M23" s="11">
        <f t="shared" si="2"/>
        <v>1.0008151810000001</v>
      </c>
      <c r="N23" s="11">
        <f t="shared" ca="1" si="3"/>
        <v>1.0019548389999999</v>
      </c>
      <c r="O23" s="17">
        <f t="shared" si="15"/>
        <v>0</v>
      </c>
      <c r="P23" s="13">
        <f t="shared" ca="1" si="4"/>
        <v>97741.94999999</v>
      </c>
      <c r="Q23" s="20">
        <f t="shared" si="5"/>
        <v>0</v>
      </c>
      <c r="R23" s="13">
        <f t="shared" si="6"/>
        <v>0</v>
      </c>
      <c r="S23" s="4" t="str">
        <f t="shared" si="16"/>
        <v>A+J=</v>
      </c>
      <c r="T23" s="34">
        <f t="shared" si="17"/>
        <v>44300</v>
      </c>
      <c r="U23" s="3"/>
      <c r="V23" s="4"/>
      <c r="W23" s="98">
        <v>43529</v>
      </c>
      <c r="X23" s="98" t="s">
        <v>57</v>
      </c>
      <c r="Y23" s="88"/>
      <c r="Z23" s="1"/>
      <c r="AB23" s="92"/>
      <c r="AC23" s="92"/>
      <c r="AD23" s="92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2">
        <f t="shared" si="8"/>
        <v>43947</v>
      </c>
      <c r="B24" s="72">
        <f t="shared" ca="1" si="24"/>
        <v>50097741.949999988</v>
      </c>
      <c r="C24" s="6">
        <f t="shared" si="9"/>
        <v>50000000</v>
      </c>
      <c r="D24" s="12">
        <f ca="1">IF(A24&lt;$B$1,VLOOKUP(A24,[1]DI!$A$4:$B$15000,2,FALSE),0)</f>
        <v>0</v>
      </c>
      <c r="E24" s="13">
        <f t="shared" ca="1" si="0"/>
        <v>1</v>
      </c>
      <c r="F24" s="13">
        <f ca="1">(TRUNC(PRODUCT($E$12:$E23),16))</f>
        <v>1.0011387269023699</v>
      </c>
      <c r="G24" s="13">
        <f t="shared" si="10"/>
        <v>1</v>
      </c>
      <c r="H24" s="13">
        <f t="shared" ca="1" si="1"/>
        <v>1.0011387300000001</v>
      </c>
      <c r="I24" s="12">
        <f t="shared" si="11"/>
        <v>2.5999999999999999E-2</v>
      </c>
      <c r="J24" s="34">
        <f t="shared" si="12"/>
        <v>43935</v>
      </c>
      <c r="K24" s="2">
        <f t="shared" si="13"/>
        <v>7</v>
      </c>
      <c r="L24" s="17">
        <f t="shared" si="14"/>
        <v>8</v>
      </c>
      <c r="M24" s="11">
        <f t="shared" si="2"/>
        <v>1.0008151810000001</v>
      </c>
      <c r="N24" s="11">
        <f t="shared" ca="1" si="3"/>
        <v>1.0019548389999999</v>
      </c>
      <c r="O24" s="17">
        <f t="shared" si="15"/>
        <v>0</v>
      </c>
      <c r="P24" s="13">
        <f t="shared" ca="1" si="4"/>
        <v>97741.94999999</v>
      </c>
      <c r="Q24" s="20">
        <f t="shared" si="5"/>
        <v>0</v>
      </c>
      <c r="R24" s="13">
        <f t="shared" si="6"/>
        <v>0</v>
      </c>
      <c r="S24" s="4" t="str">
        <f t="shared" si="16"/>
        <v>A+J=</v>
      </c>
      <c r="T24" s="34">
        <f t="shared" si="17"/>
        <v>44300</v>
      </c>
      <c r="U24" s="3"/>
      <c r="V24" s="4"/>
      <c r="W24" s="98">
        <v>43574</v>
      </c>
      <c r="X24" s="98" t="s">
        <v>67</v>
      </c>
      <c r="Y24" s="88"/>
      <c r="Z24" s="1"/>
      <c r="AB24" s="92"/>
      <c r="AC24" s="92"/>
      <c r="AD24" s="92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2">
        <f t="shared" si="8"/>
        <v>43948</v>
      </c>
      <c r="B25" s="72">
        <f t="shared" ca="1" si="24"/>
        <v>50097741.949999988</v>
      </c>
      <c r="C25" s="6">
        <f t="shared" si="9"/>
        <v>50000000</v>
      </c>
      <c r="D25" s="12">
        <f ca="1">IF(A25&lt;$B$1,VLOOKUP(A25,[1]DI!$A$4:$B$15000,2,FALSE),0)</f>
        <v>3.6500000000000005E-2</v>
      </c>
      <c r="E25" s="13">
        <f t="shared" ca="1" si="0"/>
        <v>1.00014227</v>
      </c>
      <c r="F25" s="13">
        <f ca="1">(TRUNC(PRODUCT($E$12:$E24),16))</f>
        <v>1.0011387269023699</v>
      </c>
      <c r="G25" s="13">
        <f t="shared" si="10"/>
        <v>1</v>
      </c>
      <c r="H25" s="13">
        <f t="shared" ca="1" si="1"/>
        <v>1.0011387300000001</v>
      </c>
      <c r="I25" s="12">
        <f t="shared" si="11"/>
        <v>2.5999999999999999E-2</v>
      </c>
      <c r="J25" s="34">
        <f t="shared" si="12"/>
        <v>43935</v>
      </c>
      <c r="K25" s="2">
        <f t="shared" si="13"/>
        <v>8</v>
      </c>
      <c r="L25" s="17">
        <f t="shared" si="14"/>
        <v>8</v>
      </c>
      <c r="M25" s="11">
        <f t="shared" si="2"/>
        <v>1.0008151810000001</v>
      </c>
      <c r="N25" s="11">
        <f t="shared" ca="1" si="3"/>
        <v>1.0019548389999999</v>
      </c>
      <c r="O25" s="17">
        <f t="shared" si="15"/>
        <v>0</v>
      </c>
      <c r="P25" s="13">
        <f t="shared" ca="1" si="4"/>
        <v>97741.94999999</v>
      </c>
      <c r="Q25" s="20">
        <f t="shared" si="5"/>
        <v>0</v>
      </c>
      <c r="R25" s="13">
        <f t="shared" si="6"/>
        <v>0</v>
      </c>
      <c r="S25" s="4" t="str">
        <f t="shared" si="16"/>
        <v>A+J=</v>
      </c>
      <c r="T25" s="34">
        <f t="shared" si="17"/>
        <v>44300</v>
      </c>
      <c r="U25" s="3"/>
      <c r="V25" s="4"/>
      <c r="W25" s="98">
        <v>43586</v>
      </c>
      <c r="X25" s="98" t="s">
        <v>69</v>
      </c>
      <c r="Y25" s="88"/>
      <c r="Z25" s="1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2">
        <f t="shared" si="8"/>
        <v>43949</v>
      </c>
      <c r="B26" s="72">
        <f t="shared" ca="1" si="24"/>
        <v>50109973.049999997</v>
      </c>
      <c r="C26" s="6">
        <f t="shared" si="9"/>
        <v>50000000</v>
      </c>
      <c r="D26" s="12">
        <f ca="1">IF(A26&lt;$B$1,VLOOKUP(A26,[1]DI!$A$4:$B$15000,2,FALSE),0)</f>
        <v>3.6500000000000005E-2</v>
      </c>
      <c r="E26" s="13">
        <f t="shared" ca="1" si="0"/>
        <v>1.00014227</v>
      </c>
      <c r="F26" s="13">
        <f ca="1">(TRUNC(PRODUCT($E$12:$E25),16))</f>
        <v>1.00128115890905</v>
      </c>
      <c r="G26" s="13">
        <f t="shared" si="10"/>
        <v>1</v>
      </c>
      <c r="H26" s="13">
        <f t="shared" ca="1" si="1"/>
        <v>1.00128116</v>
      </c>
      <c r="I26" s="12">
        <f t="shared" si="11"/>
        <v>2.5999999999999999E-2</v>
      </c>
      <c r="J26" s="34">
        <f t="shared" si="12"/>
        <v>43935</v>
      </c>
      <c r="K26" s="2">
        <f t="shared" si="13"/>
        <v>9</v>
      </c>
      <c r="L26" s="17">
        <f t="shared" si="14"/>
        <v>9</v>
      </c>
      <c r="M26" s="11">
        <f t="shared" si="2"/>
        <v>1.000917126</v>
      </c>
      <c r="N26" s="11">
        <f t="shared" ca="1" si="3"/>
        <v>1.002199461</v>
      </c>
      <c r="O26" s="17">
        <f t="shared" si="15"/>
        <v>0</v>
      </c>
      <c r="P26" s="13">
        <f t="shared" ca="1" si="4"/>
        <v>109973.05</v>
      </c>
      <c r="Q26" s="20">
        <f t="shared" si="5"/>
        <v>0</v>
      </c>
      <c r="R26" s="13">
        <f t="shared" si="6"/>
        <v>0</v>
      </c>
      <c r="S26" s="4" t="str">
        <f t="shared" si="16"/>
        <v>A+J=</v>
      </c>
      <c r="T26" s="34">
        <f t="shared" si="17"/>
        <v>44300</v>
      </c>
      <c r="U26" s="3"/>
      <c r="V26" s="4"/>
      <c r="W26" s="98">
        <v>43636</v>
      </c>
      <c r="X26" s="98" t="s">
        <v>68</v>
      </c>
      <c r="Y26" s="88"/>
      <c r="Z26" s="1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2">
        <f t="shared" si="8"/>
        <v>43950</v>
      </c>
      <c r="B27" s="72">
        <f t="shared" ca="1" si="24"/>
        <v>50122207.049999997</v>
      </c>
      <c r="C27" s="6">
        <f t="shared" si="9"/>
        <v>50000000</v>
      </c>
      <c r="D27" s="12">
        <f ca="1">IF(A27&lt;$B$1,VLOOKUP(A27,[1]DI!$A$4:$B$15000,2,FALSE),0)</f>
        <v>3.6500000000000005E-2</v>
      </c>
      <c r="E27" s="13">
        <f t="shared" ca="1" si="0"/>
        <v>1.00014227</v>
      </c>
      <c r="F27" s="13">
        <f ca="1">(TRUNC(PRODUCT($E$12:$E26),16))</f>
        <v>1.0014236111795201</v>
      </c>
      <c r="G27" s="13">
        <f t="shared" si="10"/>
        <v>1</v>
      </c>
      <c r="H27" s="13">
        <f t="shared" ca="1" si="1"/>
        <v>1.00142361</v>
      </c>
      <c r="I27" s="12">
        <f t="shared" si="11"/>
        <v>2.5999999999999999E-2</v>
      </c>
      <c r="J27" s="34">
        <f t="shared" si="12"/>
        <v>43935</v>
      </c>
      <c r="K27" s="2">
        <f t="shared" si="13"/>
        <v>10</v>
      </c>
      <c r="L27" s="17">
        <f t="shared" si="14"/>
        <v>10</v>
      </c>
      <c r="M27" s="11">
        <f t="shared" si="2"/>
        <v>1.0010190800000001</v>
      </c>
      <c r="N27" s="11">
        <f t="shared" ca="1" si="3"/>
        <v>1.002444141</v>
      </c>
      <c r="O27" s="17">
        <f t="shared" si="15"/>
        <v>0</v>
      </c>
      <c r="P27" s="13">
        <f t="shared" ca="1" si="4"/>
        <v>122207.05</v>
      </c>
      <c r="Q27" s="20">
        <f t="shared" si="5"/>
        <v>0</v>
      </c>
      <c r="R27" s="13">
        <f t="shared" si="6"/>
        <v>0</v>
      </c>
      <c r="S27" s="4" t="str">
        <f t="shared" si="16"/>
        <v>A+J=</v>
      </c>
      <c r="T27" s="34">
        <f t="shared" si="17"/>
        <v>44300</v>
      </c>
      <c r="U27" s="3"/>
      <c r="V27" s="4"/>
      <c r="W27" s="98">
        <v>43784</v>
      </c>
      <c r="X27" s="98" t="s">
        <v>71</v>
      </c>
      <c r="Y27" s="88"/>
      <c r="Z27" s="1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2">
        <f t="shared" si="8"/>
        <v>43951</v>
      </c>
      <c r="B28" s="72">
        <f t="shared" ca="1" si="24"/>
        <v>50134444.049999997</v>
      </c>
      <c r="C28" s="6">
        <f t="shared" si="9"/>
        <v>50000000</v>
      </c>
      <c r="D28" s="12">
        <f ca="1">IF(A28&lt;$B$1,VLOOKUP(A28,[1]DI!$A$4:$B$15000,2,FALSE),0)</f>
        <v>3.6500000000000005E-2</v>
      </c>
      <c r="E28" s="13">
        <f t="shared" ca="1" si="0"/>
        <v>1.00014227</v>
      </c>
      <c r="F28" s="13">
        <f ca="1">(TRUNC(PRODUCT($E$12:$E27),16))</f>
        <v>1.00156608371669</v>
      </c>
      <c r="G28" s="13">
        <f t="shared" si="10"/>
        <v>1</v>
      </c>
      <c r="H28" s="13">
        <f t="shared" ca="1" si="1"/>
        <v>1.0015660799999999</v>
      </c>
      <c r="I28" s="12">
        <f t="shared" si="11"/>
        <v>2.5999999999999999E-2</v>
      </c>
      <c r="J28" s="34">
        <f t="shared" si="12"/>
        <v>43935</v>
      </c>
      <c r="K28" s="2">
        <f t="shared" si="13"/>
        <v>11</v>
      </c>
      <c r="L28" s="17">
        <f t="shared" si="14"/>
        <v>11</v>
      </c>
      <c r="M28" s="11">
        <f t="shared" si="2"/>
        <v>1.0011210450000001</v>
      </c>
      <c r="N28" s="11">
        <f t="shared" ca="1" si="3"/>
        <v>1.0026888810000001</v>
      </c>
      <c r="O28" s="17">
        <f t="shared" si="15"/>
        <v>0</v>
      </c>
      <c r="P28" s="13">
        <f t="shared" ca="1" si="4"/>
        <v>134444.04999999999</v>
      </c>
      <c r="Q28" s="20">
        <f t="shared" si="5"/>
        <v>0</v>
      </c>
      <c r="R28" s="13">
        <f t="shared" si="6"/>
        <v>0</v>
      </c>
      <c r="S28" s="4" t="str">
        <f t="shared" si="16"/>
        <v>A+J=</v>
      </c>
      <c r="T28" s="34">
        <f t="shared" si="17"/>
        <v>44300</v>
      </c>
      <c r="U28" s="3"/>
      <c r="V28" s="4"/>
      <c r="W28" s="98">
        <v>43824</v>
      </c>
      <c r="X28" s="98" t="s">
        <v>65</v>
      </c>
      <c r="Y28" s="88"/>
      <c r="Z28" s="1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2">
        <f t="shared" si="8"/>
        <v>43952</v>
      </c>
      <c r="B29" s="72">
        <f t="shared" ca="1" si="24"/>
        <v>50146684.54999999</v>
      </c>
      <c r="C29" s="6">
        <f t="shared" si="9"/>
        <v>50000000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1.0017085765234199</v>
      </c>
      <c r="G29" s="13">
        <f t="shared" si="10"/>
        <v>1</v>
      </c>
      <c r="H29" s="13">
        <f t="shared" ca="1" si="1"/>
        <v>1.0017085800000001</v>
      </c>
      <c r="I29" s="12">
        <f t="shared" si="11"/>
        <v>2.5999999999999999E-2</v>
      </c>
      <c r="J29" s="34">
        <f t="shared" si="12"/>
        <v>43935</v>
      </c>
      <c r="K29" s="2">
        <f t="shared" si="13"/>
        <v>11</v>
      </c>
      <c r="L29" s="17">
        <f t="shared" si="14"/>
        <v>12</v>
      </c>
      <c r="M29" s="11">
        <f t="shared" si="2"/>
        <v>1.0012230209999999</v>
      </c>
      <c r="N29" s="11">
        <f t="shared" ca="1" si="3"/>
        <v>1.002933691</v>
      </c>
      <c r="O29" s="17">
        <f t="shared" si="15"/>
        <v>0</v>
      </c>
      <c r="P29" s="13">
        <f t="shared" ca="1" si="4"/>
        <v>146684.54999999001</v>
      </c>
      <c r="Q29" s="20">
        <f t="shared" si="5"/>
        <v>0</v>
      </c>
      <c r="R29" s="13">
        <f t="shared" si="6"/>
        <v>0</v>
      </c>
      <c r="S29" s="4" t="str">
        <f t="shared" si="16"/>
        <v>A+J=</v>
      </c>
      <c r="T29" s="34">
        <f t="shared" si="17"/>
        <v>44300</v>
      </c>
      <c r="U29" s="3"/>
      <c r="V29" s="4"/>
      <c r="W29" s="98">
        <v>43831</v>
      </c>
      <c r="X29" s="98" t="s">
        <v>66</v>
      </c>
      <c r="Y29" s="88"/>
      <c r="Z29" s="1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2">
        <f t="shared" si="8"/>
        <v>43953</v>
      </c>
      <c r="B30" s="72">
        <f t="shared" ca="1" si="24"/>
        <v>50146684.54999999</v>
      </c>
      <c r="C30" s="6">
        <f t="shared" si="9"/>
        <v>50000000</v>
      </c>
      <c r="D30" s="12">
        <f ca="1">IF(A30&lt;$B$1,VLOOKUP(A30,[1]DI!$A$4:$B$15000,2,FALSE),0)</f>
        <v>0</v>
      </c>
      <c r="E30" s="13">
        <f t="shared" ca="1" si="0"/>
        <v>1</v>
      </c>
      <c r="F30" s="13">
        <f ca="1">(TRUNC(PRODUCT($E$12:$E29),16))</f>
        <v>1.0017085765234199</v>
      </c>
      <c r="G30" s="13">
        <f t="shared" si="10"/>
        <v>1</v>
      </c>
      <c r="H30" s="13">
        <f t="shared" ca="1" si="1"/>
        <v>1.0017085800000001</v>
      </c>
      <c r="I30" s="12">
        <f t="shared" si="11"/>
        <v>2.5999999999999999E-2</v>
      </c>
      <c r="J30" s="34">
        <f t="shared" si="12"/>
        <v>43935</v>
      </c>
      <c r="K30" s="2">
        <f t="shared" si="13"/>
        <v>11</v>
      </c>
      <c r="L30" s="17">
        <f t="shared" si="14"/>
        <v>12</v>
      </c>
      <c r="M30" s="11">
        <f t="shared" si="2"/>
        <v>1.0012230209999999</v>
      </c>
      <c r="N30" s="11">
        <f t="shared" ca="1" si="3"/>
        <v>1.002933691</v>
      </c>
      <c r="O30" s="17">
        <f t="shared" si="15"/>
        <v>0</v>
      </c>
      <c r="P30" s="13">
        <f t="shared" ca="1" si="4"/>
        <v>146684.54999999001</v>
      </c>
      <c r="Q30" s="20">
        <f t="shared" si="5"/>
        <v>0</v>
      </c>
      <c r="R30" s="13">
        <f t="shared" si="6"/>
        <v>0</v>
      </c>
      <c r="S30" s="4" t="str">
        <f t="shared" si="16"/>
        <v>A+J=</v>
      </c>
      <c r="T30" s="34">
        <f t="shared" si="17"/>
        <v>44300</v>
      </c>
      <c r="U30" s="3"/>
      <c r="V30" s="4"/>
      <c r="W30" s="98">
        <v>43885</v>
      </c>
      <c r="X30" s="98" t="s">
        <v>57</v>
      </c>
      <c r="Y30" s="88"/>
      <c r="Z30" s="1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2">
        <f t="shared" si="8"/>
        <v>43954</v>
      </c>
      <c r="B31" s="72">
        <f t="shared" ca="1" si="24"/>
        <v>50146684.54999999</v>
      </c>
      <c r="C31" s="6">
        <f t="shared" si="9"/>
        <v>50000000</v>
      </c>
      <c r="D31" s="12">
        <f ca="1">IF(A31&lt;$B$1,VLOOKUP(A31,[1]DI!$A$4:$B$15000,2,FALSE),0)</f>
        <v>0</v>
      </c>
      <c r="E31" s="13">
        <f t="shared" ca="1" si="0"/>
        <v>1</v>
      </c>
      <c r="F31" s="13">
        <f ca="1">(TRUNC(PRODUCT($E$12:$E30),16))</f>
        <v>1.0017085765234199</v>
      </c>
      <c r="G31" s="13">
        <f t="shared" si="10"/>
        <v>1</v>
      </c>
      <c r="H31" s="13">
        <f t="shared" ca="1" si="1"/>
        <v>1.0017085800000001</v>
      </c>
      <c r="I31" s="12">
        <f t="shared" si="11"/>
        <v>2.5999999999999999E-2</v>
      </c>
      <c r="J31" s="34">
        <f t="shared" si="12"/>
        <v>43935</v>
      </c>
      <c r="K31" s="2">
        <f t="shared" si="13"/>
        <v>11</v>
      </c>
      <c r="L31" s="17">
        <f t="shared" si="14"/>
        <v>12</v>
      </c>
      <c r="M31" s="11">
        <f t="shared" si="2"/>
        <v>1.0012230209999999</v>
      </c>
      <c r="N31" s="11">
        <f t="shared" ca="1" si="3"/>
        <v>1.002933691</v>
      </c>
      <c r="O31" s="17">
        <f t="shared" si="15"/>
        <v>0</v>
      </c>
      <c r="P31" s="13">
        <f t="shared" ca="1" si="4"/>
        <v>146684.54999999001</v>
      </c>
      <c r="Q31" s="20">
        <f t="shared" si="5"/>
        <v>0</v>
      </c>
      <c r="R31" s="13">
        <f t="shared" si="6"/>
        <v>0</v>
      </c>
      <c r="S31" s="4" t="str">
        <f t="shared" si="16"/>
        <v>A+J=</v>
      </c>
      <c r="T31" s="34">
        <f t="shared" si="17"/>
        <v>44300</v>
      </c>
      <c r="U31" s="3"/>
      <c r="V31" s="4"/>
      <c r="W31" s="98">
        <v>43886</v>
      </c>
      <c r="X31" s="98" t="s">
        <v>57</v>
      </c>
      <c r="Y31" s="88"/>
      <c r="Z31" s="1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2">
        <f t="shared" si="8"/>
        <v>43955</v>
      </c>
      <c r="B32" s="72">
        <f t="shared" ca="1" si="24"/>
        <v>50146684.54999999</v>
      </c>
      <c r="C32" s="6">
        <f t="shared" si="9"/>
        <v>50000000</v>
      </c>
      <c r="D32" s="12">
        <f ca="1">IF(A32&lt;$B$1,VLOOKUP(A32,[1]DI!$A$4:$B$15000,2,FALSE),0)</f>
        <v>3.6500000000000005E-2</v>
      </c>
      <c r="E32" s="13">
        <f t="shared" ca="1" si="0"/>
        <v>1.00014227</v>
      </c>
      <c r="F32" s="13">
        <f ca="1">(TRUNC(PRODUCT($E$12:$E31),16))</f>
        <v>1.0017085765234199</v>
      </c>
      <c r="G32" s="13">
        <f t="shared" si="10"/>
        <v>1</v>
      </c>
      <c r="H32" s="13">
        <f t="shared" ca="1" si="1"/>
        <v>1.0017085800000001</v>
      </c>
      <c r="I32" s="12">
        <f t="shared" si="11"/>
        <v>2.5999999999999999E-2</v>
      </c>
      <c r="J32" s="34">
        <f t="shared" si="12"/>
        <v>43935</v>
      </c>
      <c r="K32" s="2">
        <f t="shared" si="13"/>
        <v>12</v>
      </c>
      <c r="L32" s="17">
        <f t="shared" si="14"/>
        <v>12</v>
      </c>
      <c r="M32" s="11">
        <f t="shared" si="2"/>
        <v>1.0012230209999999</v>
      </c>
      <c r="N32" s="11">
        <f t="shared" ca="1" si="3"/>
        <v>1.002933691</v>
      </c>
      <c r="O32" s="17">
        <f t="shared" si="15"/>
        <v>0</v>
      </c>
      <c r="P32" s="13">
        <f t="shared" ca="1" si="4"/>
        <v>146684.54999999001</v>
      </c>
      <c r="Q32" s="20">
        <f t="shared" si="5"/>
        <v>0</v>
      </c>
      <c r="R32" s="13">
        <f t="shared" si="6"/>
        <v>0</v>
      </c>
      <c r="S32" s="4" t="str">
        <f t="shared" si="16"/>
        <v>A+J=</v>
      </c>
      <c r="T32" s="34">
        <f t="shared" si="17"/>
        <v>44300</v>
      </c>
      <c r="U32" s="3"/>
      <c r="V32" s="4"/>
      <c r="W32" s="98">
        <v>43931</v>
      </c>
      <c r="X32" s="98" t="s">
        <v>67</v>
      </c>
      <c r="Y32" s="88"/>
      <c r="Z32" s="1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2">
        <f t="shared" si="8"/>
        <v>43956</v>
      </c>
      <c r="B33" s="72">
        <f t="shared" ca="1" si="24"/>
        <v>50158927.499999993</v>
      </c>
      <c r="C33" s="6">
        <f t="shared" si="9"/>
        <v>50000000</v>
      </c>
      <c r="D33" s="12">
        <f ca="1">IF(A33&lt;$B$1,VLOOKUP(A33,[1]DI!$A$4:$B$15000,2,FALSE),0)</f>
        <v>3.6500000000000005E-2</v>
      </c>
      <c r="E33" s="13">
        <f t="shared" ca="1" si="0"/>
        <v>1.00014227</v>
      </c>
      <c r="F33" s="13">
        <f ca="1">(TRUNC(PRODUCT($E$12:$E32),16))</f>
        <v>1.0018510896026001</v>
      </c>
      <c r="G33" s="13">
        <f t="shared" si="10"/>
        <v>1</v>
      </c>
      <c r="H33" s="13">
        <f t="shared" ca="1" si="1"/>
        <v>1.0018510899999999</v>
      </c>
      <c r="I33" s="12">
        <f t="shared" si="11"/>
        <v>2.5999999999999999E-2</v>
      </c>
      <c r="J33" s="34">
        <f t="shared" si="12"/>
        <v>43935</v>
      </c>
      <c r="K33" s="2">
        <f t="shared" si="13"/>
        <v>13</v>
      </c>
      <c r="L33" s="17">
        <f t="shared" si="14"/>
        <v>13</v>
      </c>
      <c r="M33" s="11">
        <f t="shared" si="2"/>
        <v>1.0013250069999999</v>
      </c>
      <c r="N33" s="11">
        <f t="shared" ca="1" si="3"/>
        <v>1.0031785499999999</v>
      </c>
      <c r="O33" s="17">
        <f t="shared" si="15"/>
        <v>0</v>
      </c>
      <c r="P33" s="13">
        <f t="shared" ca="1" si="4"/>
        <v>158927.49999998999</v>
      </c>
      <c r="Q33" s="20">
        <f t="shared" si="5"/>
        <v>0</v>
      </c>
      <c r="R33" s="13">
        <f t="shared" si="6"/>
        <v>0</v>
      </c>
      <c r="S33" s="4" t="str">
        <f t="shared" si="16"/>
        <v>A+J=</v>
      </c>
      <c r="T33" s="34">
        <f t="shared" si="17"/>
        <v>44300</v>
      </c>
      <c r="U33" s="3"/>
      <c r="V33" s="4"/>
      <c r="W33" s="98">
        <v>43942</v>
      </c>
      <c r="X33" s="98" t="s">
        <v>58</v>
      </c>
      <c r="Y33" s="88"/>
      <c r="Z33" s="1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2">
        <f t="shared" si="8"/>
        <v>43957</v>
      </c>
      <c r="B34" s="72">
        <f t="shared" ca="1" si="24"/>
        <v>50171173.399999999</v>
      </c>
      <c r="C34" s="6">
        <f t="shared" si="9"/>
        <v>50000000</v>
      </c>
      <c r="D34" s="12">
        <f ca="1">IF(A34&lt;$B$1,VLOOKUP(A34,[1]DI!$A$4:$B$15000,2,FALSE),0)</f>
        <v>3.6500000000000005E-2</v>
      </c>
      <c r="E34" s="13">
        <f t="shared" ca="1" si="0"/>
        <v>1.00014227</v>
      </c>
      <c r="F34" s="13">
        <f ca="1">(TRUNC(PRODUCT($E$12:$E33),16))</f>
        <v>1.00199362295712</v>
      </c>
      <c r="G34" s="13">
        <f t="shared" si="10"/>
        <v>1</v>
      </c>
      <c r="H34" s="13">
        <f t="shared" ca="1" si="1"/>
        <v>1.0019936199999999</v>
      </c>
      <c r="I34" s="12">
        <f t="shared" si="11"/>
        <v>2.5999999999999999E-2</v>
      </c>
      <c r="J34" s="34">
        <f t="shared" si="12"/>
        <v>43935</v>
      </c>
      <c r="K34" s="2">
        <f t="shared" si="13"/>
        <v>14</v>
      </c>
      <c r="L34" s="17">
        <f t="shared" si="14"/>
        <v>14</v>
      </c>
      <c r="M34" s="11">
        <f t="shared" si="2"/>
        <v>1.0014270030000001</v>
      </c>
      <c r="N34" s="11">
        <f t="shared" ca="1" si="3"/>
        <v>1.003423468</v>
      </c>
      <c r="O34" s="17">
        <f t="shared" si="15"/>
        <v>0</v>
      </c>
      <c r="P34" s="13">
        <f t="shared" ca="1" si="4"/>
        <v>171173.4</v>
      </c>
      <c r="Q34" s="20">
        <f t="shared" si="5"/>
        <v>0</v>
      </c>
      <c r="R34" s="13">
        <f t="shared" si="6"/>
        <v>0</v>
      </c>
      <c r="S34" s="4" t="str">
        <f t="shared" si="16"/>
        <v>A+J=</v>
      </c>
      <c r="T34" s="34">
        <f t="shared" si="17"/>
        <v>44300</v>
      </c>
      <c r="U34" s="3"/>
      <c r="V34" s="4"/>
      <c r="W34" s="98">
        <v>43952</v>
      </c>
      <c r="X34" s="98" t="s">
        <v>69</v>
      </c>
      <c r="Y34" s="88"/>
      <c r="Z34" s="1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2">
        <f t="shared" si="8"/>
        <v>43958</v>
      </c>
      <c r="B35" s="72">
        <f t="shared" ca="1" si="24"/>
        <v>50183422.79999999</v>
      </c>
      <c r="C35" s="6">
        <f t="shared" si="9"/>
        <v>50000000</v>
      </c>
      <c r="D35" s="12">
        <f ca="1">IF(A35&lt;$B$1,VLOOKUP(A35,[1]DI!$A$4:$B$15000,2,FALSE),0)</f>
        <v>2.9000000000000005E-2</v>
      </c>
      <c r="E35" s="13">
        <f t="shared" ca="1" si="0"/>
        <v>1.00011345</v>
      </c>
      <c r="F35" s="13">
        <f ca="1">(TRUNC(PRODUCT($E$12:$E34),16))</f>
        <v>1.00213617658986</v>
      </c>
      <c r="G35" s="13">
        <f t="shared" si="10"/>
        <v>1</v>
      </c>
      <c r="H35" s="13">
        <f t="shared" ca="1" si="1"/>
        <v>1.0021361799999999</v>
      </c>
      <c r="I35" s="12">
        <f t="shared" si="11"/>
        <v>2.5999999999999999E-2</v>
      </c>
      <c r="J35" s="34">
        <f t="shared" si="12"/>
        <v>43935</v>
      </c>
      <c r="K35" s="2">
        <f t="shared" si="13"/>
        <v>15</v>
      </c>
      <c r="L35" s="17">
        <f t="shared" si="14"/>
        <v>15</v>
      </c>
      <c r="M35" s="11">
        <f t="shared" si="2"/>
        <v>1.0015290100000001</v>
      </c>
      <c r="N35" s="11">
        <f t="shared" ca="1" si="3"/>
        <v>1.003668456</v>
      </c>
      <c r="O35" s="17">
        <f t="shared" si="15"/>
        <v>0</v>
      </c>
      <c r="P35" s="13">
        <f t="shared" ca="1" si="4"/>
        <v>183422.79999999001</v>
      </c>
      <c r="Q35" s="20">
        <f t="shared" si="5"/>
        <v>0</v>
      </c>
      <c r="R35" s="13">
        <f t="shared" si="6"/>
        <v>0</v>
      </c>
      <c r="S35" s="4" t="str">
        <f t="shared" si="16"/>
        <v>A+J=</v>
      </c>
      <c r="T35" s="34">
        <f t="shared" si="17"/>
        <v>44300</v>
      </c>
      <c r="U35" s="3"/>
      <c r="V35" s="4"/>
      <c r="W35" s="98">
        <v>43993</v>
      </c>
      <c r="X35" s="98" t="s">
        <v>61</v>
      </c>
      <c r="Y35" s="88"/>
      <c r="Z35" s="1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2">
        <f t="shared" si="8"/>
        <v>43959</v>
      </c>
      <c r="B36" s="72">
        <f t="shared" ca="1" si="24"/>
        <v>50194228.350000001</v>
      </c>
      <c r="C36" s="6">
        <f t="shared" si="9"/>
        <v>50000000</v>
      </c>
      <c r="D36" s="12">
        <f ca="1">IF(A36&lt;$B$1,VLOOKUP(A36,[1]DI!$A$4:$B$15000,2,FALSE),0)</f>
        <v>2.9000000000000005E-2</v>
      </c>
      <c r="E36" s="13">
        <f t="shared" ca="1" si="0"/>
        <v>1.00011345</v>
      </c>
      <c r="F36" s="13">
        <f ca="1">(TRUNC(PRODUCT($E$12:$E35),16))</f>
        <v>1.00224986893909</v>
      </c>
      <c r="G36" s="13">
        <f t="shared" si="10"/>
        <v>1</v>
      </c>
      <c r="H36" s="13">
        <f t="shared" ca="1" si="1"/>
        <v>1.00224987</v>
      </c>
      <c r="I36" s="12">
        <f t="shared" si="11"/>
        <v>2.5999999999999999E-2</v>
      </c>
      <c r="J36" s="34">
        <f t="shared" si="12"/>
        <v>43935</v>
      </c>
      <c r="K36" s="2">
        <f t="shared" si="13"/>
        <v>16</v>
      </c>
      <c r="L36" s="17">
        <f t="shared" si="14"/>
        <v>16</v>
      </c>
      <c r="M36" s="11">
        <f t="shared" si="2"/>
        <v>1.001631027</v>
      </c>
      <c r="N36" s="11">
        <f t="shared" ca="1" si="3"/>
        <v>1.0038845670000001</v>
      </c>
      <c r="O36" s="17">
        <f t="shared" si="15"/>
        <v>0</v>
      </c>
      <c r="P36" s="13">
        <f t="shared" ca="1" si="4"/>
        <v>194228.35</v>
      </c>
      <c r="Q36" s="20">
        <f t="shared" si="5"/>
        <v>0</v>
      </c>
      <c r="R36" s="13">
        <f t="shared" si="6"/>
        <v>0</v>
      </c>
      <c r="S36" s="4" t="str">
        <f t="shared" si="16"/>
        <v>A+J=</v>
      </c>
      <c r="T36" s="34">
        <f t="shared" si="17"/>
        <v>44300</v>
      </c>
      <c r="U36" s="3"/>
      <c r="V36" s="4"/>
      <c r="W36" s="98">
        <v>44081</v>
      </c>
      <c r="X36" s="98" t="s">
        <v>70</v>
      </c>
      <c r="Y36" s="88"/>
      <c r="Z36" s="1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2">
        <f t="shared" si="8"/>
        <v>43960</v>
      </c>
      <c r="B37" s="72">
        <f t="shared" ca="1" si="24"/>
        <v>50205036</v>
      </c>
      <c r="C37" s="6">
        <f t="shared" si="9"/>
        <v>50000000</v>
      </c>
      <c r="D37" s="12">
        <f ca="1">IF(A37&lt;$B$1,VLOOKUP(A37,[1]DI!$A$4:$B$15000,2,FALSE),0)</f>
        <v>0</v>
      </c>
      <c r="E37" s="13">
        <f t="shared" ca="1" si="0"/>
        <v>1</v>
      </c>
      <c r="F37" s="13">
        <f ca="1">(TRUNC(PRODUCT($E$12:$E36),16))</f>
        <v>1.0023635741867201</v>
      </c>
      <c r="G37" s="13">
        <f t="shared" si="10"/>
        <v>1</v>
      </c>
      <c r="H37" s="13">
        <f t="shared" ca="1" si="1"/>
        <v>1.00236357</v>
      </c>
      <c r="I37" s="12">
        <f t="shared" si="11"/>
        <v>2.5999999999999999E-2</v>
      </c>
      <c r="J37" s="34">
        <f t="shared" si="12"/>
        <v>43935</v>
      </c>
      <c r="K37" s="2">
        <f t="shared" si="13"/>
        <v>16</v>
      </c>
      <c r="L37" s="17">
        <f t="shared" si="14"/>
        <v>17</v>
      </c>
      <c r="M37" s="11">
        <f t="shared" si="2"/>
        <v>1.001733054</v>
      </c>
      <c r="N37" s="11">
        <f t="shared" ca="1" si="3"/>
        <v>1.0041007200000001</v>
      </c>
      <c r="O37" s="17">
        <f t="shared" si="15"/>
        <v>0</v>
      </c>
      <c r="P37" s="13">
        <f t="shared" ca="1" si="4"/>
        <v>205036</v>
      </c>
      <c r="Q37" s="20">
        <f t="shared" si="5"/>
        <v>0</v>
      </c>
      <c r="R37" s="13">
        <f t="shared" si="6"/>
        <v>0</v>
      </c>
      <c r="S37" s="4" t="str">
        <f t="shared" si="16"/>
        <v>A+J=</v>
      </c>
      <c r="T37" s="34">
        <f t="shared" si="17"/>
        <v>44300</v>
      </c>
      <c r="U37" s="3"/>
      <c r="V37" s="4"/>
      <c r="W37" s="98">
        <v>44116</v>
      </c>
      <c r="X37" s="99" t="s">
        <v>59</v>
      </c>
      <c r="Y37" s="88"/>
      <c r="Z37" s="1"/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2">
        <f t="shared" si="8"/>
        <v>43961</v>
      </c>
      <c r="B38" s="72">
        <f t="shared" ca="1" si="24"/>
        <v>50205036</v>
      </c>
      <c r="C38" s="6">
        <f t="shared" si="9"/>
        <v>50000000</v>
      </c>
      <c r="D38" s="12">
        <f ca="1">IF(A38&lt;$B$1,VLOOKUP(A38,[1]DI!$A$4:$B$15000,2,FALSE),0)</f>
        <v>0</v>
      </c>
      <c r="E38" s="13">
        <f t="shared" ca="1" si="0"/>
        <v>1</v>
      </c>
      <c r="F38" s="13">
        <f ca="1">(TRUNC(PRODUCT($E$12:$E37),16))</f>
        <v>1.0023635741867201</v>
      </c>
      <c r="G38" s="13">
        <f t="shared" si="10"/>
        <v>1</v>
      </c>
      <c r="H38" s="13">
        <f t="shared" ca="1" si="1"/>
        <v>1.00236357</v>
      </c>
      <c r="I38" s="12">
        <f t="shared" si="11"/>
        <v>2.5999999999999999E-2</v>
      </c>
      <c r="J38" s="34">
        <f t="shared" si="12"/>
        <v>43935</v>
      </c>
      <c r="K38" s="2">
        <f t="shared" si="13"/>
        <v>16</v>
      </c>
      <c r="L38" s="17">
        <f t="shared" si="14"/>
        <v>17</v>
      </c>
      <c r="M38" s="11">
        <f t="shared" si="2"/>
        <v>1.001733054</v>
      </c>
      <c r="N38" s="11">
        <f t="shared" ca="1" si="3"/>
        <v>1.0041007200000001</v>
      </c>
      <c r="O38" s="17">
        <f t="shared" si="15"/>
        <v>0</v>
      </c>
      <c r="P38" s="13">
        <f t="shared" ca="1" si="4"/>
        <v>205036</v>
      </c>
      <c r="Q38" s="20">
        <f t="shared" si="5"/>
        <v>0</v>
      </c>
      <c r="R38" s="13">
        <f t="shared" si="6"/>
        <v>0</v>
      </c>
      <c r="S38" s="4" t="str">
        <f t="shared" si="16"/>
        <v>A+J=</v>
      </c>
      <c r="T38" s="34">
        <f t="shared" si="17"/>
        <v>44300</v>
      </c>
      <c r="U38" s="3"/>
      <c r="V38" s="4"/>
      <c r="W38" s="98">
        <v>44137</v>
      </c>
      <c r="X38" s="98" t="s">
        <v>63</v>
      </c>
      <c r="Y38" s="88"/>
      <c r="Z38" s="1"/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2">
        <f t="shared" si="8"/>
        <v>43962</v>
      </c>
      <c r="B39" s="72">
        <f t="shared" ca="1" si="24"/>
        <v>50205036</v>
      </c>
      <c r="C39" s="6">
        <f t="shared" si="9"/>
        <v>50000000</v>
      </c>
      <c r="D39" s="12">
        <f ca="1">IF(A39&lt;$B$1,VLOOKUP(A39,[1]DI!$A$4:$B$15000,2,FALSE),0)</f>
        <v>2.9000000000000005E-2</v>
      </c>
      <c r="E39" s="13">
        <f t="shared" ca="1" si="0"/>
        <v>1.00011345</v>
      </c>
      <c r="F39" s="13">
        <f ca="1">(TRUNC(PRODUCT($E$12:$E38),16))</f>
        <v>1.0023635741867201</v>
      </c>
      <c r="G39" s="13">
        <f t="shared" si="10"/>
        <v>1</v>
      </c>
      <c r="H39" s="13">
        <f t="shared" ca="1" si="1"/>
        <v>1.00236357</v>
      </c>
      <c r="I39" s="12">
        <f t="shared" si="11"/>
        <v>2.5999999999999999E-2</v>
      </c>
      <c r="J39" s="34">
        <f t="shared" si="12"/>
        <v>43935</v>
      </c>
      <c r="K39" s="2">
        <f t="shared" si="13"/>
        <v>17</v>
      </c>
      <c r="L39" s="17">
        <f t="shared" si="14"/>
        <v>17</v>
      </c>
      <c r="M39" s="11">
        <f t="shared" si="2"/>
        <v>1.001733054</v>
      </c>
      <c r="N39" s="11">
        <f t="shared" ca="1" si="3"/>
        <v>1.0041007200000001</v>
      </c>
      <c r="O39" s="17">
        <f t="shared" si="15"/>
        <v>0</v>
      </c>
      <c r="P39" s="13">
        <f t="shared" ca="1" si="4"/>
        <v>205036</v>
      </c>
      <c r="Q39" s="20">
        <f t="shared" si="5"/>
        <v>0</v>
      </c>
      <c r="R39" s="13">
        <f t="shared" si="6"/>
        <v>0</v>
      </c>
      <c r="S39" s="4" t="str">
        <f t="shared" si="16"/>
        <v>A+J=</v>
      </c>
      <c r="T39" s="34">
        <f t="shared" si="17"/>
        <v>44300</v>
      </c>
      <c r="U39" s="3"/>
      <c r="V39" s="4"/>
      <c r="W39" s="98">
        <v>44190</v>
      </c>
      <c r="X39" s="98" t="s">
        <v>65</v>
      </c>
      <c r="Y39" s="88"/>
      <c r="Z39" s="1"/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2">
        <f t="shared" si="8"/>
        <v>43963</v>
      </c>
      <c r="B40" s="72">
        <f t="shared" ca="1" si="24"/>
        <v>50215846.399999991</v>
      </c>
      <c r="C40" s="6">
        <f t="shared" si="9"/>
        <v>50000000</v>
      </c>
      <c r="D40" s="12">
        <f ca="1">IF(A40&lt;$B$1,VLOOKUP(A40,[1]DI!$A$4:$B$15000,2,FALSE),0)</f>
        <v>2.9000000000000005E-2</v>
      </c>
      <c r="E40" s="13">
        <f t="shared" ca="1" si="0"/>
        <v>1.00011345</v>
      </c>
      <c r="F40" s="13">
        <f ca="1">(TRUNC(PRODUCT($E$12:$E39),16))</f>
        <v>1.00247729233421</v>
      </c>
      <c r="G40" s="13">
        <f t="shared" si="10"/>
        <v>1</v>
      </c>
      <c r="H40" s="13">
        <f t="shared" ca="1" si="1"/>
        <v>1.0024772900000001</v>
      </c>
      <c r="I40" s="12">
        <f t="shared" si="11"/>
        <v>2.5999999999999999E-2</v>
      </c>
      <c r="J40" s="34">
        <f t="shared" si="12"/>
        <v>43935</v>
      </c>
      <c r="K40" s="2">
        <f t="shared" si="13"/>
        <v>18</v>
      </c>
      <c r="L40" s="17">
        <f t="shared" si="14"/>
        <v>18</v>
      </c>
      <c r="M40" s="11">
        <f t="shared" si="2"/>
        <v>1.0018350920000001</v>
      </c>
      <c r="N40" s="11">
        <f t="shared" ca="1" si="3"/>
        <v>1.0043169279999999</v>
      </c>
      <c r="O40" s="17">
        <f t="shared" si="15"/>
        <v>0</v>
      </c>
      <c r="P40" s="13">
        <f t="shared" ca="1" si="4"/>
        <v>215846.39999999001</v>
      </c>
      <c r="Q40" s="20">
        <f t="shared" si="5"/>
        <v>0</v>
      </c>
      <c r="R40" s="13">
        <f t="shared" si="6"/>
        <v>0</v>
      </c>
      <c r="S40" s="4" t="str">
        <f t="shared" si="16"/>
        <v>A+J=</v>
      </c>
      <c r="T40" s="34">
        <f t="shared" si="17"/>
        <v>44300</v>
      </c>
      <c r="U40" s="3"/>
      <c r="V40" s="4"/>
      <c r="W40" s="98">
        <v>44197</v>
      </c>
      <c r="X40" s="98" t="s">
        <v>66</v>
      </c>
      <c r="Y40" s="88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2">
        <f t="shared" si="8"/>
        <v>43964</v>
      </c>
      <c r="B41" s="72">
        <f t="shared" ca="1" si="24"/>
        <v>50226658.950000003</v>
      </c>
      <c r="C41" s="6">
        <f t="shared" si="9"/>
        <v>50000000</v>
      </c>
      <c r="D41" s="12">
        <f ca="1">IF(A41&lt;$B$1,VLOOKUP(A41,[1]DI!$A$4:$B$15000,2,FALSE),0)</f>
        <v>2.9000000000000005E-2</v>
      </c>
      <c r="E41" s="13">
        <f t="shared" ca="1" si="0"/>
        <v>1.00011345</v>
      </c>
      <c r="F41" s="13">
        <f ca="1">(TRUNC(PRODUCT($E$12:$E40),16))</f>
        <v>1.00259102338303</v>
      </c>
      <c r="G41" s="13">
        <f t="shared" si="10"/>
        <v>1</v>
      </c>
      <c r="H41" s="13">
        <f t="shared" ca="1" si="1"/>
        <v>1.0025910200000001</v>
      </c>
      <c r="I41" s="12">
        <f t="shared" si="11"/>
        <v>2.5999999999999999E-2</v>
      </c>
      <c r="J41" s="34">
        <f t="shared" si="12"/>
        <v>43935</v>
      </c>
      <c r="K41" s="2">
        <f t="shared" si="13"/>
        <v>19</v>
      </c>
      <c r="L41" s="17">
        <f t="shared" si="14"/>
        <v>19</v>
      </c>
      <c r="M41" s="11">
        <f t="shared" si="2"/>
        <v>1.0019371399999999</v>
      </c>
      <c r="N41" s="11">
        <f t="shared" ca="1" si="3"/>
        <v>1.0045331790000001</v>
      </c>
      <c r="O41" s="17">
        <f t="shared" si="15"/>
        <v>0</v>
      </c>
      <c r="P41" s="13">
        <f t="shared" ca="1" si="4"/>
        <v>226658.95</v>
      </c>
      <c r="Q41" s="20">
        <f t="shared" si="5"/>
        <v>0</v>
      </c>
      <c r="R41" s="13">
        <f t="shared" si="6"/>
        <v>0</v>
      </c>
      <c r="S41" s="4" t="str">
        <f t="shared" si="16"/>
        <v>A+J=</v>
      </c>
      <c r="T41" s="34">
        <f t="shared" si="17"/>
        <v>44300</v>
      </c>
      <c r="U41" s="3"/>
      <c r="V41" s="4"/>
      <c r="W41" s="98">
        <v>44242</v>
      </c>
      <c r="X41" s="98" t="s">
        <v>57</v>
      </c>
      <c r="Y41" s="88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2">
        <f t="shared" si="8"/>
        <v>43965</v>
      </c>
      <c r="B42" s="72">
        <f t="shared" ca="1" si="24"/>
        <v>50237474.25</v>
      </c>
      <c r="C42" s="6">
        <f t="shared" si="9"/>
        <v>50000000</v>
      </c>
      <c r="D42" s="12">
        <f ca="1">IF(A42&lt;$B$1,VLOOKUP(A42,[1]DI!$A$4:$B$15000,2,FALSE),0)</f>
        <v>2.9000000000000005E-2</v>
      </c>
      <c r="E42" s="13">
        <f t="shared" ca="1" si="0"/>
        <v>1.00011345</v>
      </c>
      <c r="F42" s="13">
        <f ca="1">(TRUNC(PRODUCT($E$12:$E41),16))</f>
        <v>1.0027047673346301</v>
      </c>
      <c r="G42" s="13">
        <f t="shared" si="10"/>
        <v>1</v>
      </c>
      <c r="H42" s="13">
        <f t="shared" ca="1" si="1"/>
        <v>1.00270477</v>
      </c>
      <c r="I42" s="12">
        <f t="shared" si="11"/>
        <v>2.5999999999999999E-2</v>
      </c>
      <c r="J42" s="34">
        <f t="shared" si="12"/>
        <v>43935</v>
      </c>
      <c r="K42" s="2">
        <f t="shared" si="13"/>
        <v>20</v>
      </c>
      <c r="L42" s="17">
        <f t="shared" si="14"/>
        <v>20</v>
      </c>
      <c r="M42" s="11">
        <f t="shared" si="2"/>
        <v>1.0020391989999999</v>
      </c>
      <c r="N42" s="11">
        <f t="shared" ca="1" si="3"/>
        <v>1.0047494850000001</v>
      </c>
      <c r="O42" s="17">
        <f t="shared" si="15"/>
        <v>0</v>
      </c>
      <c r="P42" s="13">
        <f t="shared" ca="1" si="4"/>
        <v>237474.25</v>
      </c>
      <c r="Q42" s="20">
        <f t="shared" si="5"/>
        <v>0</v>
      </c>
      <c r="R42" s="13">
        <f t="shared" si="6"/>
        <v>0</v>
      </c>
      <c r="S42" s="4" t="str">
        <f t="shared" si="16"/>
        <v>A+J=</v>
      </c>
      <c r="T42" s="34">
        <f t="shared" si="17"/>
        <v>44300</v>
      </c>
      <c r="U42" s="3"/>
      <c r="V42" s="4"/>
      <c r="W42" s="98">
        <v>44243</v>
      </c>
      <c r="X42" s="98" t="s">
        <v>57</v>
      </c>
      <c r="Y42" s="88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2">
        <f t="shared" si="8"/>
        <v>43966</v>
      </c>
      <c r="B43" s="72">
        <f t="shared" ca="1" si="24"/>
        <v>50248291.149999999</v>
      </c>
      <c r="C43" s="6">
        <f t="shared" si="9"/>
        <v>50000000</v>
      </c>
      <c r="D43" s="12">
        <f ca="1">IF(A43&lt;$B$1,VLOOKUP(A43,[1]DI!$A$4:$B$15000,2,FALSE),0)</f>
        <v>2.9000000000000005E-2</v>
      </c>
      <c r="E43" s="13">
        <f t="shared" ca="1" si="0"/>
        <v>1.00011345</v>
      </c>
      <c r="F43" s="13">
        <f ca="1">(TRUNC(PRODUCT($E$12:$E42),16))</f>
        <v>1.0028185241904799</v>
      </c>
      <c r="G43" s="13">
        <f t="shared" si="10"/>
        <v>1</v>
      </c>
      <c r="H43" s="13">
        <f t="shared" ca="1" si="1"/>
        <v>1.0028185199999999</v>
      </c>
      <c r="I43" s="12">
        <f t="shared" si="11"/>
        <v>2.5999999999999999E-2</v>
      </c>
      <c r="J43" s="34">
        <f t="shared" si="12"/>
        <v>43935</v>
      </c>
      <c r="K43" s="2">
        <f t="shared" si="13"/>
        <v>21</v>
      </c>
      <c r="L43" s="17">
        <f t="shared" si="14"/>
        <v>21</v>
      </c>
      <c r="M43" s="11">
        <f t="shared" si="2"/>
        <v>1.0021412679999999</v>
      </c>
      <c r="N43" s="11">
        <f t="shared" ca="1" si="3"/>
        <v>1.004965823</v>
      </c>
      <c r="O43" s="17">
        <f t="shared" si="15"/>
        <v>0</v>
      </c>
      <c r="P43" s="13">
        <f t="shared" ca="1" si="4"/>
        <v>248291.15</v>
      </c>
      <c r="Q43" s="20">
        <f t="shared" si="5"/>
        <v>0</v>
      </c>
      <c r="R43" s="13">
        <f t="shared" si="6"/>
        <v>0</v>
      </c>
      <c r="S43" s="4" t="str">
        <f t="shared" si="16"/>
        <v>A+J=</v>
      </c>
      <c r="T43" s="34">
        <f t="shared" si="17"/>
        <v>44300</v>
      </c>
      <c r="U43" s="3"/>
      <c r="V43" s="4"/>
      <c r="W43" s="98">
        <v>44288</v>
      </c>
      <c r="X43" s="98" t="s">
        <v>67</v>
      </c>
      <c r="Y43" s="88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2">
        <f t="shared" si="8"/>
        <v>43967</v>
      </c>
      <c r="B44" s="72">
        <f t="shared" ca="1" si="24"/>
        <v>50259110.79999999</v>
      </c>
      <c r="C44" s="6">
        <f t="shared" si="9"/>
        <v>50000000</v>
      </c>
      <c r="D44" s="12">
        <f ca="1">IF(A44&lt;$B$1,VLOOKUP(A44,[1]DI!$A$4:$B$15000,2,FALSE),0)</f>
        <v>0</v>
      </c>
      <c r="E44" s="13">
        <f t="shared" ca="1" si="0"/>
        <v>1</v>
      </c>
      <c r="F44" s="13">
        <f ca="1">(TRUNC(PRODUCT($E$12:$E43),16))</f>
        <v>1.00293229395205</v>
      </c>
      <c r="G44" s="13">
        <f t="shared" si="10"/>
        <v>1</v>
      </c>
      <c r="H44" s="13">
        <f t="shared" ca="1" si="1"/>
        <v>1.0029322899999999</v>
      </c>
      <c r="I44" s="12">
        <f t="shared" si="11"/>
        <v>2.5999999999999999E-2</v>
      </c>
      <c r="J44" s="34">
        <f t="shared" si="12"/>
        <v>43935</v>
      </c>
      <c r="K44" s="2">
        <f t="shared" si="13"/>
        <v>21</v>
      </c>
      <c r="L44" s="17">
        <f t="shared" si="14"/>
        <v>22</v>
      </c>
      <c r="M44" s="11">
        <f t="shared" si="2"/>
        <v>1.0022433479999999</v>
      </c>
      <c r="N44" s="11">
        <f t="shared" ca="1" si="3"/>
        <v>1.0051822159999999</v>
      </c>
      <c r="O44" s="17">
        <f t="shared" si="15"/>
        <v>0</v>
      </c>
      <c r="P44" s="13">
        <f t="shared" ca="1" si="4"/>
        <v>259110.79999999001</v>
      </c>
      <c r="Q44" s="20">
        <f t="shared" si="5"/>
        <v>0</v>
      </c>
      <c r="R44" s="13">
        <f t="shared" si="6"/>
        <v>0</v>
      </c>
      <c r="S44" s="4" t="str">
        <f t="shared" si="16"/>
        <v>A+J=</v>
      </c>
      <c r="T44" s="34">
        <f t="shared" si="17"/>
        <v>44300</v>
      </c>
      <c r="U44" s="3"/>
      <c r="V44" s="4"/>
      <c r="W44" s="98">
        <v>44307</v>
      </c>
      <c r="X44" s="98" t="s">
        <v>58</v>
      </c>
      <c r="Y44" s="88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2">
        <f t="shared" si="8"/>
        <v>43968</v>
      </c>
      <c r="B45" s="72">
        <f t="shared" ca="1" si="24"/>
        <v>50259110.79999999</v>
      </c>
      <c r="C45" s="6">
        <f t="shared" si="9"/>
        <v>50000000</v>
      </c>
      <c r="D45" s="12">
        <f ca="1">IF(A45&lt;$B$1,VLOOKUP(A45,[1]DI!$A$4:$B$15000,2,FALSE),0)</f>
        <v>0</v>
      </c>
      <c r="E45" s="13">
        <f t="shared" ca="1" si="0"/>
        <v>1</v>
      </c>
      <c r="F45" s="13">
        <f ca="1">(TRUNC(PRODUCT($E$12:$E44),16))</f>
        <v>1.00293229395205</v>
      </c>
      <c r="G45" s="13">
        <f t="shared" si="10"/>
        <v>1</v>
      </c>
      <c r="H45" s="13">
        <f t="shared" ca="1" si="1"/>
        <v>1.0029322899999999</v>
      </c>
      <c r="I45" s="12">
        <f t="shared" si="11"/>
        <v>2.5999999999999999E-2</v>
      </c>
      <c r="J45" s="34">
        <f t="shared" si="12"/>
        <v>43935</v>
      </c>
      <c r="K45" s="2">
        <f t="shared" si="13"/>
        <v>21</v>
      </c>
      <c r="L45" s="17">
        <f t="shared" si="14"/>
        <v>22</v>
      </c>
      <c r="M45" s="11">
        <f t="shared" si="2"/>
        <v>1.0022433479999999</v>
      </c>
      <c r="N45" s="11">
        <f t="shared" ca="1" si="3"/>
        <v>1.0051822159999999</v>
      </c>
      <c r="O45" s="17">
        <f t="shared" si="15"/>
        <v>0</v>
      </c>
      <c r="P45" s="13">
        <f t="shared" ca="1" si="4"/>
        <v>259110.79999999001</v>
      </c>
      <c r="Q45" s="20">
        <f t="shared" si="5"/>
        <v>0</v>
      </c>
      <c r="R45" s="13">
        <f t="shared" si="6"/>
        <v>0</v>
      </c>
      <c r="S45" s="4" t="str">
        <f t="shared" si="16"/>
        <v>A+J=</v>
      </c>
      <c r="T45" s="34">
        <f t="shared" si="17"/>
        <v>44300</v>
      </c>
      <c r="U45" s="3"/>
      <c r="V45" s="4"/>
      <c r="W45" s="98">
        <v>44350</v>
      </c>
      <c r="X45" s="98" t="s">
        <v>68</v>
      </c>
      <c r="Y45" s="88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2">
        <f t="shared" si="8"/>
        <v>43969</v>
      </c>
      <c r="B46" s="72">
        <f t="shared" ca="1" si="24"/>
        <v>50259110.79999999</v>
      </c>
      <c r="C46" s="6">
        <f t="shared" si="9"/>
        <v>50000000</v>
      </c>
      <c r="D46" s="12">
        <f ca="1">IF(A46&lt;$B$1,VLOOKUP(A46,[1]DI!$A$4:$B$15000,2,FALSE),0)</f>
        <v>2.9000000000000005E-2</v>
      </c>
      <c r="E46" s="13">
        <f t="shared" ca="1" si="0"/>
        <v>1.00011345</v>
      </c>
      <c r="F46" s="13">
        <f ca="1">(TRUNC(PRODUCT($E$12:$E45),16))</f>
        <v>1.00293229395205</v>
      </c>
      <c r="G46" s="13">
        <f t="shared" si="10"/>
        <v>1</v>
      </c>
      <c r="H46" s="13">
        <f t="shared" ca="1" si="1"/>
        <v>1.0029322899999999</v>
      </c>
      <c r="I46" s="12">
        <f t="shared" si="11"/>
        <v>2.5999999999999999E-2</v>
      </c>
      <c r="J46" s="34">
        <f t="shared" si="12"/>
        <v>43935</v>
      </c>
      <c r="K46" s="2">
        <f t="shared" si="13"/>
        <v>22</v>
      </c>
      <c r="L46" s="17">
        <f t="shared" si="14"/>
        <v>22</v>
      </c>
      <c r="M46" s="11">
        <f t="shared" si="2"/>
        <v>1.0022433479999999</v>
      </c>
      <c r="N46" s="11">
        <f t="shared" ca="1" si="3"/>
        <v>1.0051822159999999</v>
      </c>
      <c r="O46" s="17">
        <f t="shared" si="15"/>
        <v>0</v>
      </c>
      <c r="P46" s="13">
        <f t="shared" ca="1" si="4"/>
        <v>259110.79999999001</v>
      </c>
      <c r="Q46" s="20">
        <f t="shared" si="5"/>
        <v>0</v>
      </c>
      <c r="R46" s="13">
        <f t="shared" si="6"/>
        <v>0</v>
      </c>
      <c r="S46" s="4" t="str">
        <f t="shared" si="16"/>
        <v>A+J=</v>
      </c>
      <c r="T46" s="34">
        <f t="shared" si="17"/>
        <v>44300</v>
      </c>
      <c r="U46" s="3"/>
      <c r="V46" s="4"/>
      <c r="W46" s="98">
        <v>44446</v>
      </c>
      <c r="X46" s="98" t="s">
        <v>70</v>
      </c>
      <c r="Y46" s="88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2">
        <f t="shared" si="8"/>
        <v>43970</v>
      </c>
      <c r="B47" s="72">
        <f t="shared" ca="1" si="24"/>
        <v>50269933.049999997</v>
      </c>
      <c r="C47" s="6">
        <f t="shared" si="9"/>
        <v>50000000</v>
      </c>
      <c r="D47" s="12">
        <f ca="1">IF(A47&lt;$B$1,VLOOKUP(A47,[1]DI!$A$4:$B$15000,2,FALSE),0)</f>
        <v>2.9000000000000005E-2</v>
      </c>
      <c r="E47" s="13">
        <f t="shared" ca="1" si="0"/>
        <v>1.00011345</v>
      </c>
      <c r="F47" s="13">
        <f ca="1">(TRUNC(PRODUCT($E$12:$E46),16))</f>
        <v>1.0030460766208</v>
      </c>
      <c r="G47" s="13">
        <f t="shared" si="10"/>
        <v>1</v>
      </c>
      <c r="H47" s="13">
        <f t="shared" ca="1" si="1"/>
        <v>1.0030460800000001</v>
      </c>
      <c r="I47" s="12">
        <f t="shared" si="11"/>
        <v>2.5999999999999999E-2</v>
      </c>
      <c r="J47" s="34">
        <f t="shared" si="12"/>
        <v>43935</v>
      </c>
      <c r="K47" s="2">
        <f t="shared" si="13"/>
        <v>23</v>
      </c>
      <c r="L47" s="17">
        <f t="shared" si="14"/>
        <v>23</v>
      </c>
      <c r="M47" s="11">
        <f t="shared" si="2"/>
        <v>1.002345437</v>
      </c>
      <c r="N47" s="11">
        <f t="shared" ca="1" si="3"/>
        <v>1.0053986610000001</v>
      </c>
      <c r="O47" s="17">
        <f t="shared" si="15"/>
        <v>0</v>
      </c>
      <c r="P47" s="13">
        <f t="shared" ca="1" si="4"/>
        <v>269933.05</v>
      </c>
      <c r="Q47" s="20">
        <f t="shared" si="5"/>
        <v>0</v>
      </c>
      <c r="R47" s="13">
        <f t="shared" si="6"/>
        <v>0</v>
      </c>
      <c r="S47" s="4" t="str">
        <f t="shared" si="16"/>
        <v>A+J=</v>
      </c>
      <c r="T47" s="34">
        <f t="shared" si="17"/>
        <v>44300</v>
      </c>
      <c r="U47" s="3"/>
      <c r="V47" s="4"/>
      <c r="W47" s="98">
        <v>44481</v>
      </c>
      <c r="X47" s="99" t="s">
        <v>59</v>
      </c>
      <c r="Y47" s="88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2">
        <f t="shared" si="8"/>
        <v>43971</v>
      </c>
      <c r="B48" s="72">
        <f t="shared" ca="1" si="24"/>
        <v>50280757.099999987</v>
      </c>
      <c r="C48" s="6">
        <f t="shared" si="9"/>
        <v>50000000</v>
      </c>
      <c r="D48" s="12">
        <f ca="1">IF(A48&lt;$B$1,VLOOKUP(A48,[1]DI!$A$4:$B$15000,2,FALSE),0)</f>
        <v>2.9000000000000005E-2</v>
      </c>
      <c r="E48" s="13">
        <f t="shared" ca="1" si="0"/>
        <v>1.00011345</v>
      </c>
      <c r="F48" s="13">
        <f ca="1">(TRUNC(PRODUCT($E$12:$E47),16))</f>
        <v>1.00315987219819</v>
      </c>
      <c r="G48" s="13">
        <f t="shared" si="10"/>
        <v>1</v>
      </c>
      <c r="H48" s="13">
        <f t="shared" ca="1" si="1"/>
        <v>1.00315987</v>
      </c>
      <c r="I48" s="12">
        <f t="shared" si="11"/>
        <v>2.5999999999999999E-2</v>
      </c>
      <c r="J48" s="34">
        <f t="shared" si="12"/>
        <v>43935</v>
      </c>
      <c r="K48" s="2">
        <f t="shared" si="13"/>
        <v>24</v>
      </c>
      <c r="L48" s="17">
        <f t="shared" si="14"/>
        <v>24</v>
      </c>
      <c r="M48" s="11">
        <f t="shared" si="2"/>
        <v>1.002447538</v>
      </c>
      <c r="N48" s="11">
        <f t="shared" ca="1" si="3"/>
        <v>1.0056151419999999</v>
      </c>
      <c r="O48" s="17">
        <f t="shared" si="15"/>
        <v>0</v>
      </c>
      <c r="P48" s="13">
        <f t="shared" ca="1" si="4"/>
        <v>280757.09999999002</v>
      </c>
      <c r="Q48" s="20">
        <f t="shared" si="5"/>
        <v>0</v>
      </c>
      <c r="R48" s="13">
        <f t="shared" si="6"/>
        <v>0</v>
      </c>
      <c r="S48" s="4" t="str">
        <f t="shared" si="16"/>
        <v>A+J=</v>
      </c>
      <c r="T48" s="34">
        <f t="shared" si="17"/>
        <v>44300</v>
      </c>
      <c r="U48" s="3"/>
      <c r="V48" s="4"/>
      <c r="W48" s="98">
        <v>44502</v>
      </c>
      <c r="X48" s="98" t="s">
        <v>63</v>
      </c>
      <c r="Y48" s="88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2">
        <f t="shared" si="8"/>
        <v>43972</v>
      </c>
      <c r="B49" s="72">
        <f t="shared" ca="1" si="24"/>
        <v>50291583.75</v>
      </c>
      <c r="C49" s="6">
        <f t="shared" si="9"/>
        <v>50000000</v>
      </c>
      <c r="D49" s="12">
        <f ca="1">IF(A49&lt;$B$1,VLOOKUP(A49,[1]DI!$A$4:$B$15000,2,FALSE),0)</f>
        <v>2.9000000000000005E-2</v>
      </c>
      <c r="E49" s="13">
        <f t="shared" ca="1" si="0"/>
        <v>1.00011345</v>
      </c>
      <c r="F49" s="13">
        <f ca="1">(TRUNC(PRODUCT($E$12:$E48),16))</f>
        <v>1.0032736806857001</v>
      </c>
      <c r="G49" s="13">
        <f t="shared" si="10"/>
        <v>1</v>
      </c>
      <c r="H49" s="13">
        <f t="shared" ca="1" si="1"/>
        <v>1.0032736799999999</v>
      </c>
      <c r="I49" s="12">
        <f t="shared" si="11"/>
        <v>2.5999999999999999E-2</v>
      </c>
      <c r="J49" s="34">
        <f t="shared" si="12"/>
        <v>43935</v>
      </c>
      <c r="K49" s="2">
        <f t="shared" si="13"/>
        <v>25</v>
      </c>
      <c r="L49" s="17">
        <f t="shared" si="14"/>
        <v>25</v>
      </c>
      <c r="M49" s="11">
        <f t="shared" si="2"/>
        <v>1.002549648</v>
      </c>
      <c r="N49" s="11">
        <f t="shared" ca="1" si="3"/>
        <v>1.005831675</v>
      </c>
      <c r="O49" s="17">
        <f t="shared" si="15"/>
        <v>0</v>
      </c>
      <c r="P49" s="13">
        <f t="shared" ca="1" si="4"/>
        <v>291583.75</v>
      </c>
      <c r="Q49" s="20">
        <f t="shared" si="5"/>
        <v>0</v>
      </c>
      <c r="R49" s="13">
        <f t="shared" si="6"/>
        <v>0</v>
      </c>
      <c r="S49" s="4" t="str">
        <f t="shared" si="16"/>
        <v>A+J=</v>
      </c>
      <c r="T49" s="34">
        <f t="shared" si="17"/>
        <v>44300</v>
      </c>
      <c r="U49" s="3"/>
      <c r="V49" s="4"/>
      <c r="W49" s="98">
        <v>44515</v>
      </c>
      <c r="X49" s="98" t="s">
        <v>71</v>
      </c>
      <c r="Y49" s="88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2">
        <f t="shared" si="8"/>
        <v>43973</v>
      </c>
      <c r="B50" s="72">
        <f t="shared" ca="1" si="24"/>
        <v>50302412.600000001</v>
      </c>
      <c r="C50" s="6">
        <f t="shared" si="9"/>
        <v>50000000</v>
      </c>
      <c r="D50" s="12">
        <f ca="1">IF(A50&lt;$B$1,VLOOKUP(A50,[1]DI!$A$4:$B$15000,2,FALSE),0)</f>
        <v>2.9000000000000005E-2</v>
      </c>
      <c r="E50" s="13">
        <f t="shared" ca="1" si="0"/>
        <v>1.00011345</v>
      </c>
      <c r="F50" s="13">
        <f ca="1">(TRUNC(PRODUCT($E$12:$E49),16))</f>
        <v>1.00338750208477</v>
      </c>
      <c r="G50" s="13">
        <f t="shared" si="10"/>
        <v>1</v>
      </c>
      <c r="H50" s="13">
        <f t="shared" ca="1" si="1"/>
        <v>1.0033875000000001</v>
      </c>
      <c r="I50" s="12">
        <f t="shared" si="11"/>
        <v>2.5999999999999999E-2</v>
      </c>
      <c r="J50" s="34">
        <f t="shared" si="12"/>
        <v>43935</v>
      </c>
      <c r="K50" s="2">
        <f t="shared" si="13"/>
        <v>26</v>
      </c>
      <c r="L50" s="17">
        <f t="shared" si="14"/>
        <v>26</v>
      </c>
      <c r="M50" s="11">
        <f t="shared" si="2"/>
        <v>1.0026517690000001</v>
      </c>
      <c r="N50" s="11">
        <f t="shared" ca="1" si="3"/>
        <v>1.006048252</v>
      </c>
      <c r="O50" s="17">
        <f t="shared" si="15"/>
        <v>0</v>
      </c>
      <c r="P50" s="13">
        <f t="shared" ca="1" si="4"/>
        <v>302412.59999999998</v>
      </c>
      <c r="Q50" s="20">
        <f t="shared" si="5"/>
        <v>0</v>
      </c>
      <c r="R50" s="13">
        <f t="shared" si="6"/>
        <v>0</v>
      </c>
      <c r="S50" s="4" t="str">
        <f t="shared" si="16"/>
        <v>A+J=</v>
      </c>
      <c r="T50" s="34">
        <f t="shared" si="17"/>
        <v>44300</v>
      </c>
      <c r="U50" s="3"/>
      <c r="V50" s="4"/>
      <c r="W50" s="98">
        <v>44620</v>
      </c>
      <c r="X50" s="98" t="s">
        <v>57</v>
      </c>
      <c r="Y50" s="88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2">
        <f t="shared" si="8"/>
        <v>43974</v>
      </c>
      <c r="B51" s="72">
        <f t="shared" ca="1" si="24"/>
        <v>50313244.149999999</v>
      </c>
      <c r="C51" s="6">
        <f t="shared" si="9"/>
        <v>50000000</v>
      </c>
      <c r="D51" s="12">
        <f ca="1">IF(A51&lt;$B$1,VLOOKUP(A51,[1]DI!$A$4:$B$15000,2,FALSE),0)</f>
        <v>0</v>
      </c>
      <c r="E51" s="13">
        <f t="shared" ca="1" si="0"/>
        <v>1</v>
      </c>
      <c r="F51" s="13">
        <f ca="1">(TRUNC(PRODUCT($E$12:$E50),16))</f>
        <v>1.0035013363968801</v>
      </c>
      <c r="G51" s="13">
        <f t="shared" si="10"/>
        <v>1</v>
      </c>
      <c r="H51" s="13">
        <f t="shared" ca="1" si="1"/>
        <v>1.0035013399999999</v>
      </c>
      <c r="I51" s="12">
        <f t="shared" si="11"/>
        <v>2.5999999999999999E-2</v>
      </c>
      <c r="J51" s="34">
        <f t="shared" si="12"/>
        <v>43935</v>
      </c>
      <c r="K51" s="2">
        <f t="shared" si="13"/>
        <v>26</v>
      </c>
      <c r="L51" s="17">
        <f t="shared" si="14"/>
        <v>27</v>
      </c>
      <c r="M51" s="11">
        <f t="shared" si="2"/>
        <v>1.0027539009999999</v>
      </c>
      <c r="N51" s="11">
        <f t="shared" ca="1" si="3"/>
        <v>1.0062648830000001</v>
      </c>
      <c r="O51" s="17">
        <f t="shared" si="15"/>
        <v>0</v>
      </c>
      <c r="P51" s="13">
        <f t="shared" ca="1" si="4"/>
        <v>313244.15000000002</v>
      </c>
      <c r="Q51" s="20">
        <f t="shared" si="5"/>
        <v>0</v>
      </c>
      <c r="R51" s="13">
        <f t="shared" si="6"/>
        <v>0</v>
      </c>
      <c r="S51" s="4" t="str">
        <f t="shared" si="16"/>
        <v>A+J=</v>
      </c>
      <c r="T51" s="34">
        <f t="shared" si="17"/>
        <v>44300</v>
      </c>
      <c r="U51" s="3"/>
      <c r="V51" s="4"/>
      <c r="W51" s="98">
        <v>44621</v>
      </c>
      <c r="X51" s="98" t="s">
        <v>57</v>
      </c>
      <c r="Y51" s="88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2">
        <f t="shared" si="8"/>
        <v>43975</v>
      </c>
      <c r="B52" s="72">
        <f t="shared" ca="1" si="24"/>
        <v>50313244.149999999</v>
      </c>
      <c r="C52" s="6">
        <f t="shared" si="9"/>
        <v>50000000</v>
      </c>
      <c r="D52" s="12">
        <f ca="1">IF(A52&lt;$B$1,VLOOKUP(A52,[1]DI!$A$4:$B$15000,2,FALSE),0)</f>
        <v>0</v>
      </c>
      <c r="E52" s="13">
        <f t="shared" ca="1" si="0"/>
        <v>1</v>
      </c>
      <c r="F52" s="13">
        <f ca="1">(TRUNC(PRODUCT($E$12:$E51),16))</f>
        <v>1.0035013363968801</v>
      </c>
      <c r="G52" s="13">
        <f t="shared" si="10"/>
        <v>1</v>
      </c>
      <c r="H52" s="13">
        <f t="shared" ca="1" si="1"/>
        <v>1.0035013399999999</v>
      </c>
      <c r="I52" s="12">
        <f t="shared" si="11"/>
        <v>2.5999999999999999E-2</v>
      </c>
      <c r="J52" s="34">
        <f t="shared" si="12"/>
        <v>43935</v>
      </c>
      <c r="K52" s="2">
        <f t="shared" si="13"/>
        <v>26</v>
      </c>
      <c r="L52" s="17">
        <f t="shared" si="14"/>
        <v>27</v>
      </c>
      <c r="M52" s="11">
        <f t="shared" si="2"/>
        <v>1.0027539009999999</v>
      </c>
      <c r="N52" s="11">
        <f t="shared" ca="1" si="3"/>
        <v>1.0062648830000001</v>
      </c>
      <c r="O52" s="17">
        <f t="shared" si="15"/>
        <v>0</v>
      </c>
      <c r="P52" s="13">
        <f t="shared" ca="1" si="4"/>
        <v>313244.15000000002</v>
      </c>
      <c r="Q52" s="20">
        <f t="shared" si="5"/>
        <v>0</v>
      </c>
      <c r="R52" s="13">
        <f t="shared" si="6"/>
        <v>0</v>
      </c>
      <c r="S52" s="4" t="str">
        <f t="shared" si="16"/>
        <v>A+J=</v>
      </c>
      <c r="T52" s="34">
        <f t="shared" si="17"/>
        <v>44300</v>
      </c>
      <c r="U52" s="3"/>
      <c r="V52" s="4"/>
      <c r="W52" s="98">
        <v>44666</v>
      </c>
      <c r="X52" s="98" t="s">
        <v>67</v>
      </c>
      <c r="Y52" s="88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2">
        <f t="shared" si="8"/>
        <v>43976</v>
      </c>
      <c r="B53" s="72">
        <f t="shared" ca="1" si="24"/>
        <v>50313244.149999999</v>
      </c>
      <c r="C53" s="6">
        <f t="shared" si="9"/>
        <v>50000000</v>
      </c>
      <c r="D53" s="12">
        <f ca="1">IF(A53&lt;$B$1,VLOOKUP(A53,[1]DI!$A$4:$B$15000,2,FALSE),0)</f>
        <v>2.9000000000000005E-2</v>
      </c>
      <c r="E53" s="13">
        <f t="shared" ca="1" si="0"/>
        <v>1.00011345</v>
      </c>
      <c r="F53" s="13">
        <f ca="1">(TRUNC(PRODUCT($E$12:$E52),16))</f>
        <v>1.0035013363968801</v>
      </c>
      <c r="G53" s="13">
        <f t="shared" si="10"/>
        <v>1</v>
      </c>
      <c r="H53" s="13">
        <f t="shared" ca="1" si="1"/>
        <v>1.0035013399999999</v>
      </c>
      <c r="I53" s="12">
        <f t="shared" si="11"/>
        <v>2.5999999999999999E-2</v>
      </c>
      <c r="J53" s="34">
        <f t="shared" si="12"/>
        <v>43935</v>
      </c>
      <c r="K53" s="2">
        <f t="shared" si="13"/>
        <v>27</v>
      </c>
      <c r="L53" s="17">
        <f t="shared" si="14"/>
        <v>27</v>
      </c>
      <c r="M53" s="11">
        <f t="shared" si="2"/>
        <v>1.0027539009999999</v>
      </c>
      <c r="N53" s="11">
        <f t="shared" ca="1" si="3"/>
        <v>1.0062648830000001</v>
      </c>
      <c r="O53" s="17">
        <f t="shared" si="15"/>
        <v>0</v>
      </c>
      <c r="P53" s="13">
        <f t="shared" ca="1" si="4"/>
        <v>313244.15000000002</v>
      </c>
      <c r="Q53" s="20">
        <f t="shared" si="5"/>
        <v>0</v>
      </c>
      <c r="R53" s="13">
        <f t="shared" si="6"/>
        <v>0</v>
      </c>
      <c r="S53" s="4" t="str">
        <f t="shared" si="16"/>
        <v>A+J=</v>
      </c>
      <c r="T53" s="34">
        <f t="shared" si="17"/>
        <v>44300</v>
      </c>
      <c r="U53" s="3"/>
      <c r="V53" s="4"/>
      <c r="W53" s="98">
        <v>44672</v>
      </c>
      <c r="X53" s="98" t="s">
        <v>58</v>
      </c>
      <c r="Y53" s="88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2">
        <f t="shared" si="8"/>
        <v>43977</v>
      </c>
      <c r="B54" s="72">
        <f t="shared" ca="1" si="24"/>
        <v>50324077.399999999</v>
      </c>
      <c r="C54" s="6">
        <f t="shared" si="9"/>
        <v>50000000</v>
      </c>
      <c r="D54" s="12">
        <f ca="1">IF(A54&lt;$B$1,VLOOKUP(A54,[1]DI!$A$4:$B$15000,2,FALSE),0)</f>
        <v>2.9000000000000005E-2</v>
      </c>
      <c r="E54" s="13">
        <f t="shared" ca="1" si="0"/>
        <v>1.00011345</v>
      </c>
      <c r="F54" s="13">
        <f ca="1">(TRUNC(PRODUCT($E$12:$E53),16))</f>
        <v>1.0036151836234899</v>
      </c>
      <c r="G54" s="13">
        <f t="shared" si="10"/>
        <v>1</v>
      </c>
      <c r="H54" s="13">
        <f t="shared" ca="1" si="1"/>
        <v>1.0036151799999999</v>
      </c>
      <c r="I54" s="12">
        <f t="shared" si="11"/>
        <v>2.5999999999999999E-2</v>
      </c>
      <c r="J54" s="34">
        <f t="shared" si="12"/>
        <v>43935</v>
      </c>
      <c r="K54" s="2">
        <f t="shared" si="13"/>
        <v>28</v>
      </c>
      <c r="L54" s="17">
        <f t="shared" si="14"/>
        <v>28</v>
      </c>
      <c r="M54" s="11">
        <f t="shared" si="2"/>
        <v>1.002856043</v>
      </c>
      <c r="N54" s="11">
        <f t="shared" ca="1" si="3"/>
        <v>1.006481548</v>
      </c>
      <c r="O54" s="17">
        <f t="shared" si="15"/>
        <v>0</v>
      </c>
      <c r="P54" s="13">
        <f t="shared" ca="1" si="4"/>
        <v>324077.40000000002</v>
      </c>
      <c r="Q54" s="20">
        <f t="shared" si="5"/>
        <v>0</v>
      </c>
      <c r="R54" s="13">
        <f t="shared" si="6"/>
        <v>0</v>
      </c>
      <c r="S54" s="4" t="str">
        <f t="shared" si="16"/>
        <v>A+J=</v>
      </c>
      <c r="T54" s="34">
        <f t="shared" si="17"/>
        <v>44300</v>
      </c>
      <c r="U54" s="3"/>
      <c r="V54" s="4"/>
      <c r="W54" s="98">
        <v>44728</v>
      </c>
      <c r="X54" s="98" t="s">
        <v>68</v>
      </c>
      <c r="Y54" s="88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2">
        <f t="shared" si="8"/>
        <v>43978</v>
      </c>
      <c r="B55" s="72">
        <f t="shared" ca="1" si="24"/>
        <v>50334913.29999999</v>
      </c>
      <c r="C55" s="6">
        <f t="shared" si="9"/>
        <v>50000000</v>
      </c>
      <c r="D55" s="12">
        <f ca="1">IF(A55&lt;$B$1,VLOOKUP(A55,[1]DI!$A$4:$B$15000,2,FALSE),0)</f>
        <v>2.9000000000000005E-2</v>
      </c>
      <c r="E55" s="13">
        <f t="shared" ca="1" si="0"/>
        <v>1.00011345</v>
      </c>
      <c r="F55" s="13">
        <f ca="1">(TRUNC(PRODUCT($E$12:$E54),16))</f>
        <v>1.00372904376608</v>
      </c>
      <c r="G55" s="13">
        <f t="shared" si="10"/>
        <v>1</v>
      </c>
      <c r="H55" s="13">
        <f t="shared" ca="1" si="1"/>
        <v>1.0037290400000001</v>
      </c>
      <c r="I55" s="12">
        <f t="shared" si="11"/>
        <v>2.5999999999999999E-2</v>
      </c>
      <c r="J55" s="34">
        <f t="shared" si="12"/>
        <v>43935</v>
      </c>
      <c r="K55" s="2">
        <f t="shared" si="13"/>
        <v>29</v>
      </c>
      <c r="L55" s="17">
        <f t="shared" si="14"/>
        <v>29</v>
      </c>
      <c r="M55" s="11">
        <f t="shared" si="2"/>
        <v>1.0029581949999999</v>
      </c>
      <c r="N55" s="11">
        <f t="shared" ca="1" si="3"/>
        <v>1.0066982659999999</v>
      </c>
      <c r="O55" s="17">
        <f t="shared" si="15"/>
        <v>0</v>
      </c>
      <c r="P55" s="13">
        <f t="shared" ca="1" si="4"/>
        <v>334913.29999998998</v>
      </c>
      <c r="Q55" s="20">
        <f t="shared" si="5"/>
        <v>0</v>
      </c>
      <c r="R55" s="13">
        <f t="shared" si="6"/>
        <v>0</v>
      </c>
      <c r="S55" s="4" t="str">
        <f t="shared" si="16"/>
        <v>A+J=</v>
      </c>
      <c r="T55" s="34">
        <f t="shared" si="17"/>
        <v>44300</v>
      </c>
      <c r="U55" s="3"/>
      <c r="V55" s="4"/>
      <c r="W55" s="98">
        <v>44811</v>
      </c>
      <c r="X55" s="98" t="s">
        <v>70</v>
      </c>
      <c r="Y55" s="88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2">
        <f t="shared" si="8"/>
        <v>43979</v>
      </c>
      <c r="B56" s="72">
        <f t="shared" ca="1" si="24"/>
        <v>50345751.899999999</v>
      </c>
      <c r="C56" s="6">
        <f t="shared" si="9"/>
        <v>50000000</v>
      </c>
      <c r="D56" s="12">
        <f ca="1">IF(A56&lt;$B$1,VLOOKUP(A56,[1]DI!$A$4:$B$15000,2,FALSE),0)</f>
        <v>2.9000000000000005E-2</v>
      </c>
      <c r="E56" s="13">
        <f t="shared" ca="1" si="0"/>
        <v>1.00011345</v>
      </c>
      <c r="F56" s="13">
        <f ca="1">(TRUNC(PRODUCT($E$12:$E55),16))</f>
        <v>1.0038429168260901</v>
      </c>
      <c r="G56" s="13">
        <f t="shared" si="10"/>
        <v>1</v>
      </c>
      <c r="H56" s="13">
        <f t="shared" ca="1" si="1"/>
        <v>1.0038429200000001</v>
      </c>
      <c r="I56" s="12">
        <f t="shared" si="11"/>
        <v>2.5999999999999999E-2</v>
      </c>
      <c r="J56" s="34">
        <f t="shared" si="12"/>
        <v>43935</v>
      </c>
      <c r="K56" s="2">
        <f t="shared" si="13"/>
        <v>30</v>
      </c>
      <c r="L56" s="17">
        <f t="shared" si="14"/>
        <v>30</v>
      </c>
      <c r="M56" s="11">
        <f t="shared" si="2"/>
        <v>1.0030603570000001</v>
      </c>
      <c r="N56" s="11">
        <f t="shared" ca="1" si="3"/>
        <v>1.006915038</v>
      </c>
      <c r="O56" s="17">
        <f t="shared" si="15"/>
        <v>0</v>
      </c>
      <c r="P56" s="13">
        <f t="shared" ca="1" si="4"/>
        <v>345751.9</v>
      </c>
      <c r="Q56" s="20">
        <f t="shared" si="5"/>
        <v>0</v>
      </c>
      <c r="R56" s="13">
        <f t="shared" si="6"/>
        <v>0</v>
      </c>
      <c r="S56" s="4" t="str">
        <f t="shared" si="16"/>
        <v>A+J=</v>
      </c>
      <c r="T56" s="34">
        <f t="shared" si="17"/>
        <v>44300</v>
      </c>
      <c r="U56" s="3"/>
      <c r="V56" s="4"/>
      <c r="W56" s="98">
        <v>44846</v>
      </c>
      <c r="X56" s="99" t="s">
        <v>59</v>
      </c>
      <c r="Y56" s="88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2">
        <f t="shared" si="8"/>
        <v>43980</v>
      </c>
      <c r="B57" s="72">
        <f t="shared" ca="1" si="24"/>
        <v>50356592.249999993</v>
      </c>
      <c r="C57" s="6">
        <f t="shared" si="9"/>
        <v>50000000</v>
      </c>
      <c r="D57" s="12">
        <f ca="1">IF(A57&lt;$B$1,VLOOKUP(A57,[1]DI!$A$4:$B$15000,2,FALSE),0)</f>
        <v>2.9000000000000005E-2</v>
      </c>
      <c r="E57" s="13">
        <f t="shared" ca="1" si="0"/>
        <v>1.00011345</v>
      </c>
      <c r="F57" s="13">
        <f ca="1">(TRUNC(PRODUCT($E$12:$E56),16))</f>
        <v>1.0039568028050101</v>
      </c>
      <c r="G57" s="13">
        <f t="shared" si="10"/>
        <v>1</v>
      </c>
      <c r="H57" s="13">
        <f t="shared" ca="1" si="1"/>
        <v>1.0039568000000001</v>
      </c>
      <c r="I57" s="12">
        <f t="shared" si="11"/>
        <v>2.5999999999999999E-2</v>
      </c>
      <c r="J57" s="34">
        <f t="shared" si="12"/>
        <v>43935</v>
      </c>
      <c r="K57" s="2">
        <f t="shared" si="13"/>
        <v>31</v>
      </c>
      <c r="L57" s="17">
        <f t="shared" si="14"/>
        <v>31</v>
      </c>
      <c r="M57" s="11">
        <f t="shared" si="2"/>
        <v>1.0031625310000001</v>
      </c>
      <c r="N57" s="11">
        <f t="shared" ca="1" si="3"/>
        <v>1.007131845</v>
      </c>
      <c r="O57" s="17">
        <f t="shared" si="15"/>
        <v>0</v>
      </c>
      <c r="P57" s="13">
        <f t="shared" ca="1" si="4"/>
        <v>356592.24999998999</v>
      </c>
      <c r="Q57" s="20">
        <f t="shared" si="5"/>
        <v>0</v>
      </c>
      <c r="R57" s="13">
        <f t="shared" si="6"/>
        <v>0</v>
      </c>
      <c r="S57" s="4" t="str">
        <f t="shared" si="16"/>
        <v>A+J=</v>
      </c>
      <c r="T57" s="34">
        <f t="shared" si="17"/>
        <v>44300</v>
      </c>
      <c r="U57" s="3"/>
      <c r="V57" s="4"/>
      <c r="W57" s="98">
        <v>44867</v>
      </c>
      <c r="X57" s="98" t="s">
        <v>63</v>
      </c>
      <c r="Y57" s="88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2">
        <f t="shared" si="8"/>
        <v>43981</v>
      </c>
      <c r="B58" s="72">
        <f t="shared" ca="1" si="24"/>
        <v>50367435.199999988</v>
      </c>
      <c r="C58" s="6">
        <f t="shared" si="9"/>
        <v>50000000</v>
      </c>
      <c r="D58" s="12">
        <f ca="1">IF(A58&lt;$B$1,VLOOKUP(A58,[1]DI!$A$4:$B$15000,2,FALSE),0)</f>
        <v>0</v>
      </c>
      <c r="E58" s="13">
        <f t="shared" ca="1" si="0"/>
        <v>1</v>
      </c>
      <c r="F58" s="13">
        <f ca="1">(TRUNC(PRODUCT($E$12:$E57),16))</f>
        <v>1.00407070170428</v>
      </c>
      <c r="G58" s="13">
        <f t="shared" si="10"/>
        <v>1</v>
      </c>
      <c r="H58" s="13">
        <f t="shared" ca="1" si="1"/>
        <v>1.0040707</v>
      </c>
      <c r="I58" s="12">
        <f t="shared" si="11"/>
        <v>2.5999999999999999E-2</v>
      </c>
      <c r="J58" s="34">
        <f t="shared" si="12"/>
        <v>43935</v>
      </c>
      <c r="K58" s="2">
        <f t="shared" si="13"/>
        <v>31</v>
      </c>
      <c r="L58" s="17">
        <f t="shared" si="14"/>
        <v>32</v>
      </c>
      <c r="M58" s="11">
        <f t="shared" si="2"/>
        <v>1.0032647139999999</v>
      </c>
      <c r="N58" s="11">
        <f t="shared" ca="1" si="3"/>
        <v>1.007348704</v>
      </c>
      <c r="O58" s="17">
        <f t="shared" si="15"/>
        <v>0</v>
      </c>
      <c r="P58" s="13">
        <f t="shared" ca="1" si="4"/>
        <v>367435.19999999</v>
      </c>
      <c r="Q58" s="20">
        <f t="shared" si="5"/>
        <v>0</v>
      </c>
      <c r="R58" s="13">
        <f t="shared" si="6"/>
        <v>0</v>
      </c>
      <c r="S58" s="4" t="str">
        <f t="shared" si="16"/>
        <v>A+J=</v>
      </c>
      <c r="T58" s="34">
        <f t="shared" si="17"/>
        <v>44300</v>
      </c>
      <c r="U58" s="3"/>
      <c r="V58" s="4"/>
      <c r="W58" s="98">
        <v>44880</v>
      </c>
      <c r="X58" s="98" t="s">
        <v>71</v>
      </c>
      <c r="Y58" s="88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2">
        <f t="shared" si="8"/>
        <v>43982</v>
      </c>
      <c r="B59" s="72">
        <f t="shared" ca="1" si="24"/>
        <v>50367435.199999988</v>
      </c>
      <c r="C59" s="6">
        <f t="shared" si="9"/>
        <v>50000000</v>
      </c>
      <c r="D59" s="12">
        <f ca="1">IF(A59&lt;$B$1,VLOOKUP(A59,[1]DI!$A$4:$B$15000,2,FALSE),0)</f>
        <v>0</v>
      </c>
      <c r="E59" s="13">
        <f t="shared" ca="1" si="0"/>
        <v>1</v>
      </c>
      <c r="F59" s="13">
        <f ca="1">(TRUNC(PRODUCT($E$12:$E58),16))</f>
        <v>1.00407070170428</v>
      </c>
      <c r="G59" s="13">
        <f t="shared" si="10"/>
        <v>1</v>
      </c>
      <c r="H59" s="13">
        <f t="shared" ca="1" si="1"/>
        <v>1.0040707</v>
      </c>
      <c r="I59" s="12">
        <f t="shared" si="11"/>
        <v>2.5999999999999999E-2</v>
      </c>
      <c r="J59" s="34">
        <f t="shared" si="12"/>
        <v>43935</v>
      </c>
      <c r="K59" s="2">
        <f t="shared" si="13"/>
        <v>31</v>
      </c>
      <c r="L59" s="17">
        <f t="shared" si="14"/>
        <v>32</v>
      </c>
      <c r="M59" s="11">
        <f t="shared" si="2"/>
        <v>1.0032647139999999</v>
      </c>
      <c r="N59" s="11">
        <f t="shared" ca="1" si="3"/>
        <v>1.007348704</v>
      </c>
      <c r="O59" s="17">
        <f t="shared" si="15"/>
        <v>0</v>
      </c>
      <c r="P59" s="13">
        <f t="shared" ca="1" si="4"/>
        <v>367435.19999999</v>
      </c>
      <c r="Q59" s="20">
        <f t="shared" si="5"/>
        <v>0</v>
      </c>
      <c r="R59" s="13">
        <f t="shared" si="6"/>
        <v>0</v>
      </c>
      <c r="S59" s="4" t="str">
        <f t="shared" si="16"/>
        <v>A+J=</v>
      </c>
      <c r="T59" s="34">
        <f t="shared" si="17"/>
        <v>44300</v>
      </c>
      <c r="U59" s="3"/>
      <c r="V59" s="4"/>
      <c r="W59" s="98">
        <v>44977</v>
      </c>
      <c r="X59" s="98" t="s">
        <v>57</v>
      </c>
      <c r="Y59" s="88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2">
        <f t="shared" si="8"/>
        <v>43983</v>
      </c>
      <c r="B60" s="72">
        <f t="shared" ca="1" si="24"/>
        <v>50367435.199999988</v>
      </c>
      <c r="C60" s="6">
        <f t="shared" si="9"/>
        <v>50000000</v>
      </c>
      <c r="D60" s="12">
        <f ca="1">IF(A60&lt;$B$1,VLOOKUP(A60,[1]DI!$A$4:$B$15000,2,FALSE),0)</f>
        <v>2.9000000000000005E-2</v>
      </c>
      <c r="E60" s="13">
        <f t="shared" ca="1" si="0"/>
        <v>1.00011345</v>
      </c>
      <c r="F60" s="13">
        <f ca="1">(TRUNC(PRODUCT($E$12:$E59),16))</f>
        <v>1.00407070170428</v>
      </c>
      <c r="G60" s="13">
        <f t="shared" si="10"/>
        <v>1</v>
      </c>
      <c r="H60" s="13">
        <f t="shared" ca="1" si="1"/>
        <v>1.0040707</v>
      </c>
      <c r="I60" s="12">
        <f t="shared" si="11"/>
        <v>2.5999999999999999E-2</v>
      </c>
      <c r="J60" s="34">
        <f t="shared" si="12"/>
        <v>43935</v>
      </c>
      <c r="K60" s="2">
        <f t="shared" si="13"/>
        <v>32</v>
      </c>
      <c r="L60" s="17">
        <f t="shared" si="14"/>
        <v>32</v>
      </c>
      <c r="M60" s="11">
        <f t="shared" si="2"/>
        <v>1.0032647139999999</v>
      </c>
      <c r="N60" s="11">
        <f t="shared" ca="1" si="3"/>
        <v>1.007348704</v>
      </c>
      <c r="O60" s="17">
        <f t="shared" si="15"/>
        <v>0</v>
      </c>
      <c r="P60" s="13">
        <f t="shared" ca="1" si="4"/>
        <v>367435.19999999</v>
      </c>
      <c r="Q60" s="20">
        <f t="shared" si="5"/>
        <v>0</v>
      </c>
      <c r="R60" s="13">
        <f t="shared" si="6"/>
        <v>0</v>
      </c>
      <c r="S60" s="4" t="str">
        <f t="shared" si="16"/>
        <v>A+J=</v>
      </c>
      <c r="T60" s="34">
        <f t="shared" si="17"/>
        <v>44300</v>
      </c>
      <c r="U60" s="3"/>
      <c r="V60" s="4"/>
      <c r="W60" s="98">
        <v>44978</v>
      </c>
      <c r="X60" s="98" t="s">
        <v>57</v>
      </c>
      <c r="Y60" s="88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2">
        <f t="shared" si="8"/>
        <v>43984</v>
      </c>
      <c r="B61" s="72">
        <f t="shared" ca="1" si="24"/>
        <v>50378280.350000001</v>
      </c>
      <c r="C61" s="6">
        <f t="shared" si="9"/>
        <v>50000000</v>
      </c>
      <c r="D61" s="12">
        <f ca="1">IF(A61&lt;$B$1,VLOOKUP(A61,[1]DI!$A$4:$B$15000,2,FALSE),0)</f>
        <v>2.9000000000000005E-2</v>
      </c>
      <c r="E61" s="13">
        <f t="shared" ca="1" si="0"/>
        <v>1.00011345</v>
      </c>
      <c r="F61" s="13">
        <f ca="1">(TRUNC(PRODUCT($E$12:$E60),16))</f>
        <v>1.00418461352539</v>
      </c>
      <c r="G61" s="13">
        <f t="shared" si="10"/>
        <v>1</v>
      </c>
      <c r="H61" s="13">
        <f t="shared" ca="1" si="1"/>
        <v>1.00418461</v>
      </c>
      <c r="I61" s="12">
        <f t="shared" si="11"/>
        <v>2.5999999999999999E-2</v>
      </c>
      <c r="J61" s="34">
        <f t="shared" si="12"/>
        <v>43935</v>
      </c>
      <c r="K61" s="2">
        <f t="shared" si="13"/>
        <v>33</v>
      </c>
      <c r="L61" s="17">
        <f t="shared" si="14"/>
        <v>33</v>
      </c>
      <c r="M61" s="11">
        <f t="shared" si="2"/>
        <v>1.0033669080000001</v>
      </c>
      <c r="N61" s="11">
        <f t="shared" ca="1" si="3"/>
        <v>1.0075656070000001</v>
      </c>
      <c r="O61" s="17">
        <f t="shared" si="15"/>
        <v>0</v>
      </c>
      <c r="P61" s="13">
        <f t="shared" ca="1" si="4"/>
        <v>378280.35</v>
      </c>
      <c r="Q61" s="20">
        <f t="shared" si="5"/>
        <v>0</v>
      </c>
      <c r="R61" s="13">
        <f t="shared" si="6"/>
        <v>0</v>
      </c>
      <c r="S61" s="4" t="str">
        <f t="shared" si="16"/>
        <v>A+J=</v>
      </c>
      <c r="T61" s="34">
        <f t="shared" si="17"/>
        <v>44300</v>
      </c>
      <c r="U61" s="3"/>
      <c r="V61" s="4"/>
      <c r="W61" s="98">
        <v>45023</v>
      </c>
      <c r="X61" s="98" t="s">
        <v>67</v>
      </c>
      <c r="Y61" s="88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2">
        <f t="shared" si="8"/>
        <v>43985</v>
      </c>
      <c r="B62" s="72">
        <f t="shared" ca="1" si="24"/>
        <v>50389128.200000003</v>
      </c>
      <c r="C62" s="6">
        <f t="shared" si="9"/>
        <v>50000000</v>
      </c>
      <c r="D62" s="12">
        <f ca="1">IF(A62&lt;$B$1,VLOOKUP(A62,[1]DI!$A$4:$B$15000,2,FALSE),0)</f>
        <v>2.9000000000000005E-2</v>
      </c>
      <c r="E62" s="13">
        <f t="shared" ca="1" si="0"/>
        <v>1.00011345</v>
      </c>
      <c r="F62" s="13">
        <f ca="1">(TRUNC(PRODUCT($E$12:$E61),16))</f>
        <v>1.0042985382698</v>
      </c>
      <c r="G62" s="13">
        <f t="shared" si="10"/>
        <v>1</v>
      </c>
      <c r="H62" s="13">
        <f t="shared" ca="1" si="1"/>
        <v>1.00429854</v>
      </c>
      <c r="I62" s="12">
        <f t="shared" si="11"/>
        <v>2.5999999999999999E-2</v>
      </c>
      <c r="J62" s="34">
        <f t="shared" si="12"/>
        <v>43935</v>
      </c>
      <c r="K62" s="2">
        <f t="shared" si="13"/>
        <v>34</v>
      </c>
      <c r="L62" s="17">
        <f t="shared" si="14"/>
        <v>34</v>
      </c>
      <c r="M62" s="11">
        <f t="shared" si="2"/>
        <v>1.0034691120000001</v>
      </c>
      <c r="N62" s="11">
        <f t="shared" ca="1" si="3"/>
        <v>1.007782564</v>
      </c>
      <c r="O62" s="17">
        <f t="shared" si="15"/>
        <v>0</v>
      </c>
      <c r="P62" s="13">
        <f t="shared" ca="1" si="4"/>
        <v>389128.2</v>
      </c>
      <c r="Q62" s="20">
        <f t="shared" si="5"/>
        <v>0</v>
      </c>
      <c r="R62" s="13">
        <f t="shared" si="6"/>
        <v>0</v>
      </c>
      <c r="S62" s="4" t="str">
        <f t="shared" si="16"/>
        <v>A+J=</v>
      </c>
      <c r="T62" s="34">
        <f t="shared" si="17"/>
        <v>44300</v>
      </c>
      <c r="U62" s="3"/>
      <c r="V62" s="4"/>
      <c r="W62" s="98">
        <v>45037</v>
      </c>
      <c r="X62" s="98" t="s">
        <v>58</v>
      </c>
      <c r="Y62" s="88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2">
        <f t="shared" si="8"/>
        <v>43986</v>
      </c>
      <c r="B63" s="72">
        <f t="shared" ca="1" si="24"/>
        <v>50399978.249999993</v>
      </c>
      <c r="C63" s="6">
        <f t="shared" si="9"/>
        <v>50000000</v>
      </c>
      <c r="D63" s="12">
        <f ca="1">IF(A63&lt;$B$1,VLOOKUP(A63,[1]DI!$A$4:$B$15000,2,FALSE),0)</f>
        <v>2.9000000000000005E-2</v>
      </c>
      <c r="E63" s="13">
        <f t="shared" ca="1" si="0"/>
        <v>1.00011345</v>
      </c>
      <c r="F63" s="13">
        <f ca="1">(TRUNC(PRODUCT($E$12:$E62),16))</f>
        <v>1.0044124759389601</v>
      </c>
      <c r="G63" s="13">
        <f t="shared" si="10"/>
        <v>1</v>
      </c>
      <c r="H63" s="13">
        <f t="shared" ca="1" si="1"/>
        <v>1.0044124800000001</v>
      </c>
      <c r="I63" s="12">
        <f t="shared" si="11"/>
        <v>2.5999999999999999E-2</v>
      </c>
      <c r="J63" s="34">
        <f t="shared" si="12"/>
        <v>43935</v>
      </c>
      <c r="K63" s="2">
        <f t="shared" si="13"/>
        <v>35</v>
      </c>
      <c r="L63" s="17">
        <f t="shared" si="14"/>
        <v>35</v>
      </c>
      <c r="M63" s="11">
        <f t="shared" si="2"/>
        <v>1.003571327</v>
      </c>
      <c r="N63" s="11">
        <f t="shared" ca="1" si="3"/>
        <v>1.007999565</v>
      </c>
      <c r="O63" s="17">
        <f t="shared" si="15"/>
        <v>0</v>
      </c>
      <c r="P63" s="13">
        <f t="shared" ca="1" si="4"/>
        <v>399978.24999998999</v>
      </c>
      <c r="Q63" s="20">
        <f t="shared" si="5"/>
        <v>0</v>
      </c>
      <c r="R63" s="13">
        <f t="shared" si="6"/>
        <v>0</v>
      </c>
      <c r="S63" s="4" t="str">
        <f t="shared" si="16"/>
        <v>A+J=</v>
      </c>
      <c r="T63" s="34">
        <f t="shared" si="17"/>
        <v>44300</v>
      </c>
      <c r="U63" s="3"/>
      <c r="V63" s="4"/>
      <c r="W63" s="98">
        <v>45047</v>
      </c>
      <c r="X63" s="98" t="s">
        <v>69</v>
      </c>
      <c r="Y63" s="88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2">
        <f t="shared" si="8"/>
        <v>43987</v>
      </c>
      <c r="B64" s="72">
        <f t="shared" ca="1" si="24"/>
        <v>50410830.5</v>
      </c>
      <c r="C64" s="6">
        <f t="shared" si="9"/>
        <v>50000000</v>
      </c>
      <c r="D64" s="12">
        <f ca="1">IF(A64&lt;$B$1,VLOOKUP(A64,[1]DI!$A$4:$B$15000,2,FALSE),0)</f>
        <v>2.9000000000000005E-2</v>
      </c>
      <c r="E64" s="13">
        <f t="shared" ca="1" si="0"/>
        <v>1.00011345</v>
      </c>
      <c r="F64" s="13">
        <f ca="1">(TRUNC(PRODUCT($E$12:$E63),16))</f>
        <v>1.0045264265343601</v>
      </c>
      <c r="G64" s="13">
        <f t="shared" si="10"/>
        <v>1</v>
      </c>
      <c r="H64" s="13">
        <f t="shared" ca="1" si="1"/>
        <v>1.0045264300000001</v>
      </c>
      <c r="I64" s="12">
        <f t="shared" si="11"/>
        <v>2.5999999999999999E-2</v>
      </c>
      <c r="J64" s="34">
        <f t="shared" si="12"/>
        <v>43935</v>
      </c>
      <c r="K64" s="2">
        <f t="shared" si="13"/>
        <v>36</v>
      </c>
      <c r="L64" s="17">
        <f t="shared" si="14"/>
        <v>36</v>
      </c>
      <c r="M64" s="11">
        <f t="shared" si="2"/>
        <v>1.003673552</v>
      </c>
      <c r="N64" s="11">
        <f t="shared" ca="1" si="3"/>
        <v>1.0082166100000001</v>
      </c>
      <c r="O64" s="17">
        <f t="shared" si="15"/>
        <v>0</v>
      </c>
      <c r="P64" s="13">
        <f t="shared" ca="1" si="4"/>
        <v>410830.5</v>
      </c>
      <c r="Q64" s="20">
        <f t="shared" si="5"/>
        <v>0</v>
      </c>
      <c r="R64" s="13">
        <f t="shared" si="6"/>
        <v>0</v>
      </c>
      <c r="S64" s="4" t="str">
        <f t="shared" si="16"/>
        <v>A+J=</v>
      </c>
      <c r="T64" s="34">
        <f t="shared" si="17"/>
        <v>44300</v>
      </c>
      <c r="U64" s="3"/>
      <c r="V64" s="4"/>
      <c r="W64" s="98">
        <v>45085</v>
      </c>
      <c r="X64" s="98" t="s">
        <v>68</v>
      </c>
      <c r="Y64" s="88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2">
        <f t="shared" si="8"/>
        <v>43988</v>
      </c>
      <c r="B65" s="72">
        <f t="shared" ca="1" si="24"/>
        <v>50421684.899999991</v>
      </c>
      <c r="C65" s="6">
        <f t="shared" si="9"/>
        <v>50000000</v>
      </c>
      <c r="D65" s="12">
        <f ca="1">IF(A65&lt;$B$1,VLOOKUP(A65,[1]DI!$A$4:$B$15000,2,FALSE),0)</f>
        <v>0</v>
      </c>
      <c r="E65" s="13">
        <f t="shared" ca="1" si="0"/>
        <v>1</v>
      </c>
      <c r="F65" s="13">
        <f ca="1">(TRUNC(PRODUCT($E$12:$E64),16))</f>
        <v>1.0046403900574501</v>
      </c>
      <c r="G65" s="13">
        <f t="shared" si="10"/>
        <v>1</v>
      </c>
      <c r="H65" s="13">
        <f t="shared" ca="1" si="1"/>
        <v>1.00464039</v>
      </c>
      <c r="I65" s="12">
        <f t="shared" si="11"/>
        <v>2.5999999999999999E-2</v>
      </c>
      <c r="J65" s="34">
        <f t="shared" si="12"/>
        <v>43935</v>
      </c>
      <c r="K65" s="2">
        <f t="shared" si="13"/>
        <v>36</v>
      </c>
      <c r="L65" s="17">
        <f t="shared" si="14"/>
        <v>37</v>
      </c>
      <c r="M65" s="11">
        <f t="shared" si="2"/>
        <v>1.0037757869999999</v>
      </c>
      <c r="N65" s="11">
        <f t="shared" ca="1" si="3"/>
        <v>1.0084336979999999</v>
      </c>
      <c r="O65" s="17">
        <f t="shared" si="15"/>
        <v>0</v>
      </c>
      <c r="P65" s="13">
        <f t="shared" ca="1" si="4"/>
        <v>421684.89999999001</v>
      </c>
      <c r="Q65" s="20">
        <f t="shared" si="5"/>
        <v>0</v>
      </c>
      <c r="R65" s="13">
        <f t="shared" si="6"/>
        <v>0</v>
      </c>
      <c r="S65" s="4" t="str">
        <f t="shared" si="16"/>
        <v>A+J=</v>
      </c>
      <c r="T65" s="34">
        <f t="shared" si="17"/>
        <v>44300</v>
      </c>
      <c r="U65" s="3"/>
      <c r="V65" s="4"/>
      <c r="W65" s="98">
        <v>45176</v>
      </c>
      <c r="X65" s="98" t="s">
        <v>70</v>
      </c>
      <c r="Y65" s="88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2">
        <f t="shared" si="8"/>
        <v>43989</v>
      </c>
      <c r="B66" s="72">
        <f t="shared" ca="1" si="24"/>
        <v>50421684.899999991</v>
      </c>
      <c r="C66" s="6">
        <f t="shared" si="9"/>
        <v>50000000</v>
      </c>
      <c r="D66" s="12">
        <f ca="1">IF(A66&lt;$B$1,VLOOKUP(A66,[1]DI!$A$4:$B$15000,2,FALSE),0)</f>
        <v>0</v>
      </c>
      <c r="E66" s="13">
        <f t="shared" ca="1" si="0"/>
        <v>1</v>
      </c>
      <c r="F66" s="13">
        <f ca="1">(TRUNC(PRODUCT($E$12:$E65),16))</f>
        <v>1.0046403900574501</v>
      </c>
      <c r="G66" s="13">
        <f t="shared" si="10"/>
        <v>1</v>
      </c>
      <c r="H66" s="13">
        <f t="shared" ca="1" si="1"/>
        <v>1.00464039</v>
      </c>
      <c r="I66" s="12">
        <f t="shared" si="11"/>
        <v>2.5999999999999999E-2</v>
      </c>
      <c r="J66" s="34">
        <f t="shared" si="12"/>
        <v>43935</v>
      </c>
      <c r="K66" s="2">
        <f t="shared" si="13"/>
        <v>36</v>
      </c>
      <c r="L66" s="17">
        <f t="shared" si="14"/>
        <v>37</v>
      </c>
      <c r="M66" s="11">
        <f t="shared" si="2"/>
        <v>1.0037757869999999</v>
      </c>
      <c r="N66" s="11">
        <f t="shared" ca="1" si="3"/>
        <v>1.0084336979999999</v>
      </c>
      <c r="O66" s="17">
        <f t="shared" si="15"/>
        <v>0</v>
      </c>
      <c r="P66" s="13">
        <f t="shared" ca="1" si="4"/>
        <v>421684.89999999001</v>
      </c>
      <c r="Q66" s="20">
        <f t="shared" si="5"/>
        <v>0</v>
      </c>
      <c r="R66" s="13">
        <f t="shared" si="6"/>
        <v>0</v>
      </c>
      <c r="S66" s="4" t="str">
        <f t="shared" si="16"/>
        <v>A+J=</v>
      </c>
      <c r="T66" s="34">
        <f t="shared" si="17"/>
        <v>44300</v>
      </c>
      <c r="U66" s="3"/>
      <c r="V66" s="4"/>
      <c r="W66" s="98">
        <v>45211</v>
      </c>
      <c r="X66" s="99" t="s">
        <v>59</v>
      </c>
      <c r="Y66" s="88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2">
        <f t="shared" si="8"/>
        <v>43990</v>
      </c>
      <c r="B67" s="72">
        <f t="shared" ca="1" si="24"/>
        <v>50421684.899999991</v>
      </c>
      <c r="C67" s="6">
        <f t="shared" si="9"/>
        <v>50000000</v>
      </c>
      <c r="D67" s="12">
        <f ca="1">IF(A67&lt;$B$1,VLOOKUP(A67,[1]DI!$A$4:$B$15000,2,FALSE),0)</f>
        <v>2.9000000000000005E-2</v>
      </c>
      <c r="E67" s="13">
        <f t="shared" ca="1" si="0"/>
        <v>1.00011345</v>
      </c>
      <c r="F67" s="13">
        <f ca="1">(TRUNC(PRODUCT($E$12:$E66),16))</f>
        <v>1.0046403900574501</v>
      </c>
      <c r="G67" s="13">
        <f t="shared" si="10"/>
        <v>1</v>
      </c>
      <c r="H67" s="13">
        <f t="shared" ca="1" si="1"/>
        <v>1.00464039</v>
      </c>
      <c r="I67" s="12">
        <f t="shared" si="11"/>
        <v>2.5999999999999999E-2</v>
      </c>
      <c r="J67" s="34">
        <f t="shared" si="12"/>
        <v>43935</v>
      </c>
      <c r="K67" s="2">
        <f t="shared" si="13"/>
        <v>37</v>
      </c>
      <c r="L67" s="17">
        <f t="shared" si="14"/>
        <v>37</v>
      </c>
      <c r="M67" s="11">
        <f t="shared" si="2"/>
        <v>1.0037757869999999</v>
      </c>
      <c r="N67" s="11">
        <f t="shared" ca="1" si="3"/>
        <v>1.0084336979999999</v>
      </c>
      <c r="O67" s="17">
        <f t="shared" si="15"/>
        <v>0</v>
      </c>
      <c r="P67" s="13">
        <f t="shared" ca="1" si="4"/>
        <v>421684.89999999001</v>
      </c>
      <c r="Q67" s="20">
        <f t="shared" si="5"/>
        <v>0</v>
      </c>
      <c r="R67" s="13">
        <f t="shared" si="6"/>
        <v>0</v>
      </c>
      <c r="S67" s="4" t="str">
        <f t="shared" si="16"/>
        <v>A+J=</v>
      </c>
      <c r="T67" s="34">
        <f t="shared" si="17"/>
        <v>44300</v>
      </c>
      <c r="U67" s="3"/>
      <c r="V67" s="4"/>
      <c r="W67" s="98">
        <v>45232</v>
      </c>
      <c r="X67" s="98" t="s">
        <v>63</v>
      </c>
      <c r="Y67" s="88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2">
        <f t="shared" si="8"/>
        <v>43991</v>
      </c>
      <c r="B68" s="72">
        <f t="shared" ca="1" si="24"/>
        <v>50432542.04999999</v>
      </c>
      <c r="C68" s="6">
        <f t="shared" si="9"/>
        <v>50000000</v>
      </c>
      <c r="D68" s="12">
        <f ca="1">IF(A68&lt;$B$1,VLOOKUP(A68,[1]DI!$A$4:$B$15000,2,FALSE),0)</f>
        <v>2.9000000000000005E-2</v>
      </c>
      <c r="E68" s="13">
        <f t="shared" ca="1" si="0"/>
        <v>1.00011345</v>
      </c>
      <c r="F68" s="13">
        <f ca="1">(TRUNC(PRODUCT($E$12:$E67),16))</f>
        <v>1.0047543665097001</v>
      </c>
      <c r="G68" s="13">
        <f t="shared" si="10"/>
        <v>1</v>
      </c>
      <c r="H68" s="13">
        <f t="shared" ca="1" si="1"/>
        <v>1.0047543699999999</v>
      </c>
      <c r="I68" s="12">
        <f t="shared" si="11"/>
        <v>2.5999999999999999E-2</v>
      </c>
      <c r="J68" s="34">
        <f t="shared" si="12"/>
        <v>43935</v>
      </c>
      <c r="K68" s="2">
        <f t="shared" si="13"/>
        <v>38</v>
      </c>
      <c r="L68" s="17">
        <f t="shared" si="14"/>
        <v>38</v>
      </c>
      <c r="M68" s="11">
        <f t="shared" si="2"/>
        <v>1.0038780329999999</v>
      </c>
      <c r="N68" s="11">
        <f t="shared" ca="1" si="3"/>
        <v>1.0086508409999999</v>
      </c>
      <c r="O68" s="17">
        <f t="shared" si="15"/>
        <v>0</v>
      </c>
      <c r="P68" s="13">
        <f t="shared" ca="1" si="4"/>
        <v>432542.04999998998</v>
      </c>
      <c r="Q68" s="20">
        <f t="shared" si="5"/>
        <v>0</v>
      </c>
      <c r="R68" s="13">
        <f t="shared" si="6"/>
        <v>0</v>
      </c>
      <c r="S68" s="4" t="str">
        <f t="shared" si="16"/>
        <v>A+J=</v>
      </c>
      <c r="T68" s="34">
        <f t="shared" si="17"/>
        <v>44300</v>
      </c>
      <c r="U68" s="3"/>
      <c r="V68" s="4"/>
      <c r="W68" s="98">
        <v>45245</v>
      </c>
      <c r="X68" s="98" t="s">
        <v>71</v>
      </c>
      <c r="Y68" s="88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2">
        <f t="shared" si="8"/>
        <v>43992</v>
      </c>
      <c r="B69" s="72">
        <f t="shared" ca="1" si="24"/>
        <v>50443401.349999987</v>
      </c>
      <c r="C69" s="6">
        <f t="shared" si="9"/>
        <v>50000000</v>
      </c>
      <c r="D69" s="12">
        <f ca="1">IF(A69&lt;$B$1,VLOOKUP(A69,[1]DI!$A$4:$B$15000,2,FALSE),0)</f>
        <v>2.9000000000000005E-2</v>
      </c>
      <c r="E69" s="13">
        <f t="shared" ca="1" si="0"/>
        <v>1.00011345</v>
      </c>
      <c r="F69" s="13">
        <f ca="1">(TRUNC(PRODUCT($E$12:$E68),16))</f>
        <v>1.0048683558925799</v>
      </c>
      <c r="G69" s="13">
        <f t="shared" si="10"/>
        <v>1</v>
      </c>
      <c r="H69" s="13">
        <f t="shared" ca="1" si="1"/>
        <v>1.0048683599999999</v>
      </c>
      <c r="I69" s="12">
        <f t="shared" si="11"/>
        <v>2.5999999999999999E-2</v>
      </c>
      <c r="J69" s="34">
        <f t="shared" si="12"/>
        <v>43935</v>
      </c>
      <c r="K69" s="2">
        <f t="shared" si="13"/>
        <v>39</v>
      </c>
      <c r="L69" s="17">
        <f t="shared" si="14"/>
        <v>39</v>
      </c>
      <c r="M69" s="11">
        <f t="shared" si="2"/>
        <v>1.0039802900000001</v>
      </c>
      <c r="N69" s="11">
        <f t="shared" ca="1" si="3"/>
        <v>1.0088680269999999</v>
      </c>
      <c r="O69" s="17">
        <f t="shared" si="15"/>
        <v>0</v>
      </c>
      <c r="P69" s="13">
        <f t="shared" ca="1" si="4"/>
        <v>443401.34999999002</v>
      </c>
      <c r="Q69" s="20">
        <f t="shared" si="5"/>
        <v>0</v>
      </c>
      <c r="R69" s="13">
        <f t="shared" si="6"/>
        <v>0</v>
      </c>
      <c r="S69" s="4" t="str">
        <f t="shared" si="16"/>
        <v>A+J=</v>
      </c>
      <c r="T69" s="34">
        <f t="shared" si="17"/>
        <v>44300</v>
      </c>
      <c r="U69" s="3"/>
      <c r="V69" s="4"/>
      <c r="W69" s="98">
        <v>45285</v>
      </c>
      <c r="X69" s="98" t="s">
        <v>65</v>
      </c>
      <c r="Y69" s="88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2">
        <f t="shared" si="8"/>
        <v>43993</v>
      </c>
      <c r="B70" s="72">
        <f t="shared" ca="1" si="24"/>
        <v>50454262.899999999</v>
      </c>
      <c r="C70" s="6">
        <f t="shared" si="9"/>
        <v>50000000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1.0049823582075601</v>
      </c>
      <c r="G70" s="13">
        <f t="shared" si="10"/>
        <v>1</v>
      </c>
      <c r="H70" s="13">
        <f t="shared" ca="1" si="1"/>
        <v>1.0049823600000001</v>
      </c>
      <c r="I70" s="12">
        <f t="shared" si="11"/>
        <v>2.5999999999999999E-2</v>
      </c>
      <c r="J70" s="34">
        <f t="shared" si="12"/>
        <v>43935</v>
      </c>
      <c r="K70" s="2">
        <f t="shared" si="13"/>
        <v>39</v>
      </c>
      <c r="L70" s="17">
        <f t="shared" si="14"/>
        <v>40</v>
      </c>
      <c r="M70" s="11">
        <f t="shared" si="2"/>
        <v>1.004082557</v>
      </c>
      <c r="N70" s="11">
        <f t="shared" ca="1" si="3"/>
        <v>1.009085258</v>
      </c>
      <c r="O70" s="17">
        <f t="shared" si="15"/>
        <v>0</v>
      </c>
      <c r="P70" s="13">
        <f t="shared" ca="1" si="4"/>
        <v>454262.9</v>
      </c>
      <c r="Q70" s="20">
        <f t="shared" si="5"/>
        <v>0</v>
      </c>
      <c r="R70" s="13">
        <f t="shared" si="6"/>
        <v>0</v>
      </c>
      <c r="S70" s="4" t="str">
        <f t="shared" si="16"/>
        <v>A+J=</v>
      </c>
      <c r="T70" s="34">
        <f t="shared" si="17"/>
        <v>44300</v>
      </c>
      <c r="U70" s="3"/>
      <c r="V70" s="4"/>
      <c r="W70" s="98">
        <v>45292</v>
      </c>
      <c r="X70" s="98" t="s">
        <v>66</v>
      </c>
      <c r="Y70" s="88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2">
        <f t="shared" si="8"/>
        <v>43994</v>
      </c>
      <c r="B71" s="72">
        <f t="shared" ca="1" si="24"/>
        <v>50454262.899999999</v>
      </c>
      <c r="C71" s="6">
        <f t="shared" si="9"/>
        <v>50000000</v>
      </c>
      <c r="D71" s="12">
        <f ca="1">IF(A71&lt;$B$1,VLOOKUP(A71,[1]DI!$A$4:$B$15000,2,FALSE),0)</f>
        <v>2.9000000000000005E-2</v>
      </c>
      <c r="E71" s="13">
        <f t="shared" ca="1" si="0"/>
        <v>1.00011345</v>
      </c>
      <c r="F71" s="13">
        <f ca="1">(TRUNC(PRODUCT($E$12:$E70),16))</f>
        <v>1.0049823582075601</v>
      </c>
      <c r="G71" s="13">
        <f t="shared" si="10"/>
        <v>1</v>
      </c>
      <c r="H71" s="13">
        <f t="shared" ca="1" si="1"/>
        <v>1.0049823600000001</v>
      </c>
      <c r="I71" s="12">
        <f t="shared" si="11"/>
        <v>2.5999999999999999E-2</v>
      </c>
      <c r="J71" s="34">
        <f t="shared" si="12"/>
        <v>43935</v>
      </c>
      <c r="K71" s="2">
        <f t="shared" si="13"/>
        <v>40</v>
      </c>
      <c r="L71" s="17">
        <f t="shared" si="14"/>
        <v>40</v>
      </c>
      <c r="M71" s="11">
        <f t="shared" si="2"/>
        <v>1.004082557</v>
      </c>
      <c r="N71" s="11">
        <f t="shared" ca="1" si="3"/>
        <v>1.009085258</v>
      </c>
      <c r="O71" s="17">
        <f t="shared" si="15"/>
        <v>0</v>
      </c>
      <c r="P71" s="13">
        <f t="shared" ca="1" si="4"/>
        <v>454262.9</v>
      </c>
      <c r="Q71" s="20">
        <f t="shared" si="5"/>
        <v>0</v>
      </c>
      <c r="R71" s="13">
        <f t="shared" si="6"/>
        <v>0</v>
      </c>
      <c r="S71" s="4" t="str">
        <f t="shared" si="16"/>
        <v>A+J=</v>
      </c>
      <c r="T71" s="34">
        <f t="shared" si="17"/>
        <v>44300</v>
      </c>
      <c r="U71" s="3"/>
      <c r="V71" s="4"/>
      <c r="W71" s="98">
        <v>45334</v>
      </c>
      <c r="X71" s="98" t="s">
        <v>57</v>
      </c>
      <c r="Y71" s="89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2">
        <f t="shared" si="8"/>
        <v>43995</v>
      </c>
      <c r="B72" s="72">
        <f t="shared" ca="1" si="24"/>
        <v>50465126.54999999</v>
      </c>
      <c r="C72" s="6">
        <f t="shared" si="9"/>
        <v>50000000</v>
      </c>
      <c r="D72" s="12">
        <f ca="1">IF(A72&lt;$B$1,VLOOKUP(A72,[1]DI!$A$4:$B$15000,2,FALSE),0)</f>
        <v>0</v>
      </c>
      <c r="E72" s="13">
        <f t="shared" ca="1" si="0"/>
        <v>1</v>
      </c>
      <c r="F72" s="13">
        <f ca="1">(TRUNC(PRODUCT($E$12:$E71),16))</f>
        <v>1.0050963734561</v>
      </c>
      <c r="G72" s="13">
        <f t="shared" si="10"/>
        <v>1</v>
      </c>
      <c r="H72" s="13">
        <f t="shared" ca="1" si="1"/>
        <v>1.00509637</v>
      </c>
      <c r="I72" s="12">
        <f t="shared" si="11"/>
        <v>2.5999999999999999E-2</v>
      </c>
      <c r="J72" s="34">
        <f t="shared" si="12"/>
        <v>43935</v>
      </c>
      <c r="K72" s="2">
        <f t="shared" si="13"/>
        <v>40</v>
      </c>
      <c r="L72" s="17">
        <f t="shared" si="14"/>
        <v>41</v>
      </c>
      <c r="M72" s="11">
        <f t="shared" si="2"/>
        <v>1.0041848339999999</v>
      </c>
      <c r="N72" s="11">
        <f t="shared" ca="1" si="3"/>
        <v>1.0093025309999999</v>
      </c>
      <c r="O72" s="17">
        <f t="shared" si="15"/>
        <v>0</v>
      </c>
      <c r="P72" s="13">
        <f t="shared" ca="1" si="4"/>
        <v>465126.54999998998</v>
      </c>
      <c r="Q72" s="20">
        <f t="shared" si="5"/>
        <v>0</v>
      </c>
      <c r="R72" s="13">
        <f t="shared" si="6"/>
        <v>0</v>
      </c>
      <c r="S72" s="4" t="str">
        <f t="shared" si="16"/>
        <v>A+J=</v>
      </c>
      <c r="T72" s="34">
        <f t="shared" si="17"/>
        <v>44300</v>
      </c>
      <c r="U72" s="3"/>
      <c r="V72" s="4"/>
      <c r="W72" s="98">
        <v>45335</v>
      </c>
      <c r="X72" s="98" t="s">
        <v>57</v>
      </c>
      <c r="Y72" s="89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2">
        <f t="shared" si="8"/>
        <v>43996</v>
      </c>
      <c r="B73" s="72">
        <f t="shared" ca="1" si="24"/>
        <v>50465126.54999999</v>
      </c>
      <c r="C73" s="6">
        <f t="shared" si="9"/>
        <v>50000000</v>
      </c>
      <c r="D73" s="12">
        <f ca="1">IF(A73&lt;$B$1,VLOOKUP(A73,[1]DI!$A$4:$B$15000,2,FALSE),0)</f>
        <v>0</v>
      </c>
      <c r="E73" s="13">
        <f t="shared" ca="1" si="0"/>
        <v>1</v>
      </c>
      <c r="F73" s="13">
        <f ca="1">(TRUNC(PRODUCT($E$12:$E72),16))</f>
        <v>1.0050963734561</v>
      </c>
      <c r="G73" s="13">
        <f t="shared" si="10"/>
        <v>1</v>
      </c>
      <c r="H73" s="13">
        <f t="shared" ca="1" si="1"/>
        <v>1.00509637</v>
      </c>
      <c r="I73" s="12">
        <f t="shared" si="11"/>
        <v>2.5999999999999999E-2</v>
      </c>
      <c r="J73" s="34">
        <f t="shared" si="12"/>
        <v>43935</v>
      </c>
      <c r="K73" s="2">
        <f t="shared" si="13"/>
        <v>40</v>
      </c>
      <c r="L73" s="17">
        <f t="shared" si="14"/>
        <v>41</v>
      </c>
      <c r="M73" s="11">
        <f t="shared" si="2"/>
        <v>1.0041848339999999</v>
      </c>
      <c r="N73" s="11">
        <f t="shared" ca="1" si="3"/>
        <v>1.0093025309999999</v>
      </c>
      <c r="O73" s="17">
        <f t="shared" si="15"/>
        <v>0</v>
      </c>
      <c r="P73" s="13">
        <f t="shared" ca="1" si="4"/>
        <v>465126.54999998998</v>
      </c>
      <c r="Q73" s="20">
        <f t="shared" si="5"/>
        <v>0</v>
      </c>
      <c r="R73" s="13">
        <f t="shared" si="6"/>
        <v>0</v>
      </c>
      <c r="S73" s="4" t="str">
        <f t="shared" si="16"/>
        <v>A+J=</v>
      </c>
      <c r="T73" s="34">
        <f t="shared" si="17"/>
        <v>44300</v>
      </c>
      <c r="U73" s="3"/>
      <c r="V73" s="4"/>
      <c r="W73" s="98">
        <v>45380</v>
      </c>
      <c r="X73" s="98" t="s">
        <v>67</v>
      </c>
      <c r="Y73" s="88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2">
        <f t="shared" si="8"/>
        <v>43997</v>
      </c>
      <c r="B74" s="72">
        <f t="shared" ca="1" si="24"/>
        <v>50465126.54999999</v>
      </c>
      <c r="C74" s="6">
        <f t="shared" si="9"/>
        <v>50000000</v>
      </c>
      <c r="D74" s="12">
        <f ca="1">IF(A74&lt;$B$1,VLOOKUP(A74,[1]DI!$A$4:$B$15000,2,FALSE),0)</f>
        <v>2.9000000000000005E-2</v>
      </c>
      <c r="E74" s="13">
        <f t="shared" ca="1" si="0"/>
        <v>1.00011345</v>
      </c>
      <c r="F74" s="13">
        <f ca="1">(TRUNC(PRODUCT($E$12:$E73),16))</f>
        <v>1.0050963734561</v>
      </c>
      <c r="G74" s="13">
        <f t="shared" si="10"/>
        <v>1</v>
      </c>
      <c r="H74" s="13">
        <f t="shared" ca="1" si="1"/>
        <v>1.00509637</v>
      </c>
      <c r="I74" s="12">
        <f t="shared" si="11"/>
        <v>2.5999999999999999E-2</v>
      </c>
      <c r="J74" s="34">
        <f t="shared" si="12"/>
        <v>43935</v>
      </c>
      <c r="K74" s="2">
        <f t="shared" si="13"/>
        <v>41</v>
      </c>
      <c r="L74" s="17">
        <f t="shared" si="14"/>
        <v>41</v>
      </c>
      <c r="M74" s="11">
        <f t="shared" si="2"/>
        <v>1.0041848339999999</v>
      </c>
      <c r="N74" s="11">
        <f t="shared" ca="1" si="3"/>
        <v>1.0093025309999999</v>
      </c>
      <c r="O74" s="17">
        <f t="shared" si="15"/>
        <v>0</v>
      </c>
      <c r="P74" s="13">
        <f t="shared" ca="1" si="4"/>
        <v>465126.54999998998</v>
      </c>
      <c r="Q74" s="20">
        <f t="shared" si="5"/>
        <v>0</v>
      </c>
      <c r="R74" s="13">
        <f t="shared" si="6"/>
        <v>0</v>
      </c>
      <c r="S74" s="4" t="str">
        <f t="shared" si="16"/>
        <v>A+J=</v>
      </c>
      <c r="T74" s="34">
        <f t="shared" si="17"/>
        <v>44300</v>
      </c>
      <c r="U74" s="3"/>
      <c r="V74" s="4"/>
      <c r="W74" s="98">
        <v>45413</v>
      </c>
      <c r="X74" s="98" t="s">
        <v>69</v>
      </c>
      <c r="Y74" s="88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2">
        <f t="shared" si="8"/>
        <v>43998</v>
      </c>
      <c r="B75" s="72">
        <f t="shared" ca="1" si="24"/>
        <v>50475992.950000003</v>
      </c>
      <c r="C75" s="6">
        <f t="shared" si="9"/>
        <v>50000000</v>
      </c>
      <c r="D75" s="12">
        <f ca="1">IF(A75&lt;$B$1,VLOOKUP(A75,[1]DI!$A$4:$B$15000,2,FALSE),0)</f>
        <v>2.9000000000000005E-2</v>
      </c>
      <c r="E75" s="13">
        <f t="shared" ca="1" si="0"/>
        <v>1.00011345</v>
      </c>
      <c r="F75" s="13">
        <f ca="1">(TRUNC(PRODUCT($E$12:$E74),16))</f>
        <v>1.0052104016396599</v>
      </c>
      <c r="G75" s="13">
        <f t="shared" si="10"/>
        <v>1</v>
      </c>
      <c r="H75" s="13">
        <f t="shared" ca="1" si="1"/>
        <v>1.0052103999999999</v>
      </c>
      <c r="I75" s="12">
        <f t="shared" si="11"/>
        <v>2.5999999999999999E-2</v>
      </c>
      <c r="J75" s="34">
        <f t="shared" si="12"/>
        <v>43935</v>
      </c>
      <c r="K75" s="2">
        <f t="shared" si="13"/>
        <v>42</v>
      </c>
      <c r="L75" s="17">
        <f t="shared" si="14"/>
        <v>42</v>
      </c>
      <c r="M75" s="11">
        <f t="shared" si="2"/>
        <v>1.0042871209999999</v>
      </c>
      <c r="N75" s="11">
        <f t="shared" ca="1" si="3"/>
        <v>1.0095198590000001</v>
      </c>
      <c r="O75" s="17">
        <f t="shared" si="15"/>
        <v>0</v>
      </c>
      <c r="P75" s="13">
        <f t="shared" ca="1" si="4"/>
        <v>475992.95</v>
      </c>
      <c r="Q75" s="20">
        <f t="shared" si="5"/>
        <v>0</v>
      </c>
      <c r="R75" s="13">
        <f t="shared" si="6"/>
        <v>0</v>
      </c>
      <c r="S75" s="4" t="str">
        <f t="shared" si="16"/>
        <v>A+J=</v>
      </c>
      <c r="T75" s="34">
        <f t="shared" si="17"/>
        <v>44300</v>
      </c>
      <c r="U75" s="3"/>
      <c r="V75" s="4"/>
      <c r="W75" s="98">
        <v>45442</v>
      </c>
      <c r="X75" s="98" t="s">
        <v>68</v>
      </c>
      <c r="Y75" s="88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2">
        <f t="shared" si="8"/>
        <v>43999</v>
      </c>
      <c r="B76" s="72">
        <f t="shared" ca="1" si="24"/>
        <v>50486861.5</v>
      </c>
      <c r="C76" s="6">
        <f t="shared" si="9"/>
        <v>50000000</v>
      </c>
      <c r="D76" s="12">
        <f ca="1">IF(A76&lt;$B$1,VLOOKUP(A76,[1]DI!$A$4:$B$15000,2,FALSE),0)</f>
        <v>2.9000000000000005E-2</v>
      </c>
      <c r="E76" s="13">
        <f t="shared" ref="E76:E139" ca="1" si="25">ROUND(((1+D76)^(1/252)),8)</f>
        <v>1.00011345</v>
      </c>
      <c r="F76" s="13">
        <f ca="1">(TRUNC(PRODUCT($E$12:$E75),16))</f>
        <v>1.0053244427597301</v>
      </c>
      <c r="G76" s="13">
        <f t="shared" si="10"/>
        <v>1</v>
      </c>
      <c r="H76" s="13">
        <f t="shared" ref="H76:H139" ca="1" si="26">ROUND(F76/G76,8)</f>
        <v>1.0053244400000001</v>
      </c>
      <c r="I76" s="12">
        <f t="shared" si="11"/>
        <v>2.5999999999999999E-2</v>
      </c>
      <c r="J76" s="34">
        <f t="shared" si="12"/>
        <v>43935</v>
      </c>
      <c r="K76" s="2">
        <f t="shared" si="13"/>
        <v>43</v>
      </c>
      <c r="L76" s="17">
        <f t="shared" si="14"/>
        <v>43</v>
      </c>
      <c r="M76" s="11">
        <f t="shared" ref="M76:M139" si="27">ROUND((I76+1)^(L76/252),9)</f>
        <v>1.004389419</v>
      </c>
      <c r="N76" s="11">
        <f t="shared" ref="N76:N139" ca="1" si="28">ROUND(H76*M76,9)</f>
        <v>1.00973723</v>
      </c>
      <c r="O76" s="17">
        <f t="shared" si="15"/>
        <v>0</v>
      </c>
      <c r="P76" s="13">
        <f t="shared" ref="P76:P139" ca="1" si="29">TRUNC(((N76-1)*C76),8)</f>
        <v>486861.5</v>
      </c>
      <c r="Q76" s="20">
        <f t="shared" ref="Q76:Q139" si="30">IF($O76&gt;0,VLOOKUP($O76,$W$12:$AC$19,7),0)</f>
        <v>0</v>
      </c>
      <c r="R76" s="13">
        <f t="shared" ref="R76:R139" si="31">IF(Q76&gt;0,TRUNC(Q76*C$12,8),0)</f>
        <v>0</v>
      </c>
      <c r="S76" s="4" t="str">
        <f t="shared" si="16"/>
        <v>A+J=</v>
      </c>
      <c r="T76" s="34">
        <f t="shared" si="17"/>
        <v>44300</v>
      </c>
      <c r="U76" s="3"/>
      <c r="V76" s="4"/>
      <c r="W76" s="98">
        <v>45611</v>
      </c>
      <c r="X76" s="98" t="s">
        <v>71</v>
      </c>
      <c r="Y76" s="88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2">
        <f t="shared" ref="A77:A140" si="32">(A76+1)</f>
        <v>44000</v>
      </c>
      <c r="B77" s="72">
        <f t="shared" ca="1" si="24"/>
        <v>50497732.79999999</v>
      </c>
      <c r="C77" s="6">
        <f t="shared" ref="C77:C140" si="33">(C76-R76)</f>
        <v>50000000</v>
      </c>
      <c r="D77" s="12">
        <f ca="1">IF(A77&lt;$B$1,VLOOKUP(A77,[1]DI!$A$4:$B$15000,2,FALSE),0)</f>
        <v>2.1500000000000005E-2</v>
      </c>
      <c r="E77" s="13">
        <f t="shared" ca="1" si="25"/>
        <v>1.0000844200000001</v>
      </c>
      <c r="F77" s="13">
        <f ca="1">(TRUNC(PRODUCT($E$12:$E76),16))</f>
        <v>1.0054384968177601</v>
      </c>
      <c r="G77" s="13">
        <f t="shared" ref="G77:G140" si="34">IF(O76&gt;0,F76,G76)</f>
        <v>1</v>
      </c>
      <c r="H77" s="13">
        <f t="shared" ca="1" si="26"/>
        <v>1.0054384999999999</v>
      </c>
      <c r="I77" s="12">
        <f t="shared" ref="I77:I140" si="35">I76</f>
        <v>2.5999999999999999E-2</v>
      </c>
      <c r="J77" s="34">
        <f t="shared" ref="J77:J140" si="36">IF(O76&gt;0,VLOOKUP(O76,W$12:AG$150,2),J76)</f>
        <v>43935</v>
      </c>
      <c r="K77" s="2">
        <f t="shared" ref="K77:K140" si="37">IF(A77&gt;J77,IF(NETWORKDAYS(J77,A77,$W$21:$W$544)-1=0,1,NETWORKDAYS(J77,A77,$W$21:$W$544)-1),0)</f>
        <v>44</v>
      </c>
      <c r="L77" s="17">
        <f t="shared" ref="L77:L140" si="38">IF(AND(K77=1,K76=1),1,IF(K77&gt;0,IF(K77=K76,K77+1,K77),0))</f>
        <v>44</v>
      </c>
      <c r="M77" s="11">
        <f t="shared" si="27"/>
        <v>1.0044917280000001</v>
      </c>
      <c r="N77" s="11">
        <f t="shared" ca="1" si="28"/>
        <v>1.0099546559999999</v>
      </c>
      <c r="O77" s="17">
        <f t="shared" ref="O77:O140" si="39">IF(VLOOKUP(A77,X$12:AE$150,8)=VLOOKUP(A76,X$12:AE$150,8),0,VLOOKUP(A77,X$12:AE$150,8))</f>
        <v>0</v>
      </c>
      <c r="P77" s="13">
        <f t="shared" ca="1" si="29"/>
        <v>497732.79999998998</v>
      </c>
      <c r="Q77" s="20">
        <f t="shared" si="30"/>
        <v>0</v>
      </c>
      <c r="R77" s="13">
        <f t="shared" si="31"/>
        <v>0</v>
      </c>
      <c r="S77" s="4" t="str">
        <f t="shared" ref="S77:S140" si="40">IF(O76&gt;0,VLOOKUP(O76,W$12:AG$150,10),S76)</f>
        <v>A+J=</v>
      </c>
      <c r="T77" s="34">
        <f t="shared" ref="T77:T140" si="41">IF(O76&gt;0,VLOOKUP(O76,W$12:AG$150,11),T76)</f>
        <v>44300</v>
      </c>
      <c r="U77" s="3"/>
      <c r="V77" s="4"/>
      <c r="W77" s="98">
        <v>45651</v>
      </c>
      <c r="X77" s="98" t="s">
        <v>65</v>
      </c>
      <c r="Y77" s="88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2">
        <f t="shared" si="32"/>
        <v>44001</v>
      </c>
      <c r="B78" s="72">
        <f t="shared" ref="B78:B141" ca="1" si="42">IF(A78&lt;=TODAY(),C78+P78,IF(AND(A78&gt;TODAY(),A78&lt;=$B$1),IF(VLOOKUP(TODAY(),$A$10:$D$5000,4,FALSE)=0,"n.d",C78+P78),"n.d"))</f>
        <v>50507140.100000001</v>
      </c>
      <c r="C78" s="6">
        <f t="shared" si="33"/>
        <v>50000000</v>
      </c>
      <c r="D78" s="12">
        <f ca="1">IF(A78&lt;$B$1,VLOOKUP(A78,[1]DI!$A$4:$B$15000,2,FALSE),0)</f>
        <v>2.1500000000000005E-2</v>
      </c>
      <c r="E78" s="13">
        <f t="shared" ca="1" si="25"/>
        <v>1.0000844200000001</v>
      </c>
      <c r="F78" s="13">
        <f ca="1">(TRUNC(PRODUCT($E$12:$E77),16))</f>
        <v>1.0055233759356601</v>
      </c>
      <c r="G78" s="13">
        <f t="shared" si="34"/>
        <v>1</v>
      </c>
      <c r="H78" s="13">
        <f t="shared" ca="1" si="26"/>
        <v>1.0055233800000001</v>
      </c>
      <c r="I78" s="12">
        <f t="shared" si="35"/>
        <v>2.5999999999999999E-2</v>
      </c>
      <c r="J78" s="34">
        <f t="shared" si="36"/>
        <v>43935</v>
      </c>
      <c r="K78" s="2">
        <f t="shared" si="37"/>
        <v>45</v>
      </c>
      <c r="L78" s="17">
        <f t="shared" si="38"/>
        <v>45</v>
      </c>
      <c r="M78" s="11">
        <f t="shared" si="27"/>
        <v>1.0045940470000001</v>
      </c>
      <c r="N78" s="11">
        <f t="shared" ca="1" si="28"/>
        <v>1.0101428020000001</v>
      </c>
      <c r="O78" s="17">
        <f t="shared" si="39"/>
        <v>0</v>
      </c>
      <c r="P78" s="13">
        <f t="shared" ca="1" si="29"/>
        <v>507140.1</v>
      </c>
      <c r="Q78" s="20">
        <f t="shared" si="30"/>
        <v>0</v>
      </c>
      <c r="R78" s="13">
        <f t="shared" si="31"/>
        <v>0</v>
      </c>
      <c r="S78" s="4" t="str">
        <f t="shared" si="40"/>
        <v>A+J=</v>
      </c>
      <c r="T78" s="34">
        <f t="shared" si="41"/>
        <v>44300</v>
      </c>
      <c r="U78" s="3"/>
      <c r="V78" s="4"/>
      <c r="W78" s="98">
        <v>45658</v>
      </c>
      <c r="X78" s="98" t="s">
        <v>66</v>
      </c>
      <c r="Y78" s="88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2">
        <f t="shared" si="32"/>
        <v>44002</v>
      </c>
      <c r="B79" s="72">
        <f t="shared" ca="1" si="42"/>
        <v>50516548.699999988</v>
      </c>
      <c r="C79" s="6">
        <f t="shared" si="33"/>
        <v>50000000</v>
      </c>
      <c r="D79" s="12">
        <f ca="1">IF(A79&lt;$B$1,VLOOKUP(A79,[1]DI!$A$4:$B$15000,2,FALSE),0)</f>
        <v>0</v>
      </c>
      <c r="E79" s="13">
        <f t="shared" ca="1" si="25"/>
        <v>1</v>
      </c>
      <c r="F79" s="13">
        <f ca="1">(TRUNC(PRODUCT($E$12:$E78),16))</f>
        <v>1.0056082622190601</v>
      </c>
      <c r="G79" s="13">
        <f t="shared" si="34"/>
        <v>1</v>
      </c>
      <c r="H79" s="13">
        <f t="shared" ca="1" si="26"/>
        <v>1.00560826</v>
      </c>
      <c r="I79" s="12">
        <f t="shared" si="35"/>
        <v>2.5999999999999999E-2</v>
      </c>
      <c r="J79" s="34">
        <f t="shared" si="36"/>
        <v>43935</v>
      </c>
      <c r="K79" s="2">
        <f t="shared" si="37"/>
        <v>45</v>
      </c>
      <c r="L79" s="17">
        <f t="shared" si="38"/>
        <v>46</v>
      </c>
      <c r="M79" s="11">
        <f t="shared" si="27"/>
        <v>1.0046963760000001</v>
      </c>
      <c r="N79" s="11">
        <f t="shared" ca="1" si="28"/>
        <v>1.0103309739999999</v>
      </c>
      <c r="O79" s="17">
        <f t="shared" si="39"/>
        <v>0</v>
      </c>
      <c r="P79" s="13">
        <f t="shared" ca="1" si="29"/>
        <v>516548.69999999</v>
      </c>
      <c r="Q79" s="20">
        <f t="shared" si="30"/>
        <v>0</v>
      </c>
      <c r="R79" s="13">
        <f t="shared" si="31"/>
        <v>0</v>
      </c>
      <c r="S79" s="4" t="str">
        <f t="shared" si="40"/>
        <v>A+J=</v>
      </c>
      <c r="T79" s="34">
        <f t="shared" si="41"/>
        <v>44300</v>
      </c>
      <c r="U79" s="3"/>
      <c r="V79" s="4"/>
      <c r="W79" s="98">
        <v>45719</v>
      </c>
      <c r="X79" s="98" t="s">
        <v>57</v>
      </c>
      <c r="Y79" s="88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2">
        <f t="shared" si="32"/>
        <v>44003</v>
      </c>
      <c r="B80" s="72">
        <f t="shared" ca="1" si="42"/>
        <v>50516548.699999988</v>
      </c>
      <c r="C80" s="6">
        <f t="shared" si="33"/>
        <v>50000000</v>
      </c>
      <c r="D80" s="12">
        <f ca="1">IF(A80&lt;$B$1,VLOOKUP(A80,[1]DI!$A$4:$B$15000,2,FALSE),0)</f>
        <v>0</v>
      </c>
      <c r="E80" s="13">
        <f t="shared" ca="1" si="25"/>
        <v>1</v>
      </c>
      <c r="F80" s="13">
        <f ca="1">(TRUNC(PRODUCT($E$12:$E79),16))</f>
        <v>1.0056082622190601</v>
      </c>
      <c r="G80" s="13">
        <f t="shared" si="34"/>
        <v>1</v>
      </c>
      <c r="H80" s="13">
        <f t="shared" ca="1" si="26"/>
        <v>1.00560826</v>
      </c>
      <c r="I80" s="12">
        <f t="shared" si="35"/>
        <v>2.5999999999999999E-2</v>
      </c>
      <c r="J80" s="34">
        <f t="shared" si="36"/>
        <v>43935</v>
      </c>
      <c r="K80" s="2">
        <f t="shared" si="37"/>
        <v>45</v>
      </c>
      <c r="L80" s="17">
        <f t="shared" si="38"/>
        <v>46</v>
      </c>
      <c r="M80" s="11">
        <f t="shared" si="27"/>
        <v>1.0046963760000001</v>
      </c>
      <c r="N80" s="11">
        <f t="shared" ca="1" si="28"/>
        <v>1.0103309739999999</v>
      </c>
      <c r="O80" s="17">
        <f t="shared" si="39"/>
        <v>0</v>
      </c>
      <c r="P80" s="13">
        <f t="shared" ca="1" si="29"/>
        <v>516548.69999999</v>
      </c>
      <c r="Q80" s="20">
        <f t="shared" si="30"/>
        <v>0</v>
      </c>
      <c r="R80" s="13">
        <f t="shared" si="31"/>
        <v>0</v>
      </c>
      <c r="S80" s="4" t="str">
        <f t="shared" si="40"/>
        <v>A+J=</v>
      </c>
      <c r="T80" s="34">
        <f t="shared" si="41"/>
        <v>44300</v>
      </c>
      <c r="U80" s="3"/>
      <c r="V80" s="4"/>
      <c r="W80" s="98">
        <v>45720</v>
      </c>
      <c r="X80" s="98" t="s">
        <v>57</v>
      </c>
      <c r="Y80" s="88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2">
        <f t="shared" si="32"/>
        <v>44004</v>
      </c>
      <c r="B81" s="72">
        <f t="shared" ca="1" si="42"/>
        <v>50516548.699999988</v>
      </c>
      <c r="C81" s="6">
        <f t="shared" si="33"/>
        <v>50000000</v>
      </c>
      <c r="D81" s="12">
        <f ca="1">IF(A81&lt;$B$1,VLOOKUP(A81,[1]DI!$A$4:$B$15000,2,FALSE),0)</f>
        <v>2.1500000000000005E-2</v>
      </c>
      <c r="E81" s="13">
        <f t="shared" ca="1" si="25"/>
        <v>1.0000844200000001</v>
      </c>
      <c r="F81" s="13">
        <f ca="1">(TRUNC(PRODUCT($E$12:$E80),16))</f>
        <v>1.0056082622190601</v>
      </c>
      <c r="G81" s="13">
        <f t="shared" si="34"/>
        <v>1</v>
      </c>
      <c r="H81" s="13">
        <f t="shared" ca="1" si="26"/>
        <v>1.00560826</v>
      </c>
      <c r="I81" s="12">
        <f t="shared" si="35"/>
        <v>2.5999999999999999E-2</v>
      </c>
      <c r="J81" s="34">
        <f t="shared" si="36"/>
        <v>43935</v>
      </c>
      <c r="K81" s="2">
        <f t="shared" si="37"/>
        <v>46</v>
      </c>
      <c r="L81" s="17">
        <f t="shared" si="38"/>
        <v>46</v>
      </c>
      <c r="M81" s="11">
        <f t="shared" si="27"/>
        <v>1.0046963760000001</v>
      </c>
      <c r="N81" s="11">
        <f t="shared" ca="1" si="28"/>
        <v>1.0103309739999999</v>
      </c>
      <c r="O81" s="17">
        <f t="shared" si="39"/>
        <v>0</v>
      </c>
      <c r="P81" s="13">
        <f t="shared" ca="1" si="29"/>
        <v>516548.69999999</v>
      </c>
      <c r="Q81" s="20">
        <f t="shared" si="30"/>
        <v>0</v>
      </c>
      <c r="R81" s="13">
        <f t="shared" si="31"/>
        <v>0</v>
      </c>
      <c r="S81" s="4" t="str">
        <f t="shared" si="40"/>
        <v>A+J=</v>
      </c>
      <c r="T81" s="34">
        <f t="shared" si="41"/>
        <v>44300</v>
      </c>
      <c r="U81" s="3"/>
      <c r="V81" s="4"/>
      <c r="W81" s="98">
        <v>45765</v>
      </c>
      <c r="X81" s="98" t="s">
        <v>67</v>
      </c>
      <c r="Y81" s="88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2">
        <f t="shared" si="32"/>
        <v>44005</v>
      </c>
      <c r="B82" s="72">
        <f t="shared" ca="1" si="42"/>
        <v>50525959.79999999</v>
      </c>
      <c r="C82" s="6">
        <f t="shared" si="33"/>
        <v>50000000</v>
      </c>
      <c r="D82" s="12">
        <f ca="1">IF(A82&lt;$B$1,VLOOKUP(A82,[1]DI!$A$4:$B$15000,2,FALSE),0)</f>
        <v>2.1500000000000005E-2</v>
      </c>
      <c r="E82" s="13">
        <f t="shared" ca="1" si="25"/>
        <v>1.0000844200000001</v>
      </c>
      <c r="F82" s="13">
        <f ca="1">(TRUNC(PRODUCT($E$12:$E81),16))</f>
        <v>1.00569315566856</v>
      </c>
      <c r="G82" s="13">
        <f t="shared" si="34"/>
        <v>1</v>
      </c>
      <c r="H82" s="13">
        <f t="shared" ca="1" si="26"/>
        <v>1.0056931600000001</v>
      </c>
      <c r="I82" s="12">
        <f t="shared" si="35"/>
        <v>2.5999999999999999E-2</v>
      </c>
      <c r="J82" s="34">
        <f t="shared" si="36"/>
        <v>43935</v>
      </c>
      <c r="K82" s="2">
        <f t="shared" si="37"/>
        <v>47</v>
      </c>
      <c r="L82" s="17">
        <f t="shared" si="38"/>
        <v>47</v>
      </c>
      <c r="M82" s="11">
        <f t="shared" si="27"/>
        <v>1.004798716</v>
      </c>
      <c r="N82" s="11">
        <f t="shared" ca="1" si="28"/>
        <v>1.010519196</v>
      </c>
      <c r="O82" s="17">
        <f t="shared" si="39"/>
        <v>0</v>
      </c>
      <c r="P82" s="13">
        <f t="shared" ca="1" si="29"/>
        <v>525959.79999999003</v>
      </c>
      <c r="Q82" s="20">
        <f t="shared" si="30"/>
        <v>0</v>
      </c>
      <c r="R82" s="13">
        <f t="shared" si="31"/>
        <v>0</v>
      </c>
      <c r="S82" s="4" t="str">
        <f t="shared" si="40"/>
        <v>A+J=</v>
      </c>
      <c r="T82" s="34">
        <f t="shared" si="41"/>
        <v>44300</v>
      </c>
      <c r="U82" s="3"/>
      <c r="V82" s="4"/>
      <c r="W82" s="98">
        <v>45768</v>
      </c>
      <c r="X82" s="98" t="s">
        <v>58</v>
      </c>
      <c r="Y82" s="88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2">
        <f t="shared" si="32"/>
        <v>44006</v>
      </c>
      <c r="B83" s="72">
        <f t="shared" ca="1" si="42"/>
        <v>50535372.249999993</v>
      </c>
      <c r="C83" s="6">
        <f t="shared" si="33"/>
        <v>50000000</v>
      </c>
      <c r="D83" s="12">
        <f ca="1">IF(A83&lt;$B$1,VLOOKUP(A83,[1]DI!$A$4:$B$15000,2,FALSE),0)</f>
        <v>2.1500000000000005E-2</v>
      </c>
      <c r="E83" s="13">
        <f t="shared" ca="1" si="25"/>
        <v>1.0000844200000001</v>
      </c>
      <c r="F83" s="13">
        <f ca="1">(TRUNC(PRODUCT($E$12:$E82),16))</f>
        <v>1.00577805628476</v>
      </c>
      <c r="G83" s="13">
        <f t="shared" si="34"/>
        <v>1</v>
      </c>
      <c r="H83" s="13">
        <f t="shared" ca="1" si="26"/>
        <v>1.0057780599999999</v>
      </c>
      <c r="I83" s="12">
        <f t="shared" si="35"/>
        <v>2.5999999999999999E-2</v>
      </c>
      <c r="J83" s="34">
        <f t="shared" si="36"/>
        <v>43935</v>
      </c>
      <c r="K83" s="2">
        <f t="shared" si="37"/>
        <v>48</v>
      </c>
      <c r="L83" s="17">
        <f t="shared" si="38"/>
        <v>48</v>
      </c>
      <c r="M83" s="11">
        <f t="shared" si="27"/>
        <v>1.004901066</v>
      </c>
      <c r="N83" s="11">
        <f t="shared" ca="1" si="28"/>
        <v>1.010707445</v>
      </c>
      <c r="O83" s="17">
        <f t="shared" si="39"/>
        <v>0</v>
      </c>
      <c r="P83" s="13">
        <f t="shared" ca="1" si="29"/>
        <v>535372.24999998999</v>
      </c>
      <c r="Q83" s="20">
        <f t="shared" si="30"/>
        <v>0</v>
      </c>
      <c r="R83" s="13">
        <f t="shared" si="31"/>
        <v>0</v>
      </c>
      <c r="S83" s="4" t="str">
        <f t="shared" si="40"/>
        <v>A+J=</v>
      </c>
      <c r="T83" s="34">
        <f t="shared" si="41"/>
        <v>44300</v>
      </c>
      <c r="U83" s="3"/>
      <c r="V83" s="4"/>
      <c r="W83" s="98">
        <v>45778</v>
      </c>
      <c r="X83" s="98" t="s">
        <v>60</v>
      </c>
      <c r="Y83" s="88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2">
        <f t="shared" si="32"/>
        <v>44007</v>
      </c>
      <c r="B84" s="72">
        <f t="shared" ca="1" si="42"/>
        <v>50544786.049999997</v>
      </c>
      <c r="C84" s="6">
        <f t="shared" si="33"/>
        <v>50000000</v>
      </c>
      <c r="D84" s="12">
        <f ca="1">IF(A84&lt;$B$1,VLOOKUP(A84,[1]DI!$A$4:$B$15000,2,FALSE),0)</f>
        <v>2.1500000000000005E-2</v>
      </c>
      <c r="E84" s="13">
        <f t="shared" ca="1" si="25"/>
        <v>1.0000844200000001</v>
      </c>
      <c r="F84" s="13">
        <f ca="1">(TRUNC(PRODUCT($E$12:$E83),16))</f>
        <v>1.0058629640682699</v>
      </c>
      <c r="G84" s="13">
        <f t="shared" si="34"/>
        <v>1</v>
      </c>
      <c r="H84" s="13">
        <f t="shared" ca="1" si="26"/>
        <v>1.00586296</v>
      </c>
      <c r="I84" s="12">
        <f t="shared" si="35"/>
        <v>2.5999999999999999E-2</v>
      </c>
      <c r="J84" s="34">
        <f t="shared" si="36"/>
        <v>43935</v>
      </c>
      <c r="K84" s="2">
        <f t="shared" si="37"/>
        <v>49</v>
      </c>
      <c r="L84" s="17">
        <f t="shared" si="38"/>
        <v>49</v>
      </c>
      <c r="M84" s="11">
        <f t="shared" si="27"/>
        <v>1.005003426</v>
      </c>
      <c r="N84" s="11">
        <f t="shared" ca="1" si="28"/>
        <v>1.010895721</v>
      </c>
      <c r="O84" s="17">
        <f t="shared" si="39"/>
        <v>0</v>
      </c>
      <c r="P84" s="13">
        <f t="shared" ca="1" si="29"/>
        <v>544786.05000000005</v>
      </c>
      <c r="Q84" s="20">
        <f t="shared" si="30"/>
        <v>0</v>
      </c>
      <c r="R84" s="13">
        <f t="shared" si="31"/>
        <v>0</v>
      </c>
      <c r="S84" s="4" t="str">
        <f t="shared" si="40"/>
        <v>A+J=</v>
      </c>
      <c r="T84" s="34">
        <f t="shared" si="41"/>
        <v>44300</v>
      </c>
      <c r="U84" s="3"/>
      <c r="V84" s="4"/>
      <c r="W84" s="98">
        <v>45827</v>
      </c>
      <c r="X84" s="98" t="s">
        <v>68</v>
      </c>
      <c r="Y84" s="88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2">
        <f t="shared" si="32"/>
        <v>44008</v>
      </c>
      <c r="B85" s="72">
        <f t="shared" ca="1" si="42"/>
        <v>50554202.29999999</v>
      </c>
      <c r="C85" s="6">
        <f t="shared" si="33"/>
        <v>50000000</v>
      </c>
      <c r="D85" s="12">
        <f ca="1">IF(A85&lt;$B$1,VLOOKUP(A85,[1]DI!$A$4:$B$15000,2,FALSE),0)</f>
        <v>2.1500000000000005E-2</v>
      </c>
      <c r="E85" s="13">
        <f t="shared" ca="1" si="25"/>
        <v>1.0000844200000001</v>
      </c>
      <c r="F85" s="13">
        <f ca="1">(TRUNC(PRODUCT($E$12:$E84),16))</f>
        <v>1.0059478790197001</v>
      </c>
      <c r="G85" s="13">
        <f t="shared" si="34"/>
        <v>1</v>
      </c>
      <c r="H85" s="13">
        <f t="shared" ca="1" si="26"/>
        <v>1.0059478799999999</v>
      </c>
      <c r="I85" s="12">
        <f t="shared" si="35"/>
        <v>2.5999999999999999E-2</v>
      </c>
      <c r="J85" s="34">
        <f t="shared" si="36"/>
        <v>43935</v>
      </c>
      <c r="K85" s="2">
        <f t="shared" si="37"/>
        <v>50</v>
      </c>
      <c r="L85" s="17">
        <f t="shared" si="38"/>
        <v>50</v>
      </c>
      <c r="M85" s="11">
        <f t="shared" si="27"/>
        <v>1.0051057969999999</v>
      </c>
      <c r="N85" s="11">
        <f t="shared" ca="1" si="28"/>
        <v>1.0110840459999999</v>
      </c>
      <c r="O85" s="17">
        <f t="shared" si="39"/>
        <v>0</v>
      </c>
      <c r="P85" s="13">
        <f t="shared" ca="1" si="29"/>
        <v>554202.29999999003</v>
      </c>
      <c r="Q85" s="20">
        <f t="shared" si="30"/>
        <v>0</v>
      </c>
      <c r="R85" s="13">
        <f t="shared" si="31"/>
        <v>0</v>
      </c>
      <c r="S85" s="4" t="str">
        <f t="shared" si="40"/>
        <v>A+J=</v>
      </c>
      <c r="T85" s="34">
        <f t="shared" si="41"/>
        <v>44300</v>
      </c>
      <c r="U85" s="3"/>
      <c r="V85" s="4"/>
      <c r="W85" s="98">
        <v>46016</v>
      </c>
      <c r="X85" s="98" t="s">
        <v>65</v>
      </c>
      <c r="Y85" s="88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2">
        <f t="shared" si="32"/>
        <v>44009</v>
      </c>
      <c r="B86" s="72">
        <f t="shared" ca="1" si="42"/>
        <v>50563619.950000003</v>
      </c>
      <c r="C86" s="6">
        <f t="shared" si="33"/>
        <v>50000000</v>
      </c>
      <c r="D86" s="12">
        <f ca="1">IF(A86&lt;$B$1,VLOOKUP(A86,[1]DI!$A$4:$B$15000,2,FALSE),0)</f>
        <v>0</v>
      </c>
      <c r="E86" s="13">
        <f t="shared" ca="1" si="25"/>
        <v>1</v>
      </c>
      <c r="F86" s="13">
        <f ca="1">(TRUNC(PRODUCT($E$12:$E85),16))</f>
        <v>1.00603280113964</v>
      </c>
      <c r="G86" s="13">
        <f t="shared" si="34"/>
        <v>1</v>
      </c>
      <c r="H86" s="13">
        <f t="shared" ca="1" si="26"/>
        <v>1.0060328000000001</v>
      </c>
      <c r="I86" s="12">
        <f t="shared" si="35"/>
        <v>2.5999999999999999E-2</v>
      </c>
      <c r="J86" s="34">
        <f t="shared" si="36"/>
        <v>43935</v>
      </c>
      <c r="K86" s="2">
        <f t="shared" si="37"/>
        <v>50</v>
      </c>
      <c r="L86" s="17">
        <f t="shared" si="38"/>
        <v>51</v>
      </c>
      <c r="M86" s="11">
        <f t="shared" si="27"/>
        <v>1.005208179</v>
      </c>
      <c r="N86" s="11">
        <f t="shared" ca="1" si="28"/>
        <v>1.0112723990000001</v>
      </c>
      <c r="O86" s="17">
        <f t="shared" si="39"/>
        <v>0</v>
      </c>
      <c r="P86" s="13">
        <f t="shared" ca="1" si="29"/>
        <v>563619.94999999995</v>
      </c>
      <c r="Q86" s="20">
        <f t="shared" si="30"/>
        <v>0</v>
      </c>
      <c r="R86" s="13">
        <f t="shared" si="31"/>
        <v>0</v>
      </c>
      <c r="S86" s="4" t="str">
        <f t="shared" si="40"/>
        <v>A+J=</v>
      </c>
      <c r="T86" s="34">
        <f t="shared" si="41"/>
        <v>44300</v>
      </c>
      <c r="U86" s="3"/>
      <c r="V86" s="4"/>
      <c r="W86" s="98">
        <v>46023</v>
      </c>
      <c r="X86" s="98" t="s">
        <v>66</v>
      </c>
      <c r="Y86" s="88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2">
        <f t="shared" si="32"/>
        <v>44010</v>
      </c>
      <c r="B87" s="72">
        <f t="shared" ca="1" si="42"/>
        <v>50563619.950000003</v>
      </c>
      <c r="C87" s="6">
        <f t="shared" si="33"/>
        <v>50000000</v>
      </c>
      <c r="D87" s="12">
        <f ca="1">IF(A87&lt;$B$1,VLOOKUP(A87,[1]DI!$A$4:$B$15000,2,FALSE),0)</f>
        <v>0</v>
      </c>
      <c r="E87" s="13">
        <f t="shared" ca="1" si="25"/>
        <v>1</v>
      </c>
      <c r="F87" s="13">
        <f ca="1">(TRUNC(PRODUCT($E$12:$E86),16))</f>
        <v>1.00603280113964</v>
      </c>
      <c r="G87" s="13">
        <f t="shared" si="34"/>
        <v>1</v>
      </c>
      <c r="H87" s="13">
        <f t="shared" ca="1" si="26"/>
        <v>1.0060328000000001</v>
      </c>
      <c r="I87" s="12">
        <f t="shared" si="35"/>
        <v>2.5999999999999999E-2</v>
      </c>
      <c r="J87" s="34">
        <f t="shared" si="36"/>
        <v>43935</v>
      </c>
      <c r="K87" s="2">
        <f t="shared" si="37"/>
        <v>50</v>
      </c>
      <c r="L87" s="17">
        <f t="shared" si="38"/>
        <v>51</v>
      </c>
      <c r="M87" s="11">
        <f t="shared" si="27"/>
        <v>1.005208179</v>
      </c>
      <c r="N87" s="11">
        <f t="shared" ca="1" si="28"/>
        <v>1.0112723990000001</v>
      </c>
      <c r="O87" s="17">
        <f t="shared" si="39"/>
        <v>0</v>
      </c>
      <c r="P87" s="13">
        <f t="shared" ca="1" si="29"/>
        <v>563619.94999999995</v>
      </c>
      <c r="Q87" s="20">
        <f t="shared" si="30"/>
        <v>0</v>
      </c>
      <c r="R87" s="13">
        <f t="shared" si="31"/>
        <v>0</v>
      </c>
      <c r="S87" s="4" t="str">
        <f t="shared" si="40"/>
        <v>A+J=</v>
      </c>
      <c r="T87" s="34">
        <f t="shared" si="41"/>
        <v>44300</v>
      </c>
      <c r="U87" s="3"/>
      <c r="V87" s="4"/>
      <c r="W87" s="98">
        <v>46069</v>
      </c>
      <c r="X87" s="98" t="s">
        <v>57</v>
      </c>
      <c r="Y87" s="88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2">
        <f t="shared" si="32"/>
        <v>44011</v>
      </c>
      <c r="B88" s="72">
        <f t="shared" ca="1" si="42"/>
        <v>50563619.950000003</v>
      </c>
      <c r="C88" s="6">
        <f t="shared" si="33"/>
        <v>50000000</v>
      </c>
      <c r="D88" s="12">
        <f ca="1">IF(A88&lt;$B$1,VLOOKUP(A88,[1]DI!$A$4:$B$15000,2,FALSE),0)</f>
        <v>2.1500000000000005E-2</v>
      </c>
      <c r="E88" s="13">
        <f t="shared" ca="1" si="25"/>
        <v>1.0000844200000001</v>
      </c>
      <c r="F88" s="13">
        <f ca="1">(TRUNC(PRODUCT($E$12:$E87),16))</f>
        <v>1.00603280113964</v>
      </c>
      <c r="G88" s="13">
        <f t="shared" si="34"/>
        <v>1</v>
      </c>
      <c r="H88" s="13">
        <f t="shared" ca="1" si="26"/>
        <v>1.0060328000000001</v>
      </c>
      <c r="I88" s="12">
        <f t="shared" si="35"/>
        <v>2.5999999999999999E-2</v>
      </c>
      <c r="J88" s="34">
        <f t="shared" si="36"/>
        <v>43935</v>
      </c>
      <c r="K88" s="2">
        <f t="shared" si="37"/>
        <v>51</v>
      </c>
      <c r="L88" s="17">
        <f t="shared" si="38"/>
        <v>51</v>
      </c>
      <c r="M88" s="11">
        <f t="shared" si="27"/>
        <v>1.005208179</v>
      </c>
      <c r="N88" s="11">
        <f t="shared" ca="1" si="28"/>
        <v>1.0112723990000001</v>
      </c>
      <c r="O88" s="17">
        <f t="shared" si="39"/>
        <v>0</v>
      </c>
      <c r="P88" s="13">
        <f t="shared" ca="1" si="29"/>
        <v>563619.94999999995</v>
      </c>
      <c r="Q88" s="20">
        <f t="shared" si="30"/>
        <v>0</v>
      </c>
      <c r="R88" s="13">
        <f t="shared" si="31"/>
        <v>0</v>
      </c>
      <c r="S88" s="4" t="str">
        <f t="shared" si="40"/>
        <v>A+J=</v>
      </c>
      <c r="T88" s="34">
        <f t="shared" si="41"/>
        <v>44300</v>
      </c>
      <c r="U88" s="3"/>
      <c r="V88" s="4"/>
      <c r="W88" s="98">
        <v>46070</v>
      </c>
      <c r="X88" s="98" t="s">
        <v>57</v>
      </c>
      <c r="Y88" s="88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2">
        <f t="shared" si="32"/>
        <v>44012</v>
      </c>
      <c r="B89" s="72">
        <f t="shared" ca="1" si="42"/>
        <v>50573039.5</v>
      </c>
      <c r="C89" s="6">
        <f t="shared" si="33"/>
        <v>50000000</v>
      </c>
      <c r="D89" s="12">
        <f ca="1">IF(A89&lt;$B$1,VLOOKUP(A89,[1]DI!$A$4:$B$15000,2,FALSE),0)</f>
        <v>2.1500000000000005E-2</v>
      </c>
      <c r="E89" s="13">
        <f t="shared" ca="1" si="25"/>
        <v>1.0000844200000001</v>
      </c>
      <c r="F89" s="13">
        <f ca="1">(TRUNC(PRODUCT($E$12:$E88),16))</f>
        <v>1.0061177304287201</v>
      </c>
      <c r="G89" s="13">
        <f t="shared" si="34"/>
        <v>1</v>
      </c>
      <c r="H89" s="13">
        <f t="shared" ca="1" si="26"/>
        <v>1.0061177299999999</v>
      </c>
      <c r="I89" s="12">
        <f t="shared" si="35"/>
        <v>2.5999999999999999E-2</v>
      </c>
      <c r="J89" s="34">
        <f t="shared" si="36"/>
        <v>43935</v>
      </c>
      <c r="K89" s="2">
        <f t="shared" si="37"/>
        <v>52</v>
      </c>
      <c r="L89" s="17">
        <f t="shared" si="38"/>
        <v>52</v>
      </c>
      <c r="M89" s="11">
        <f t="shared" si="27"/>
        <v>1.0053105710000001</v>
      </c>
      <c r="N89" s="11">
        <f t="shared" ca="1" si="28"/>
        <v>1.0114607900000001</v>
      </c>
      <c r="O89" s="17">
        <f t="shared" si="39"/>
        <v>0</v>
      </c>
      <c r="P89" s="13">
        <f t="shared" ca="1" si="29"/>
        <v>573039.5</v>
      </c>
      <c r="Q89" s="20">
        <f t="shared" si="30"/>
        <v>0</v>
      </c>
      <c r="R89" s="13">
        <f t="shared" si="31"/>
        <v>0</v>
      </c>
      <c r="S89" s="4" t="str">
        <f t="shared" si="40"/>
        <v>A+J=</v>
      </c>
      <c r="T89" s="34">
        <f t="shared" si="41"/>
        <v>44300</v>
      </c>
      <c r="U89" s="3"/>
      <c r="V89" s="4"/>
      <c r="W89" s="98">
        <v>46115</v>
      </c>
      <c r="X89" s="98" t="s">
        <v>67</v>
      </c>
      <c r="Y89" s="88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2">
        <f t="shared" si="32"/>
        <v>44013</v>
      </c>
      <c r="B90" s="72">
        <f t="shared" ca="1" si="42"/>
        <v>50582460.899999999</v>
      </c>
      <c r="C90" s="6">
        <f t="shared" si="33"/>
        <v>50000000</v>
      </c>
      <c r="D90" s="12">
        <f ca="1">IF(A90&lt;$B$1,VLOOKUP(A90,[1]DI!$A$4:$B$15000,2,FALSE),0)</f>
        <v>2.1500000000000005E-2</v>
      </c>
      <c r="E90" s="13">
        <f t="shared" ca="1" si="25"/>
        <v>1.0000844200000001</v>
      </c>
      <c r="F90" s="13">
        <f ca="1">(TRUNC(PRODUCT($E$12:$E89),16))</f>
        <v>1.0062026668875199</v>
      </c>
      <c r="G90" s="13">
        <f t="shared" si="34"/>
        <v>1</v>
      </c>
      <c r="H90" s="13">
        <f t="shared" ca="1" si="26"/>
        <v>1.00620267</v>
      </c>
      <c r="I90" s="12">
        <f t="shared" si="35"/>
        <v>2.5999999999999999E-2</v>
      </c>
      <c r="J90" s="34">
        <f t="shared" si="36"/>
        <v>43935</v>
      </c>
      <c r="K90" s="2">
        <f t="shared" si="37"/>
        <v>53</v>
      </c>
      <c r="L90" s="17">
        <f t="shared" si="38"/>
        <v>53</v>
      </c>
      <c r="M90" s="11">
        <f t="shared" si="27"/>
        <v>1.0054129730000001</v>
      </c>
      <c r="N90" s="11">
        <f t="shared" ca="1" si="28"/>
        <v>1.0116492180000001</v>
      </c>
      <c r="O90" s="17">
        <f t="shared" si="39"/>
        <v>0</v>
      </c>
      <c r="P90" s="13">
        <f t="shared" ca="1" si="29"/>
        <v>582460.9</v>
      </c>
      <c r="Q90" s="20">
        <f t="shared" si="30"/>
        <v>0</v>
      </c>
      <c r="R90" s="13">
        <f t="shared" si="31"/>
        <v>0</v>
      </c>
      <c r="S90" s="4" t="str">
        <f t="shared" si="40"/>
        <v>A+J=</v>
      </c>
      <c r="T90" s="34">
        <f t="shared" si="41"/>
        <v>44300</v>
      </c>
      <c r="U90" s="3"/>
      <c r="V90" s="4"/>
      <c r="W90" s="98">
        <v>46133</v>
      </c>
      <c r="X90" s="98" t="s">
        <v>58</v>
      </c>
      <c r="Y90" s="88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2">
        <f t="shared" si="32"/>
        <v>44014</v>
      </c>
      <c r="B91" s="72">
        <f t="shared" ca="1" si="42"/>
        <v>50591883.699999988</v>
      </c>
      <c r="C91" s="6">
        <f t="shared" si="33"/>
        <v>50000000</v>
      </c>
      <c r="D91" s="12">
        <f ca="1">IF(A91&lt;$B$1,VLOOKUP(A91,[1]DI!$A$4:$B$15000,2,FALSE),0)</f>
        <v>2.1500000000000005E-2</v>
      </c>
      <c r="E91" s="13">
        <f t="shared" ca="1" si="25"/>
        <v>1.0000844200000001</v>
      </c>
      <c r="F91" s="13">
        <f ca="1">(TRUNC(PRODUCT($E$12:$E90),16))</f>
        <v>1.00628761051666</v>
      </c>
      <c r="G91" s="13">
        <f t="shared" si="34"/>
        <v>1</v>
      </c>
      <c r="H91" s="13">
        <f t="shared" ca="1" si="26"/>
        <v>1.00628761</v>
      </c>
      <c r="I91" s="12">
        <f t="shared" si="35"/>
        <v>2.5999999999999999E-2</v>
      </c>
      <c r="J91" s="34">
        <f t="shared" si="36"/>
        <v>43935</v>
      </c>
      <c r="K91" s="2">
        <f t="shared" si="37"/>
        <v>54</v>
      </c>
      <c r="L91" s="17">
        <f t="shared" si="38"/>
        <v>54</v>
      </c>
      <c r="M91" s="11">
        <f t="shared" si="27"/>
        <v>1.005515385</v>
      </c>
      <c r="N91" s="11">
        <f t="shared" ca="1" si="28"/>
        <v>1.0118376739999999</v>
      </c>
      <c r="O91" s="17">
        <f t="shared" si="39"/>
        <v>0</v>
      </c>
      <c r="P91" s="13">
        <f t="shared" ca="1" si="29"/>
        <v>591883.69999999006</v>
      </c>
      <c r="Q91" s="20">
        <f t="shared" si="30"/>
        <v>0</v>
      </c>
      <c r="R91" s="13">
        <f t="shared" si="31"/>
        <v>0</v>
      </c>
      <c r="S91" s="4" t="str">
        <f t="shared" si="40"/>
        <v>A+J=</v>
      </c>
      <c r="T91" s="34">
        <f t="shared" si="41"/>
        <v>44300</v>
      </c>
      <c r="U91" s="3"/>
      <c r="V91" s="4"/>
      <c r="W91" s="98">
        <v>46143</v>
      </c>
      <c r="X91" s="98" t="s">
        <v>69</v>
      </c>
      <c r="Y91" s="88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2">
        <f t="shared" si="32"/>
        <v>44015</v>
      </c>
      <c r="B92" s="72">
        <f t="shared" ca="1" si="42"/>
        <v>50601308.450000003</v>
      </c>
      <c r="C92" s="6">
        <f t="shared" si="33"/>
        <v>50000000</v>
      </c>
      <c r="D92" s="12">
        <f ca="1">IF(A92&lt;$B$1,VLOOKUP(A92,[1]DI!$A$4:$B$15000,2,FALSE),0)</f>
        <v>2.1500000000000005E-2</v>
      </c>
      <c r="E92" s="13">
        <f t="shared" ca="1" si="25"/>
        <v>1.0000844200000001</v>
      </c>
      <c r="F92" s="13">
        <f ca="1">(TRUNC(PRODUCT($E$12:$E91),16))</f>
        <v>1.00637256131674</v>
      </c>
      <c r="G92" s="13">
        <f t="shared" si="34"/>
        <v>1</v>
      </c>
      <c r="H92" s="13">
        <f t="shared" ca="1" si="26"/>
        <v>1.00637256</v>
      </c>
      <c r="I92" s="12">
        <f t="shared" si="35"/>
        <v>2.5999999999999999E-2</v>
      </c>
      <c r="J92" s="34">
        <f t="shared" si="36"/>
        <v>43935</v>
      </c>
      <c r="K92" s="2">
        <f t="shared" si="37"/>
        <v>55</v>
      </c>
      <c r="L92" s="17">
        <f t="shared" si="38"/>
        <v>55</v>
      </c>
      <c r="M92" s="11">
        <f t="shared" si="27"/>
        <v>1.0056178090000001</v>
      </c>
      <c r="N92" s="11">
        <f t="shared" ca="1" si="28"/>
        <v>1.0120261690000001</v>
      </c>
      <c r="O92" s="17">
        <f t="shared" si="39"/>
        <v>0</v>
      </c>
      <c r="P92" s="13">
        <f t="shared" ca="1" si="29"/>
        <v>601308.44999999995</v>
      </c>
      <c r="Q92" s="20">
        <f t="shared" si="30"/>
        <v>0</v>
      </c>
      <c r="R92" s="13">
        <f t="shared" si="31"/>
        <v>0</v>
      </c>
      <c r="S92" s="4" t="str">
        <f t="shared" si="40"/>
        <v>A+J=</v>
      </c>
      <c r="T92" s="34">
        <f t="shared" si="41"/>
        <v>44300</v>
      </c>
      <c r="U92" s="3"/>
      <c r="V92" s="4"/>
      <c r="W92" s="98">
        <v>46177</v>
      </c>
      <c r="X92" s="98" t="s">
        <v>68</v>
      </c>
      <c r="Y92" s="88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2">
        <f t="shared" si="32"/>
        <v>44016</v>
      </c>
      <c r="B93" s="72">
        <f t="shared" ca="1" si="42"/>
        <v>50610735.049999997</v>
      </c>
      <c r="C93" s="6">
        <f t="shared" si="33"/>
        <v>50000000</v>
      </c>
      <c r="D93" s="12">
        <f ca="1">IF(A93&lt;$B$1,VLOOKUP(A93,[1]DI!$A$4:$B$15000,2,FALSE),0)</f>
        <v>0</v>
      </c>
      <c r="E93" s="13">
        <f t="shared" ca="1" si="25"/>
        <v>1</v>
      </c>
      <c r="F93" s="13">
        <f ca="1">(TRUNC(PRODUCT($E$12:$E92),16))</f>
        <v>1.00645751928836</v>
      </c>
      <c r="G93" s="13">
        <f t="shared" si="34"/>
        <v>1</v>
      </c>
      <c r="H93" s="13">
        <f t="shared" ca="1" si="26"/>
        <v>1.0064575200000001</v>
      </c>
      <c r="I93" s="12">
        <f t="shared" si="35"/>
        <v>2.5999999999999999E-2</v>
      </c>
      <c r="J93" s="34">
        <f t="shared" si="36"/>
        <v>43935</v>
      </c>
      <c r="K93" s="2">
        <f t="shared" si="37"/>
        <v>55</v>
      </c>
      <c r="L93" s="17">
        <f t="shared" si="38"/>
        <v>56</v>
      </c>
      <c r="M93" s="11">
        <f t="shared" si="27"/>
        <v>1.005720242</v>
      </c>
      <c r="N93" s="11">
        <f t="shared" ca="1" si="28"/>
        <v>1.012214701</v>
      </c>
      <c r="O93" s="17">
        <f t="shared" si="39"/>
        <v>0</v>
      </c>
      <c r="P93" s="13">
        <f t="shared" ca="1" si="29"/>
        <v>610735.05000000005</v>
      </c>
      <c r="Q93" s="20">
        <f t="shared" si="30"/>
        <v>0</v>
      </c>
      <c r="R93" s="13">
        <f t="shared" si="31"/>
        <v>0</v>
      </c>
      <c r="S93" s="4" t="str">
        <f t="shared" si="40"/>
        <v>A+J=</v>
      </c>
      <c r="T93" s="34">
        <f t="shared" si="41"/>
        <v>44300</v>
      </c>
      <c r="U93" s="3"/>
      <c r="V93" s="4"/>
      <c r="W93" s="98">
        <v>46272</v>
      </c>
      <c r="X93" s="98" t="s">
        <v>70</v>
      </c>
      <c r="Y93" s="88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2">
        <f t="shared" si="32"/>
        <v>44017</v>
      </c>
      <c r="B94" s="72">
        <f t="shared" ca="1" si="42"/>
        <v>50610735.049999997</v>
      </c>
      <c r="C94" s="6">
        <f t="shared" si="33"/>
        <v>50000000</v>
      </c>
      <c r="D94" s="12">
        <f ca="1">IF(A94&lt;$B$1,VLOOKUP(A94,[1]DI!$A$4:$B$15000,2,FALSE),0)</f>
        <v>0</v>
      </c>
      <c r="E94" s="13">
        <f t="shared" ca="1" si="25"/>
        <v>1</v>
      </c>
      <c r="F94" s="13">
        <f ca="1">(TRUNC(PRODUCT($E$12:$E93),16))</f>
        <v>1.00645751928836</v>
      </c>
      <c r="G94" s="13">
        <f t="shared" si="34"/>
        <v>1</v>
      </c>
      <c r="H94" s="13">
        <f t="shared" ca="1" si="26"/>
        <v>1.0064575200000001</v>
      </c>
      <c r="I94" s="12">
        <f t="shared" si="35"/>
        <v>2.5999999999999999E-2</v>
      </c>
      <c r="J94" s="34">
        <f t="shared" si="36"/>
        <v>43935</v>
      </c>
      <c r="K94" s="2">
        <f t="shared" si="37"/>
        <v>55</v>
      </c>
      <c r="L94" s="17">
        <f t="shared" si="38"/>
        <v>56</v>
      </c>
      <c r="M94" s="11">
        <f t="shared" si="27"/>
        <v>1.005720242</v>
      </c>
      <c r="N94" s="11">
        <f t="shared" ca="1" si="28"/>
        <v>1.012214701</v>
      </c>
      <c r="O94" s="17">
        <f t="shared" si="39"/>
        <v>0</v>
      </c>
      <c r="P94" s="13">
        <f t="shared" ca="1" si="29"/>
        <v>610735.05000000005</v>
      </c>
      <c r="Q94" s="20">
        <f t="shared" si="30"/>
        <v>0</v>
      </c>
      <c r="R94" s="13">
        <f t="shared" si="31"/>
        <v>0</v>
      </c>
      <c r="S94" s="4" t="str">
        <f t="shared" si="40"/>
        <v>A+J=</v>
      </c>
      <c r="T94" s="34">
        <f t="shared" si="41"/>
        <v>44300</v>
      </c>
      <c r="U94" s="3"/>
      <c r="V94" s="4"/>
      <c r="W94" s="98">
        <v>46307</v>
      </c>
      <c r="X94" s="99" t="s">
        <v>59</v>
      </c>
      <c r="Y94" s="88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2">
        <f t="shared" si="32"/>
        <v>44018</v>
      </c>
      <c r="B95" s="72">
        <f t="shared" ca="1" si="42"/>
        <v>50610735.049999997</v>
      </c>
      <c r="C95" s="6">
        <f t="shared" si="33"/>
        <v>50000000</v>
      </c>
      <c r="D95" s="12">
        <f ca="1">IF(A95&lt;$B$1,VLOOKUP(A95,[1]DI!$A$4:$B$15000,2,FALSE),0)</f>
        <v>2.1500000000000005E-2</v>
      </c>
      <c r="E95" s="13">
        <f t="shared" ca="1" si="25"/>
        <v>1.0000844200000001</v>
      </c>
      <c r="F95" s="13">
        <f ca="1">(TRUNC(PRODUCT($E$12:$E94),16))</f>
        <v>1.00645751928836</v>
      </c>
      <c r="G95" s="13">
        <f t="shared" si="34"/>
        <v>1</v>
      </c>
      <c r="H95" s="13">
        <f t="shared" ca="1" si="26"/>
        <v>1.0064575200000001</v>
      </c>
      <c r="I95" s="12">
        <f t="shared" si="35"/>
        <v>2.5999999999999999E-2</v>
      </c>
      <c r="J95" s="34">
        <f t="shared" si="36"/>
        <v>43935</v>
      </c>
      <c r="K95" s="2">
        <f t="shared" si="37"/>
        <v>56</v>
      </c>
      <c r="L95" s="17">
        <f t="shared" si="38"/>
        <v>56</v>
      </c>
      <c r="M95" s="11">
        <f t="shared" si="27"/>
        <v>1.005720242</v>
      </c>
      <c r="N95" s="11">
        <f t="shared" ca="1" si="28"/>
        <v>1.012214701</v>
      </c>
      <c r="O95" s="17">
        <f t="shared" si="39"/>
        <v>0</v>
      </c>
      <c r="P95" s="13">
        <f t="shared" ca="1" si="29"/>
        <v>610735.05000000005</v>
      </c>
      <c r="Q95" s="20">
        <f t="shared" si="30"/>
        <v>0</v>
      </c>
      <c r="R95" s="13">
        <f t="shared" si="31"/>
        <v>0</v>
      </c>
      <c r="S95" s="4" t="str">
        <f t="shared" si="40"/>
        <v>A+J=</v>
      </c>
      <c r="T95" s="34">
        <f t="shared" si="41"/>
        <v>44300</v>
      </c>
      <c r="U95" s="3"/>
      <c r="V95" s="4"/>
      <c r="W95" s="98">
        <v>46328</v>
      </c>
      <c r="X95" s="98" t="s">
        <v>63</v>
      </c>
      <c r="Y95" s="88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2">
        <f t="shared" si="32"/>
        <v>44019</v>
      </c>
      <c r="B96" s="72">
        <f t="shared" ca="1" si="42"/>
        <v>50620163.049999997</v>
      </c>
      <c r="C96" s="6">
        <f t="shared" si="33"/>
        <v>50000000</v>
      </c>
      <c r="D96" s="12">
        <f ca="1">IF(A96&lt;$B$1,VLOOKUP(A96,[1]DI!$A$4:$B$15000,2,FALSE),0)</f>
        <v>2.1500000000000005E-2</v>
      </c>
      <c r="E96" s="13">
        <f t="shared" ca="1" si="25"/>
        <v>1.0000844200000001</v>
      </c>
      <c r="F96" s="13">
        <f ca="1">(TRUNC(PRODUCT($E$12:$E95),16))</f>
        <v>1.00654248443214</v>
      </c>
      <c r="G96" s="13">
        <f t="shared" si="34"/>
        <v>1</v>
      </c>
      <c r="H96" s="13">
        <f t="shared" ca="1" si="26"/>
        <v>1.00654248</v>
      </c>
      <c r="I96" s="12">
        <f t="shared" si="35"/>
        <v>2.5999999999999999E-2</v>
      </c>
      <c r="J96" s="34">
        <f t="shared" si="36"/>
        <v>43935</v>
      </c>
      <c r="K96" s="2">
        <f t="shared" si="37"/>
        <v>57</v>
      </c>
      <c r="L96" s="17">
        <f t="shared" si="38"/>
        <v>57</v>
      </c>
      <c r="M96" s="11">
        <f t="shared" si="27"/>
        <v>1.0058226859999999</v>
      </c>
      <c r="N96" s="11">
        <f t="shared" ca="1" si="28"/>
        <v>1.012403261</v>
      </c>
      <c r="O96" s="17">
        <f t="shared" si="39"/>
        <v>0</v>
      </c>
      <c r="P96" s="13">
        <f t="shared" ca="1" si="29"/>
        <v>620163.05000000005</v>
      </c>
      <c r="Q96" s="20">
        <f t="shared" si="30"/>
        <v>0</v>
      </c>
      <c r="R96" s="13">
        <f t="shared" si="31"/>
        <v>0</v>
      </c>
      <c r="S96" s="4" t="str">
        <f t="shared" si="40"/>
        <v>A+J=</v>
      </c>
      <c r="T96" s="34">
        <f t="shared" si="41"/>
        <v>44300</v>
      </c>
      <c r="U96" s="3"/>
      <c r="V96" s="4"/>
      <c r="W96" s="98">
        <v>46381</v>
      </c>
      <c r="X96" s="98" t="s">
        <v>65</v>
      </c>
      <c r="Y96" s="88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2">
        <f t="shared" si="32"/>
        <v>44020</v>
      </c>
      <c r="B97" s="72">
        <f t="shared" ca="1" si="42"/>
        <v>50629593.5</v>
      </c>
      <c r="C97" s="6">
        <f t="shared" si="33"/>
        <v>50000000</v>
      </c>
      <c r="D97" s="12">
        <f ca="1">IF(A97&lt;$B$1,VLOOKUP(A97,[1]DI!$A$4:$B$15000,2,FALSE),0)</f>
        <v>2.1500000000000005E-2</v>
      </c>
      <c r="E97" s="13">
        <f t="shared" ca="1" si="25"/>
        <v>1.0000844200000001</v>
      </c>
      <c r="F97" s="13">
        <f ca="1">(TRUNC(PRODUCT($E$12:$E96),16))</f>
        <v>1.0066274567486799</v>
      </c>
      <c r="G97" s="13">
        <f t="shared" si="34"/>
        <v>1</v>
      </c>
      <c r="H97" s="13">
        <f t="shared" ca="1" si="26"/>
        <v>1.00662746</v>
      </c>
      <c r="I97" s="12">
        <f t="shared" si="35"/>
        <v>2.5999999999999999E-2</v>
      </c>
      <c r="J97" s="34">
        <f t="shared" si="36"/>
        <v>43935</v>
      </c>
      <c r="K97" s="2">
        <f t="shared" si="37"/>
        <v>58</v>
      </c>
      <c r="L97" s="17">
        <f t="shared" si="38"/>
        <v>58</v>
      </c>
      <c r="M97" s="11">
        <f t="shared" si="27"/>
        <v>1.0059251410000001</v>
      </c>
      <c r="N97" s="11">
        <f t="shared" ca="1" si="28"/>
        <v>1.0125918700000001</v>
      </c>
      <c r="O97" s="17">
        <f t="shared" si="39"/>
        <v>0</v>
      </c>
      <c r="P97" s="13">
        <f t="shared" ca="1" si="29"/>
        <v>629593.5</v>
      </c>
      <c r="Q97" s="20">
        <f t="shared" si="30"/>
        <v>0</v>
      </c>
      <c r="R97" s="13">
        <f t="shared" si="31"/>
        <v>0</v>
      </c>
      <c r="S97" s="4" t="str">
        <f t="shared" si="40"/>
        <v>A+J=</v>
      </c>
      <c r="T97" s="34">
        <f t="shared" si="41"/>
        <v>44300</v>
      </c>
      <c r="U97" s="3"/>
      <c r="V97" s="4"/>
      <c r="W97" s="98">
        <v>46388</v>
      </c>
      <c r="X97" s="98" t="s">
        <v>66</v>
      </c>
      <c r="Y97" s="88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2">
        <f t="shared" si="32"/>
        <v>44021</v>
      </c>
      <c r="B98" s="72">
        <f t="shared" ca="1" si="42"/>
        <v>50639025.25</v>
      </c>
      <c r="C98" s="6">
        <f t="shared" si="33"/>
        <v>50000000</v>
      </c>
      <c r="D98" s="12">
        <f ca="1">IF(A98&lt;$B$1,VLOOKUP(A98,[1]DI!$A$4:$B$15000,2,FALSE),0)</f>
        <v>2.1500000000000005E-2</v>
      </c>
      <c r="E98" s="13">
        <f t="shared" ca="1" si="25"/>
        <v>1.0000844200000001</v>
      </c>
      <c r="F98" s="13">
        <f ca="1">(TRUNC(PRODUCT($E$12:$E97),16))</f>
        <v>1.00671243623858</v>
      </c>
      <c r="G98" s="13">
        <f t="shared" si="34"/>
        <v>1</v>
      </c>
      <c r="H98" s="13">
        <f t="shared" ca="1" si="26"/>
        <v>1.00671244</v>
      </c>
      <c r="I98" s="12">
        <f t="shared" si="35"/>
        <v>2.5999999999999999E-2</v>
      </c>
      <c r="J98" s="34">
        <f t="shared" si="36"/>
        <v>43935</v>
      </c>
      <c r="K98" s="2">
        <f t="shared" si="37"/>
        <v>59</v>
      </c>
      <c r="L98" s="17">
        <f t="shared" si="38"/>
        <v>59</v>
      </c>
      <c r="M98" s="11">
        <f t="shared" si="27"/>
        <v>1.0060276050000001</v>
      </c>
      <c r="N98" s="11">
        <f t="shared" ca="1" si="28"/>
        <v>1.0127805050000001</v>
      </c>
      <c r="O98" s="17">
        <f t="shared" si="39"/>
        <v>0</v>
      </c>
      <c r="P98" s="13">
        <f t="shared" ca="1" si="29"/>
        <v>639025.25</v>
      </c>
      <c r="Q98" s="20">
        <f t="shared" si="30"/>
        <v>0</v>
      </c>
      <c r="R98" s="13">
        <f t="shared" si="31"/>
        <v>0</v>
      </c>
      <c r="S98" s="4" t="str">
        <f t="shared" si="40"/>
        <v>A+J=</v>
      </c>
      <c r="T98" s="34">
        <f t="shared" si="41"/>
        <v>44300</v>
      </c>
      <c r="U98" s="3"/>
      <c r="V98" s="4"/>
      <c r="W98" s="98">
        <v>46426</v>
      </c>
      <c r="X98" s="98" t="s">
        <v>57</v>
      </c>
      <c r="Y98" s="88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2">
        <f t="shared" si="32"/>
        <v>44022</v>
      </c>
      <c r="B99" s="72">
        <f t="shared" ca="1" si="42"/>
        <v>50648458.5</v>
      </c>
      <c r="C99" s="6">
        <f t="shared" si="33"/>
        <v>50000000</v>
      </c>
      <c r="D99" s="12">
        <f ca="1">IF(A99&lt;$B$1,VLOOKUP(A99,[1]DI!$A$4:$B$15000,2,FALSE),0)</f>
        <v>2.1500000000000005E-2</v>
      </c>
      <c r="E99" s="13">
        <f t="shared" ca="1" si="25"/>
        <v>1.0000844200000001</v>
      </c>
      <c r="F99" s="13">
        <f ca="1">(TRUNC(PRODUCT($E$12:$E98),16))</f>
        <v>1.0067974229024399</v>
      </c>
      <c r="G99" s="13">
        <f t="shared" si="34"/>
        <v>1</v>
      </c>
      <c r="H99" s="13">
        <f t="shared" ca="1" si="26"/>
        <v>1.0067974200000001</v>
      </c>
      <c r="I99" s="12">
        <f t="shared" si="35"/>
        <v>2.5999999999999999E-2</v>
      </c>
      <c r="J99" s="34">
        <f t="shared" si="36"/>
        <v>43935</v>
      </c>
      <c r="K99" s="2">
        <f t="shared" si="37"/>
        <v>60</v>
      </c>
      <c r="L99" s="17">
        <f t="shared" si="38"/>
        <v>60</v>
      </c>
      <c r="M99" s="11">
        <f t="shared" si="27"/>
        <v>1.006130081</v>
      </c>
      <c r="N99" s="11">
        <f t="shared" ca="1" si="28"/>
        <v>1.0129691700000001</v>
      </c>
      <c r="O99" s="17">
        <f t="shared" si="39"/>
        <v>0</v>
      </c>
      <c r="P99" s="13">
        <f t="shared" ca="1" si="29"/>
        <v>648458.5</v>
      </c>
      <c r="Q99" s="20">
        <f t="shared" si="30"/>
        <v>0</v>
      </c>
      <c r="R99" s="13">
        <f t="shared" si="31"/>
        <v>0</v>
      </c>
      <c r="S99" s="4" t="str">
        <f t="shared" si="40"/>
        <v>A+J=</v>
      </c>
      <c r="T99" s="34">
        <f t="shared" si="41"/>
        <v>44300</v>
      </c>
      <c r="U99" s="3"/>
      <c r="V99" s="4"/>
      <c r="W99" s="98">
        <v>46427</v>
      </c>
      <c r="X99" s="98" t="s">
        <v>57</v>
      </c>
      <c r="Y99" s="88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2">
        <f t="shared" si="32"/>
        <v>44023</v>
      </c>
      <c r="B100" s="72">
        <f t="shared" ca="1" si="42"/>
        <v>50657894.100000001</v>
      </c>
      <c r="C100" s="6">
        <f t="shared" si="33"/>
        <v>50000000</v>
      </c>
      <c r="D100" s="12">
        <f ca="1">IF(A100&lt;$B$1,VLOOKUP(A100,[1]DI!$A$4:$B$15000,2,FALSE),0)</f>
        <v>0</v>
      </c>
      <c r="E100" s="13">
        <f t="shared" ca="1" si="25"/>
        <v>1</v>
      </c>
      <c r="F100" s="13">
        <f ca="1">(TRUNC(PRODUCT($E$12:$E99),16))</f>
        <v>1.0068824167408901</v>
      </c>
      <c r="G100" s="13">
        <f t="shared" si="34"/>
        <v>1</v>
      </c>
      <c r="H100" s="13">
        <f t="shared" ca="1" si="26"/>
        <v>1.0068824199999999</v>
      </c>
      <c r="I100" s="12">
        <f t="shared" si="35"/>
        <v>2.5999999999999999E-2</v>
      </c>
      <c r="J100" s="34">
        <f t="shared" si="36"/>
        <v>43935</v>
      </c>
      <c r="K100" s="2">
        <f t="shared" si="37"/>
        <v>60</v>
      </c>
      <c r="L100" s="17">
        <f t="shared" si="38"/>
        <v>61</v>
      </c>
      <c r="M100" s="11">
        <f t="shared" si="27"/>
        <v>1.0062325670000001</v>
      </c>
      <c r="N100" s="11">
        <f t="shared" ca="1" si="28"/>
        <v>1.013157882</v>
      </c>
      <c r="O100" s="17">
        <f t="shared" si="39"/>
        <v>0</v>
      </c>
      <c r="P100" s="13">
        <f t="shared" ca="1" si="29"/>
        <v>657894.1</v>
      </c>
      <c r="Q100" s="20">
        <f t="shared" si="30"/>
        <v>0</v>
      </c>
      <c r="R100" s="13">
        <f t="shared" si="31"/>
        <v>0</v>
      </c>
      <c r="S100" s="4" t="str">
        <f t="shared" si="40"/>
        <v>A+J=</v>
      </c>
      <c r="T100" s="34">
        <f t="shared" si="41"/>
        <v>44300</v>
      </c>
      <c r="U100" s="3"/>
      <c r="V100" s="4"/>
      <c r="W100" s="98">
        <v>46472</v>
      </c>
      <c r="X100" s="98" t="s">
        <v>67</v>
      </c>
      <c r="Y100" s="88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2">
        <f t="shared" si="32"/>
        <v>44024</v>
      </c>
      <c r="B101" s="72">
        <f t="shared" ca="1" si="42"/>
        <v>50657894.100000001</v>
      </c>
      <c r="C101" s="6">
        <f t="shared" si="33"/>
        <v>50000000</v>
      </c>
      <c r="D101" s="12">
        <f ca="1">IF(A101&lt;$B$1,VLOOKUP(A101,[1]DI!$A$4:$B$15000,2,FALSE),0)</f>
        <v>0</v>
      </c>
      <c r="E101" s="13">
        <f t="shared" ca="1" si="25"/>
        <v>1</v>
      </c>
      <c r="F101" s="13">
        <f ca="1">(TRUNC(PRODUCT($E$12:$E100),16))</f>
        <v>1.0068824167408901</v>
      </c>
      <c r="G101" s="13">
        <f t="shared" si="34"/>
        <v>1</v>
      </c>
      <c r="H101" s="13">
        <f t="shared" ca="1" si="26"/>
        <v>1.0068824199999999</v>
      </c>
      <c r="I101" s="12">
        <f t="shared" si="35"/>
        <v>2.5999999999999999E-2</v>
      </c>
      <c r="J101" s="34">
        <f t="shared" si="36"/>
        <v>43935</v>
      </c>
      <c r="K101" s="2">
        <f t="shared" si="37"/>
        <v>60</v>
      </c>
      <c r="L101" s="17">
        <f t="shared" si="38"/>
        <v>61</v>
      </c>
      <c r="M101" s="11">
        <f t="shared" si="27"/>
        <v>1.0062325670000001</v>
      </c>
      <c r="N101" s="11">
        <f t="shared" ca="1" si="28"/>
        <v>1.013157882</v>
      </c>
      <c r="O101" s="17">
        <f t="shared" si="39"/>
        <v>0</v>
      </c>
      <c r="P101" s="13">
        <f t="shared" ca="1" si="29"/>
        <v>657894.1</v>
      </c>
      <c r="Q101" s="20">
        <f t="shared" si="30"/>
        <v>0</v>
      </c>
      <c r="R101" s="13">
        <f t="shared" si="31"/>
        <v>0</v>
      </c>
      <c r="S101" s="4" t="str">
        <f t="shared" si="40"/>
        <v>A+J=</v>
      </c>
      <c r="T101" s="34">
        <f t="shared" si="41"/>
        <v>44300</v>
      </c>
      <c r="U101" s="3"/>
      <c r="V101" s="4"/>
      <c r="W101" s="98">
        <v>46498</v>
      </c>
      <c r="X101" s="98" t="s">
        <v>58</v>
      </c>
      <c r="Y101" s="88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2">
        <f t="shared" si="32"/>
        <v>44025</v>
      </c>
      <c r="B102" s="72">
        <f t="shared" ca="1" si="42"/>
        <v>50657894.100000001</v>
      </c>
      <c r="C102" s="6">
        <f t="shared" si="33"/>
        <v>50000000</v>
      </c>
      <c r="D102" s="12">
        <f ca="1">IF(A102&lt;$B$1,VLOOKUP(A102,[1]DI!$A$4:$B$15000,2,FALSE),0)</f>
        <v>2.1500000000000005E-2</v>
      </c>
      <c r="E102" s="13">
        <f t="shared" ca="1" si="25"/>
        <v>1.0000844200000001</v>
      </c>
      <c r="F102" s="13">
        <f ca="1">(TRUNC(PRODUCT($E$12:$E101),16))</f>
        <v>1.0068824167408901</v>
      </c>
      <c r="G102" s="13">
        <f t="shared" si="34"/>
        <v>1</v>
      </c>
      <c r="H102" s="13">
        <f t="shared" ca="1" si="26"/>
        <v>1.0068824199999999</v>
      </c>
      <c r="I102" s="12">
        <f t="shared" si="35"/>
        <v>2.5999999999999999E-2</v>
      </c>
      <c r="J102" s="34">
        <f t="shared" si="36"/>
        <v>43935</v>
      </c>
      <c r="K102" s="2">
        <f t="shared" si="37"/>
        <v>61</v>
      </c>
      <c r="L102" s="17">
        <f t="shared" si="38"/>
        <v>61</v>
      </c>
      <c r="M102" s="11">
        <f t="shared" si="27"/>
        <v>1.0062325670000001</v>
      </c>
      <c r="N102" s="11">
        <f t="shared" ca="1" si="28"/>
        <v>1.013157882</v>
      </c>
      <c r="O102" s="17">
        <f t="shared" si="39"/>
        <v>0</v>
      </c>
      <c r="P102" s="13">
        <f t="shared" ca="1" si="29"/>
        <v>657894.1</v>
      </c>
      <c r="Q102" s="20">
        <f t="shared" si="30"/>
        <v>0</v>
      </c>
      <c r="R102" s="13">
        <f t="shared" si="31"/>
        <v>0</v>
      </c>
      <c r="S102" s="4" t="str">
        <f t="shared" si="40"/>
        <v>A+J=</v>
      </c>
      <c r="T102" s="34">
        <f t="shared" si="41"/>
        <v>44300</v>
      </c>
      <c r="U102" s="3"/>
      <c r="V102" s="4"/>
      <c r="W102" s="98">
        <v>46534</v>
      </c>
      <c r="X102" s="98" t="s">
        <v>68</v>
      </c>
      <c r="Y102" s="88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2">
        <f t="shared" si="32"/>
        <v>44026</v>
      </c>
      <c r="B103" s="72">
        <f t="shared" ca="1" si="42"/>
        <v>50667331.100000001</v>
      </c>
      <c r="C103" s="6">
        <f t="shared" si="33"/>
        <v>50000000</v>
      </c>
      <c r="D103" s="12">
        <f ca="1">IF(A103&lt;$B$1,VLOOKUP(A103,[1]DI!$A$4:$B$15000,2,FALSE),0)</f>
        <v>2.1500000000000005E-2</v>
      </c>
      <c r="E103" s="13">
        <f t="shared" ca="1" si="25"/>
        <v>1.0000844200000001</v>
      </c>
      <c r="F103" s="13">
        <f ca="1">(TRUNC(PRODUCT($E$12:$E102),16))</f>
        <v>1.00696741775451</v>
      </c>
      <c r="G103" s="13">
        <f t="shared" si="34"/>
        <v>1</v>
      </c>
      <c r="H103" s="13">
        <f t="shared" ca="1" si="26"/>
        <v>1.0069674200000001</v>
      </c>
      <c r="I103" s="12">
        <f t="shared" si="35"/>
        <v>2.5999999999999999E-2</v>
      </c>
      <c r="J103" s="34">
        <f t="shared" si="36"/>
        <v>43935</v>
      </c>
      <c r="K103" s="2">
        <f t="shared" si="37"/>
        <v>62</v>
      </c>
      <c r="L103" s="17">
        <f t="shared" si="38"/>
        <v>62</v>
      </c>
      <c r="M103" s="11">
        <f t="shared" si="27"/>
        <v>1.0063350630000001</v>
      </c>
      <c r="N103" s="11">
        <f t="shared" ca="1" si="28"/>
        <v>1.013346622</v>
      </c>
      <c r="O103" s="17">
        <f t="shared" si="39"/>
        <v>0</v>
      </c>
      <c r="P103" s="13">
        <f t="shared" ca="1" si="29"/>
        <v>667331.1</v>
      </c>
      <c r="Q103" s="20">
        <f t="shared" si="30"/>
        <v>0</v>
      </c>
      <c r="R103" s="13">
        <f t="shared" si="31"/>
        <v>0</v>
      </c>
      <c r="S103" s="4" t="str">
        <f t="shared" si="40"/>
        <v>A+J=</v>
      </c>
      <c r="T103" s="34">
        <f t="shared" si="41"/>
        <v>44300</v>
      </c>
      <c r="U103" s="3"/>
      <c r="V103" s="4"/>
      <c r="W103" s="98">
        <v>46637</v>
      </c>
      <c r="X103" s="98" t="s">
        <v>62</v>
      </c>
      <c r="Y103" s="88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2">
        <f t="shared" si="32"/>
        <v>44027</v>
      </c>
      <c r="B104" s="72">
        <f t="shared" ca="1" si="42"/>
        <v>50676770</v>
      </c>
      <c r="C104" s="6">
        <f t="shared" si="33"/>
        <v>50000000</v>
      </c>
      <c r="D104" s="12">
        <f ca="1">IF(A104&lt;$B$1,VLOOKUP(A104,[1]DI!$A$4:$B$15000,2,FALSE),0)</f>
        <v>2.1500000000000005E-2</v>
      </c>
      <c r="E104" s="13">
        <f t="shared" ca="1" si="25"/>
        <v>1.0000844200000001</v>
      </c>
      <c r="F104" s="13">
        <f ca="1">(TRUNC(PRODUCT($E$12:$E103),16))</f>
        <v>1.00705242594391</v>
      </c>
      <c r="G104" s="13">
        <f t="shared" si="34"/>
        <v>1</v>
      </c>
      <c r="H104" s="13">
        <f t="shared" ca="1" si="26"/>
        <v>1.0070524300000001</v>
      </c>
      <c r="I104" s="12">
        <f t="shared" si="35"/>
        <v>2.5999999999999999E-2</v>
      </c>
      <c r="J104" s="34">
        <f t="shared" si="36"/>
        <v>43935</v>
      </c>
      <c r="K104" s="2">
        <f t="shared" si="37"/>
        <v>63</v>
      </c>
      <c r="L104" s="17">
        <f t="shared" si="38"/>
        <v>63</v>
      </c>
      <c r="M104" s="11">
        <f t="shared" si="27"/>
        <v>1.006437569</v>
      </c>
      <c r="N104" s="11">
        <f t="shared" ca="1" si="28"/>
        <v>1.0135354000000001</v>
      </c>
      <c r="O104" s="17">
        <f t="shared" si="39"/>
        <v>0</v>
      </c>
      <c r="P104" s="13">
        <f t="shared" ca="1" si="29"/>
        <v>676770</v>
      </c>
      <c r="Q104" s="20">
        <f t="shared" si="30"/>
        <v>0</v>
      </c>
      <c r="R104" s="13">
        <f t="shared" si="31"/>
        <v>0</v>
      </c>
      <c r="S104" s="4" t="str">
        <f t="shared" si="40"/>
        <v>A+J=</v>
      </c>
      <c r="T104" s="34">
        <f t="shared" si="41"/>
        <v>44300</v>
      </c>
      <c r="U104" s="3"/>
      <c r="V104" s="10"/>
      <c r="W104" s="98">
        <v>46672</v>
      </c>
      <c r="X104" s="99" t="s">
        <v>59</v>
      </c>
      <c r="Y104" s="88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2">
        <f t="shared" si="32"/>
        <v>44028</v>
      </c>
      <c r="B105" s="72">
        <f t="shared" ca="1" si="42"/>
        <v>50686210.249999993</v>
      </c>
      <c r="C105" s="6">
        <f t="shared" si="33"/>
        <v>50000000</v>
      </c>
      <c r="D105" s="12">
        <f ca="1">IF(A105&lt;$B$1,VLOOKUP(A105,[1]DI!$A$4:$B$15000,2,FALSE),0)</f>
        <v>2.1500000000000005E-2</v>
      </c>
      <c r="E105" s="13">
        <f t="shared" ca="1" si="25"/>
        <v>1.0000844200000001</v>
      </c>
      <c r="F105" s="13">
        <f ca="1">(TRUNC(PRODUCT($E$12:$E104),16))</f>
        <v>1.0071374413097101</v>
      </c>
      <c r="G105" s="13">
        <f t="shared" si="34"/>
        <v>1</v>
      </c>
      <c r="H105" s="13">
        <f t="shared" ca="1" si="26"/>
        <v>1.0071374399999999</v>
      </c>
      <c r="I105" s="12">
        <f t="shared" si="35"/>
        <v>2.5999999999999999E-2</v>
      </c>
      <c r="J105" s="34">
        <f t="shared" si="36"/>
        <v>43935</v>
      </c>
      <c r="K105" s="2">
        <f t="shared" si="37"/>
        <v>64</v>
      </c>
      <c r="L105" s="17">
        <f t="shared" si="38"/>
        <v>64</v>
      </c>
      <c r="M105" s="11">
        <f t="shared" si="27"/>
        <v>1.006540086</v>
      </c>
      <c r="N105" s="11">
        <f t="shared" ca="1" si="28"/>
        <v>1.0137242049999999</v>
      </c>
      <c r="O105" s="17">
        <f t="shared" si="39"/>
        <v>0</v>
      </c>
      <c r="P105" s="13">
        <f t="shared" ca="1" si="29"/>
        <v>686210.24999998999</v>
      </c>
      <c r="Q105" s="20">
        <f t="shared" si="30"/>
        <v>0</v>
      </c>
      <c r="R105" s="13">
        <f t="shared" si="31"/>
        <v>0</v>
      </c>
      <c r="S105" s="4" t="str">
        <f t="shared" si="40"/>
        <v>A+J=</v>
      </c>
      <c r="T105" s="34">
        <f t="shared" si="41"/>
        <v>44300</v>
      </c>
      <c r="U105" s="3"/>
      <c r="V105" s="4"/>
      <c r="W105" s="98">
        <v>46693</v>
      </c>
      <c r="X105" s="98" t="s">
        <v>63</v>
      </c>
      <c r="Y105" s="88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2">
        <f t="shared" si="32"/>
        <v>44029</v>
      </c>
      <c r="B106" s="72">
        <f t="shared" ca="1" si="42"/>
        <v>50695652.499999993</v>
      </c>
      <c r="C106" s="6">
        <f t="shared" si="33"/>
        <v>50000000</v>
      </c>
      <c r="D106" s="12">
        <f ca="1">IF(A106&lt;$B$1,VLOOKUP(A106,[1]DI!$A$4:$B$15000,2,FALSE),0)</f>
        <v>2.1500000000000005E-2</v>
      </c>
      <c r="E106" s="13">
        <f t="shared" ca="1" si="25"/>
        <v>1.0000844200000001</v>
      </c>
      <c r="F106" s="13">
        <f ca="1">(TRUNC(PRODUCT($E$12:$E105),16))</f>
        <v>1.00722246385251</v>
      </c>
      <c r="G106" s="13">
        <f t="shared" si="34"/>
        <v>1</v>
      </c>
      <c r="H106" s="13">
        <f t="shared" ca="1" si="26"/>
        <v>1.0072224599999999</v>
      </c>
      <c r="I106" s="12">
        <f t="shared" si="35"/>
        <v>2.5999999999999999E-2</v>
      </c>
      <c r="J106" s="34">
        <f t="shared" si="36"/>
        <v>43935</v>
      </c>
      <c r="K106" s="2">
        <f t="shared" si="37"/>
        <v>65</v>
      </c>
      <c r="L106" s="17">
        <f t="shared" si="38"/>
        <v>65</v>
      </c>
      <c r="M106" s="11">
        <f t="shared" si="27"/>
        <v>1.006642614</v>
      </c>
      <c r="N106" s="11">
        <f t="shared" ca="1" si="28"/>
        <v>1.01391305</v>
      </c>
      <c r="O106" s="17">
        <f t="shared" si="39"/>
        <v>0</v>
      </c>
      <c r="P106" s="13">
        <f t="shared" ca="1" si="29"/>
        <v>695652.49999998999</v>
      </c>
      <c r="Q106" s="20">
        <f t="shared" si="30"/>
        <v>0</v>
      </c>
      <c r="R106" s="13">
        <f t="shared" si="31"/>
        <v>0</v>
      </c>
      <c r="S106" s="4" t="str">
        <f t="shared" si="40"/>
        <v>A+J=</v>
      </c>
      <c r="T106" s="34">
        <f t="shared" si="41"/>
        <v>44300</v>
      </c>
      <c r="U106" s="3"/>
      <c r="V106" s="4"/>
      <c r="W106" s="98">
        <v>46706</v>
      </c>
      <c r="X106" s="98" t="s">
        <v>71</v>
      </c>
      <c r="Y106" s="88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2">
        <f t="shared" si="32"/>
        <v>44030</v>
      </c>
      <c r="B107" s="72">
        <f t="shared" ca="1" si="42"/>
        <v>50705096.599999987</v>
      </c>
      <c r="C107" s="6">
        <f t="shared" si="33"/>
        <v>50000000</v>
      </c>
      <c r="D107" s="12">
        <f ca="1">IF(A107&lt;$B$1,VLOOKUP(A107,[1]DI!$A$4:$B$15000,2,FALSE),0)</f>
        <v>0</v>
      </c>
      <c r="E107" s="13">
        <f t="shared" ca="1" si="25"/>
        <v>1</v>
      </c>
      <c r="F107" s="13">
        <f ca="1">(TRUNC(PRODUCT($E$12:$E106),16))</f>
        <v>1.0073074935729101</v>
      </c>
      <c r="G107" s="13">
        <f t="shared" si="34"/>
        <v>1</v>
      </c>
      <c r="H107" s="13">
        <f t="shared" ca="1" si="26"/>
        <v>1.0073074900000001</v>
      </c>
      <c r="I107" s="12">
        <f t="shared" si="35"/>
        <v>2.5999999999999999E-2</v>
      </c>
      <c r="J107" s="34">
        <f t="shared" si="36"/>
        <v>43935</v>
      </c>
      <c r="K107" s="2">
        <f t="shared" si="37"/>
        <v>65</v>
      </c>
      <c r="L107" s="17">
        <f t="shared" si="38"/>
        <v>66</v>
      </c>
      <c r="M107" s="11">
        <f t="shared" si="27"/>
        <v>1.0067451519999999</v>
      </c>
      <c r="N107" s="11">
        <f t="shared" ca="1" si="28"/>
        <v>1.014101932</v>
      </c>
      <c r="O107" s="17">
        <f t="shared" si="39"/>
        <v>0</v>
      </c>
      <c r="P107" s="13">
        <f t="shared" ca="1" si="29"/>
        <v>705096.59999998996</v>
      </c>
      <c r="Q107" s="20">
        <f t="shared" si="30"/>
        <v>0</v>
      </c>
      <c r="R107" s="13">
        <f t="shared" si="31"/>
        <v>0</v>
      </c>
      <c r="S107" s="4" t="str">
        <f t="shared" si="40"/>
        <v>A+J=</v>
      </c>
      <c r="T107" s="34">
        <f t="shared" si="41"/>
        <v>44300</v>
      </c>
      <c r="U107" s="3"/>
      <c r="V107" s="4"/>
      <c r="W107" s="98">
        <v>46811</v>
      </c>
      <c r="X107" s="98" t="s">
        <v>57</v>
      </c>
      <c r="Y107" s="88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2">
        <f t="shared" si="32"/>
        <v>44031</v>
      </c>
      <c r="B108" s="72">
        <f t="shared" ca="1" si="42"/>
        <v>50705096.599999987</v>
      </c>
      <c r="C108" s="6">
        <f t="shared" si="33"/>
        <v>50000000</v>
      </c>
      <c r="D108" s="12">
        <f ca="1">IF(A108&lt;$B$1,VLOOKUP(A108,[1]DI!$A$4:$B$15000,2,FALSE),0)</f>
        <v>0</v>
      </c>
      <c r="E108" s="13">
        <f t="shared" ca="1" si="25"/>
        <v>1</v>
      </c>
      <c r="F108" s="13">
        <f ca="1">(TRUNC(PRODUCT($E$12:$E107),16))</f>
        <v>1.0073074935729101</v>
      </c>
      <c r="G108" s="13">
        <f t="shared" si="34"/>
        <v>1</v>
      </c>
      <c r="H108" s="13">
        <f t="shared" ca="1" si="26"/>
        <v>1.0073074900000001</v>
      </c>
      <c r="I108" s="12">
        <f t="shared" si="35"/>
        <v>2.5999999999999999E-2</v>
      </c>
      <c r="J108" s="34">
        <f t="shared" si="36"/>
        <v>43935</v>
      </c>
      <c r="K108" s="2">
        <f t="shared" si="37"/>
        <v>65</v>
      </c>
      <c r="L108" s="17">
        <f t="shared" si="38"/>
        <v>66</v>
      </c>
      <c r="M108" s="11">
        <f t="shared" si="27"/>
        <v>1.0067451519999999</v>
      </c>
      <c r="N108" s="11">
        <f t="shared" ca="1" si="28"/>
        <v>1.014101932</v>
      </c>
      <c r="O108" s="17">
        <f t="shared" si="39"/>
        <v>0</v>
      </c>
      <c r="P108" s="13">
        <f t="shared" ca="1" si="29"/>
        <v>705096.59999998996</v>
      </c>
      <c r="Q108" s="20">
        <f t="shared" si="30"/>
        <v>0</v>
      </c>
      <c r="R108" s="13">
        <f t="shared" si="31"/>
        <v>0</v>
      </c>
      <c r="S108" s="4" t="str">
        <f t="shared" si="40"/>
        <v>A+J=</v>
      </c>
      <c r="T108" s="34">
        <f t="shared" si="41"/>
        <v>44300</v>
      </c>
      <c r="U108" s="3"/>
      <c r="V108" s="4"/>
      <c r="W108" s="98">
        <v>46812</v>
      </c>
      <c r="X108" s="98" t="s">
        <v>57</v>
      </c>
      <c r="Y108" s="88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2">
        <f t="shared" si="32"/>
        <v>44032</v>
      </c>
      <c r="B109" s="72">
        <f t="shared" ca="1" si="42"/>
        <v>50705096.599999987</v>
      </c>
      <c r="C109" s="6">
        <f t="shared" si="33"/>
        <v>50000000</v>
      </c>
      <c r="D109" s="12">
        <f ca="1">IF(A109&lt;$B$1,VLOOKUP(A109,[1]DI!$A$4:$B$15000,2,FALSE),0)</f>
        <v>2.1500000000000005E-2</v>
      </c>
      <c r="E109" s="13">
        <f t="shared" ca="1" si="25"/>
        <v>1.0000844200000001</v>
      </c>
      <c r="F109" s="13">
        <f ca="1">(TRUNC(PRODUCT($E$12:$E108),16))</f>
        <v>1.0073074935729101</v>
      </c>
      <c r="G109" s="13">
        <f t="shared" si="34"/>
        <v>1</v>
      </c>
      <c r="H109" s="13">
        <f t="shared" ca="1" si="26"/>
        <v>1.0073074900000001</v>
      </c>
      <c r="I109" s="12">
        <f t="shared" si="35"/>
        <v>2.5999999999999999E-2</v>
      </c>
      <c r="J109" s="34">
        <f t="shared" si="36"/>
        <v>43935</v>
      </c>
      <c r="K109" s="2">
        <f t="shared" si="37"/>
        <v>66</v>
      </c>
      <c r="L109" s="17">
        <f t="shared" si="38"/>
        <v>66</v>
      </c>
      <c r="M109" s="11">
        <f t="shared" si="27"/>
        <v>1.0067451519999999</v>
      </c>
      <c r="N109" s="11">
        <f t="shared" ca="1" si="28"/>
        <v>1.014101932</v>
      </c>
      <c r="O109" s="17">
        <f t="shared" si="39"/>
        <v>0</v>
      </c>
      <c r="P109" s="13">
        <f t="shared" ca="1" si="29"/>
        <v>705096.59999998996</v>
      </c>
      <c r="Q109" s="20">
        <f t="shared" si="30"/>
        <v>0</v>
      </c>
      <c r="R109" s="13">
        <f t="shared" si="31"/>
        <v>0</v>
      </c>
      <c r="S109" s="4" t="str">
        <f t="shared" si="40"/>
        <v>A+J=</v>
      </c>
      <c r="T109" s="34">
        <f t="shared" si="41"/>
        <v>44300</v>
      </c>
      <c r="U109" s="3"/>
      <c r="V109" s="4"/>
      <c r="W109" s="98">
        <v>46857</v>
      </c>
      <c r="X109" s="98" t="s">
        <v>67</v>
      </c>
      <c r="Y109" s="88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2">
        <f t="shared" si="32"/>
        <v>44033</v>
      </c>
      <c r="B110" s="72">
        <f t="shared" ca="1" si="42"/>
        <v>50714542.600000001</v>
      </c>
      <c r="C110" s="6">
        <f t="shared" si="33"/>
        <v>50000000</v>
      </c>
      <c r="D110" s="12">
        <f ca="1">IF(A110&lt;$B$1,VLOOKUP(A110,[1]DI!$A$4:$B$15000,2,FALSE),0)</f>
        <v>2.1500000000000005E-2</v>
      </c>
      <c r="E110" s="13">
        <f t="shared" ca="1" si="25"/>
        <v>1.0000844200000001</v>
      </c>
      <c r="F110" s="13">
        <f ca="1">(TRUNC(PRODUCT($E$12:$E109),16))</f>
        <v>1.0073925304715099</v>
      </c>
      <c r="G110" s="13">
        <f t="shared" si="34"/>
        <v>1</v>
      </c>
      <c r="H110" s="13">
        <f t="shared" ca="1" si="26"/>
        <v>1.00739253</v>
      </c>
      <c r="I110" s="12">
        <f t="shared" si="35"/>
        <v>2.5999999999999999E-2</v>
      </c>
      <c r="J110" s="34">
        <f t="shared" si="36"/>
        <v>43935</v>
      </c>
      <c r="K110" s="2">
        <f t="shared" si="37"/>
        <v>67</v>
      </c>
      <c r="L110" s="17">
        <f t="shared" si="38"/>
        <v>67</v>
      </c>
      <c r="M110" s="11">
        <f t="shared" si="27"/>
        <v>1.0068477</v>
      </c>
      <c r="N110" s="11">
        <f t="shared" ca="1" si="28"/>
        <v>1.014290852</v>
      </c>
      <c r="O110" s="17">
        <f t="shared" si="39"/>
        <v>0</v>
      </c>
      <c r="P110" s="13">
        <f t="shared" ca="1" si="29"/>
        <v>714542.6</v>
      </c>
      <c r="Q110" s="20">
        <f t="shared" si="30"/>
        <v>0</v>
      </c>
      <c r="R110" s="13">
        <f t="shared" si="31"/>
        <v>0</v>
      </c>
      <c r="S110" s="4" t="str">
        <f t="shared" si="40"/>
        <v>A+J=</v>
      </c>
      <c r="T110" s="34">
        <f t="shared" si="41"/>
        <v>44300</v>
      </c>
      <c r="U110" s="3"/>
      <c r="V110" s="4"/>
      <c r="W110" s="98">
        <v>46864</v>
      </c>
      <c r="X110" s="98" t="s">
        <v>58</v>
      </c>
      <c r="Y110" s="88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2">
        <f t="shared" si="32"/>
        <v>44034</v>
      </c>
      <c r="B111" s="72">
        <f t="shared" ca="1" si="42"/>
        <v>50723989.999999993</v>
      </c>
      <c r="C111" s="6">
        <f t="shared" si="33"/>
        <v>50000000</v>
      </c>
      <c r="D111" s="12">
        <f ca="1">IF(A111&lt;$B$1,VLOOKUP(A111,[1]DI!$A$4:$B$15000,2,FALSE),0)</f>
        <v>2.1500000000000005E-2</v>
      </c>
      <c r="E111" s="13">
        <f t="shared" ca="1" si="25"/>
        <v>1.0000844200000001</v>
      </c>
      <c r="F111" s="13">
        <f ca="1">(TRUNC(PRODUCT($E$12:$E110),16))</f>
        <v>1.0074775745489399</v>
      </c>
      <c r="G111" s="13">
        <f t="shared" si="34"/>
        <v>1</v>
      </c>
      <c r="H111" s="13">
        <f t="shared" ca="1" si="26"/>
        <v>1.00747757</v>
      </c>
      <c r="I111" s="12">
        <f t="shared" si="35"/>
        <v>2.5999999999999999E-2</v>
      </c>
      <c r="J111" s="34">
        <f t="shared" si="36"/>
        <v>43935</v>
      </c>
      <c r="K111" s="2">
        <f t="shared" si="37"/>
        <v>68</v>
      </c>
      <c r="L111" s="17">
        <f t="shared" si="38"/>
        <v>68</v>
      </c>
      <c r="M111" s="11">
        <f t="shared" si="27"/>
        <v>1.0069502589999999</v>
      </c>
      <c r="N111" s="11">
        <f t="shared" ca="1" si="28"/>
        <v>1.0144797999999999</v>
      </c>
      <c r="O111" s="17">
        <f t="shared" si="39"/>
        <v>0</v>
      </c>
      <c r="P111" s="13">
        <f t="shared" ca="1" si="29"/>
        <v>723989.99999998999</v>
      </c>
      <c r="Q111" s="20">
        <f t="shared" si="30"/>
        <v>0</v>
      </c>
      <c r="R111" s="13">
        <f t="shared" si="31"/>
        <v>0</v>
      </c>
      <c r="S111" s="4" t="str">
        <f t="shared" si="40"/>
        <v>A+J=</v>
      </c>
      <c r="T111" s="34">
        <f t="shared" si="41"/>
        <v>44300</v>
      </c>
      <c r="U111" s="3"/>
      <c r="V111" s="4"/>
      <c r="W111" s="98">
        <v>46874</v>
      </c>
      <c r="X111" s="98" t="s">
        <v>69</v>
      </c>
      <c r="Y111" s="88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2">
        <f t="shared" si="32"/>
        <v>44035</v>
      </c>
      <c r="B112" s="72">
        <f t="shared" ca="1" si="42"/>
        <v>50733439.799999997</v>
      </c>
      <c r="C112" s="6">
        <f t="shared" si="33"/>
        <v>50000000</v>
      </c>
      <c r="D112" s="12">
        <f ca="1">IF(A112&lt;$B$1,VLOOKUP(A112,[1]DI!$A$4:$B$15000,2,FALSE),0)</f>
        <v>2.1500000000000005E-2</v>
      </c>
      <c r="E112" s="13">
        <f t="shared" ca="1" si="25"/>
        <v>1.0000844200000001</v>
      </c>
      <c r="F112" s="13">
        <f ca="1">(TRUNC(PRODUCT($E$12:$E111),16))</f>
        <v>1.0075626258057799</v>
      </c>
      <c r="G112" s="13">
        <f t="shared" si="34"/>
        <v>1</v>
      </c>
      <c r="H112" s="13">
        <f t="shared" ca="1" si="26"/>
        <v>1.00756263</v>
      </c>
      <c r="I112" s="12">
        <f t="shared" si="35"/>
        <v>2.5999999999999999E-2</v>
      </c>
      <c r="J112" s="34">
        <f t="shared" si="36"/>
        <v>43935</v>
      </c>
      <c r="K112" s="2">
        <f t="shared" si="37"/>
        <v>69</v>
      </c>
      <c r="L112" s="17">
        <f t="shared" si="38"/>
        <v>69</v>
      </c>
      <c r="M112" s="11">
        <f t="shared" si="27"/>
        <v>1.007052828</v>
      </c>
      <c r="N112" s="11">
        <f t="shared" ca="1" si="28"/>
        <v>1.014668796</v>
      </c>
      <c r="O112" s="17">
        <f t="shared" si="39"/>
        <v>0</v>
      </c>
      <c r="P112" s="13">
        <f t="shared" ca="1" si="29"/>
        <v>733439.8</v>
      </c>
      <c r="Q112" s="20">
        <f t="shared" si="30"/>
        <v>0</v>
      </c>
      <c r="R112" s="13">
        <f t="shared" si="31"/>
        <v>0</v>
      </c>
      <c r="S112" s="4" t="str">
        <f t="shared" si="40"/>
        <v>A+J=</v>
      </c>
      <c r="T112" s="34">
        <f t="shared" si="41"/>
        <v>44300</v>
      </c>
      <c r="U112" s="3"/>
      <c r="V112" s="4"/>
      <c r="W112" s="98">
        <v>46919</v>
      </c>
      <c r="X112" s="98" t="s">
        <v>68</v>
      </c>
      <c r="Y112" s="88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2">
        <f t="shared" si="32"/>
        <v>44036</v>
      </c>
      <c r="B113" s="72">
        <f t="shared" ca="1" si="42"/>
        <v>50742890.5</v>
      </c>
      <c r="C113" s="6">
        <f t="shared" si="33"/>
        <v>50000000</v>
      </c>
      <c r="D113" s="12">
        <f ca="1">IF(A113&lt;$B$1,VLOOKUP(A113,[1]DI!$A$4:$B$15000,2,FALSE),0)</f>
        <v>2.1500000000000005E-2</v>
      </c>
      <c r="E113" s="13">
        <f t="shared" ca="1" si="25"/>
        <v>1.0000844200000001</v>
      </c>
      <c r="F113" s="13">
        <f ca="1">(TRUNC(PRODUCT($E$12:$E112),16))</f>
        <v>1.0076476842426501</v>
      </c>
      <c r="G113" s="13">
        <f t="shared" si="34"/>
        <v>1</v>
      </c>
      <c r="H113" s="13">
        <f t="shared" ca="1" si="26"/>
        <v>1.00764768</v>
      </c>
      <c r="I113" s="12">
        <f t="shared" si="35"/>
        <v>2.5999999999999999E-2</v>
      </c>
      <c r="J113" s="34">
        <f t="shared" si="36"/>
        <v>43935</v>
      </c>
      <c r="K113" s="2">
        <f t="shared" si="37"/>
        <v>70</v>
      </c>
      <c r="L113" s="17">
        <f t="shared" si="38"/>
        <v>70</v>
      </c>
      <c r="M113" s="11">
        <f t="shared" si="27"/>
        <v>1.007155408</v>
      </c>
      <c r="N113" s="11">
        <f t="shared" ca="1" si="28"/>
        <v>1.0148578100000001</v>
      </c>
      <c r="O113" s="17">
        <f t="shared" si="39"/>
        <v>0</v>
      </c>
      <c r="P113" s="13">
        <f t="shared" ca="1" si="29"/>
        <v>742890.5</v>
      </c>
      <c r="Q113" s="20">
        <f t="shared" si="30"/>
        <v>0</v>
      </c>
      <c r="R113" s="13">
        <f t="shared" si="31"/>
        <v>0</v>
      </c>
      <c r="S113" s="4" t="str">
        <f t="shared" si="40"/>
        <v>A+J=</v>
      </c>
      <c r="T113" s="34">
        <f t="shared" si="41"/>
        <v>44300</v>
      </c>
      <c r="U113" s="3"/>
      <c r="V113" s="4"/>
      <c r="W113" s="98">
        <v>47003</v>
      </c>
      <c r="X113" s="98" t="s">
        <v>70</v>
      </c>
      <c r="Y113" s="88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2">
        <f t="shared" si="32"/>
        <v>44037</v>
      </c>
      <c r="B114" s="72">
        <f t="shared" ca="1" si="42"/>
        <v>50752343.600000001</v>
      </c>
      <c r="C114" s="6">
        <f t="shared" si="33"/>
        <v>50000000</v>
      </c>
      <c r="D114" s="12">
        <f ca="1">IF(A114&lt;$B$1,VLOOKUP(A114,[1]DI!$A$4:$B$15000,2,FALSE),0)</f>
        <v>0</v>
      </c>
      <c r="E114" s="13">
        <f t="shared" ca="1" si="25"/>
        <v>1</v>
      </c>
      <c r="F114" s="13">
        <f ca="1">(TRUNC(PRODUCT($E$12:$E113),16))</f>
        <v>1.00773274986015</v>
      </c>
      <c r="G114" s="13">
        <f t="shared" si="34"/>
        <v>1</v>
      </c>
      <c r="H114" s="13">
        <f t="shared" ca="1" si="26"/>
        <v>1.00773275</v>
      </c>
      <c r="I114" s="12">
        <f t="shared" si="35"/>
        <v>2.5999999999999999E-2</v>
      </c>
      <c r="J114" s="34">
        <f t="shared" si="36"/>
        <v>43935</v>
      </c>
      <c r="K114" s="2">
        <f t="shared" si="37"/>
        <v>70</v>
      </c>
      <c r="L114" s="17">
        <f t="shared" si="38"/>
        <v>71</v>
      </c>
      <c r="M114" s="11">
        <f t="shared" si="27"/>
        <v>1.007257998</v>
      </c>
      <c r="N114" s="11">
        <f t="shared" ca="1" si="28"/>
        <v>1.0150468720000001</v>
      </c>
      <c r="O114" s="17">
        <f t="shared" si="39"/>
        <v>0</v>
      </c>
      <c r="P114" s="13">
        <f t="shared" ca="1" si="29"/>
        <v>752343.6</v>
      </c>
      <c r="Q114" s="20">
        <f t="shared" si="30"/>
        <v>0</v>
      </c>
      <c r="R114" s="13">
        <f t="shared" si="31"/>
        <v>0</v>
      </c>
      <c r="S114" s="4" t="str">
        <f t="shared" si="40"/>
        <v>A+J=</v>
      </c>
      <c r="T114" s="34">
        <f t="shared" si="41"/>
        <v>44300</v>
      </c>
      <c r="U114" s="3"/>
      <c r="V114" s="4"/>
      <c r="W114" s="98">
        <v>47038</v>
      </c>
      <c r="X114" s="99" t="s">
        <v>59</v>
      </c>
      <c r="Y114" s="88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2">
        <f t="shared" si="32"/>
        <v>44038</v>
      </c>
      <c r="B115" s="72">
        <f t="shared" ca="1" si="42"/>
        <v>50752343.600000001</v>
      </c>
      <c r="C115" s="6">
        <f t="shared" si="33"/>
        <v>50000000</v>
      </c>
      <c r="D115" s="12">
        <f ca="1">IF(A115&lt;$B$1,VLOOKUP(A115,[1]DI!$A$4:$B$15000,2,FALSE),0)</f>
        <v>0</v>
      </c>
      <c r="E115" s="13">
        <f t="shared" ca="1" si="25"/>
        <v>1</v>
      </c>
      <c r="F115" s="13">
        <f ca="1">(TRUNC(PRODUCT($E$12:$E114),16))</f>
        <v>1.00773274986015</v>
      </c>
      <c r="G115" s="13">
        <f t="shared" si="34"/>
        <v>1</v>
      </c>
      <c r="H115" s="13">
        <f t="shared" ca="1" si="26"/>
        <v>1.00773275</v>
      </c>
      <c r="I115" s="12">
        <f t="shared" si="35"/>
        <v>2.5999999999999999E-2</v>
      </c>
      <c r="J115" s="34">
        <f t="shared" si="36"/>
        <v>43935</v>
      </c>
      <c r="K115" s="2">
        <f t="shared" si="37"/>
        <v>70</v>
      </c>
      <c r="L115" s="17">
        <f t="shared" si="38"/>
        <v>71</v>
      </c>
      <c r="M115" s="11">
        <f t="shared" si="27"/>
        <v>1.007257998</v>
      </c>
      <c r="N115" s="11">
        <f t="shared" ca="1" si="28"/>
        <v>1.0150468720000001</v>
      </c>
      <c r="O115" s="17">
        <f t="shared" si="39"/>
        <v>0</v>
      </c>
      <c r="P115" s="13">
        <f t="shared" ca="1" si="29"/>
        <v>752343.6</v>
      </c>
      <c r="Q115" s="20">
        <f t="shared" si="30"/>
        <v>0</v>
      </c>
      <c r="R115" s="13">
        <f t="shared" si="31"/>
        <v>0</v>
      </c>
      <c r="S115" s="4" t="str">
        <f t="shared" si="40"/>
        <v>A+J=</v>
      </c>
      <c r="T115" s="34">
        <f t="shared" si="41"/>
        <v>44300</v>
      </c>
      <c r="U115" s="3"/>
      <c r="V115" s="4"/>
      <c r="W115" s="98">
        <v>47059</v>
      </c>
      <c r="X115" s="98" t="s">
        <v>63</v>
      </c>
      <c r="Y115" s="88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2">
        <f t="shared" si="32"/>
        <v>44039</v>
      </c>
      <c r="B116" s="72">
        <f t="shared" ca="1" si="42"/>
        <v>50752343.600000001</v>
      </c>
      <c r="C116" s="6">
        <f t="shared" si="33"/>
        <v>50000000</v>
      </c>
      <c r="D116" s="12">
        <f ca="1">IF(A116&lt;$B$1,VLOOKUP(A116,[1]DI!$A$4:$B$15000,2,FALSE),0)</f>
        <v>2.1500000000000005E-2</v>
      </c>
      <c r="E116" s="13">
        <f t="shared" ca="1" si="25"/>
        <v>1.0000844200000001</v>
      </c>
      <c r="F116" s="13">
        <f ca="1">(TRUNC(PRODUCT($E$12:$E115),16))</f>
        <v>1.00773274986015</v>
      </c>
      <c r="G116" s="13">
        <f t="shared" si="34"/>
        <v>1</v>
      </c>
      <c r="H116" s="13">
        <f t="shared" ca="1" si="26"/>
        <v>1.00773275</v>
      </c>
      <c r="I116" s="12">
        <f t="shared" si="35"/>
        <v>2.5999999999999999E-2</v>
      </c>
      <c r="J116" s="34">
        <f t="shared" si="36"/>
        <v>43935</v>
      </c>
      <c r="K116" s="2">
        <f t="shared" si="37"/>
        <v>71</v>
      </c>
      <c r="L116" s="17">
        <f t="shared" si="38"/>
        <v>71</v>
      </c>
      <c r="M116" s="11">
        <f t="shared" si="27"/>
        <v>1.007257998</v>
      </c>
      <c r="N116" s="11">
        <f t="shared" ca="1" si="28"/>
        <v>1.0150468720000001</v>
      </c>
      <c r="O116" s="17">
        <f t="shared" si="39"/>
        <v>0</v>
      </c>
      <c r="P116" s="13">
        <f t="shared" ca="1" si="29"/>
        <v>752343.6</v>
      </c>
      <c r="Q116" s="20">
        <f t="shared" si="30"/>
        <v>0</v>
      </c>
      <c r="R116" s="13">
        <f t="shared" si="31"/>
        <v>0</v>
      </c>
      <c r="S116" s="4" t="str">
        <f t="shared" si="40"/>
        <v>A+J=</v>
      </c>
      <c r="T116" s="34">
        <f t="shared" si="41"/>
        <v>44300</v>
      </c>
      <c r="U116" s="3"/>
      <c r="V116" s="4"/>
      <c r="W116" s="98">
        <v>47072</v>
      </c>
      <c r="X116" s="98" t="s">
        <v>71</v>
      </c>
      <c r="Y116" s="88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2">
        <f t="shared" si="32"/>
        <v>44040</v>
      </c>
      <c r="B117" s="72">
        <f t="shared" ca="1" si="42"/>
        <v>50761798.149999999</v>
      </c>
      <c r="C117" s="6">
        <f t="shared" si="33"/>
        <v>50000000</v>
      </c>
      <c r="D117" s="12">
        <f ca="1">IF(A117&lt;$B$1,VLOOKUP(A117,[1]DI!$A$4:$B$15000,2,FALSE),0)</f>
        <v>2.1500000000000005E-2</v>
      </c>
      <c r="E117" s="13">
        <f t="shared" ca="1" si="25"/>
        <v>1.0000844200000001</v>
      </c>
      <c r="F117" s="13">
        <f ca="1">(TRUNC(PRODUCT($E$12:$E116),16))</f>
        <v>1.0078178226589001</v>
      </c>
      <c r="G117" s="13">
        <f t="shared" si="34"/>
        <v>1</v>
      </c>
      <c r="H117" s="13">
        <f t="shared" ca="1" si="26"/>
        <v>1.0078178200000001</v>
      </c>
      <c r="I117" s="12">
        <f t="shared" si="35"/>
        <v>2.5999999999999999E-2</v>
      </c>
      <c r="J117" s="34">
        <f t="shared" si="36"/>
        <v>43935</v>
      </c>
      <c r="K117" s="2">
        <f t="shared" si="37"/>
        <v>72</v>
      </c>
      <c r="L117" s="17">
        <f t="shared" si="38"/>
        <v>72</v>
      </c>
      <c r="M117" s="11">
        <f t="shared" si="27"/>
        <v>1.0073605990000001</v>
      </c>
      <c r="N117" s="11">
        <f t="shared" ca="1" si="28"/>
        <v>1.0152359630000001</v>
      </c>
      <c r="O117" s="17">
        <f t="shared" si="39"/>
        <v>0</v>
      </c>
      <c r="P117" s="13">
        <f t="shared" ca="1" si="29"/>
        <v>761798.15</v>
      </c>
      <c r="Q117" s="20">
        <f t="shared" si="30"/>
        <v>0</v>
      </c>
      <c r="R117" s="13">
        <f t="shared" si="31"/>
        <v>0</v>
      </c>
      <c r="S117" s="4" t="str">
        <f t="shared" si="40"/>
        <v>A+J=</v>
      </c>
      <c r="T117" s="34">
        <f t="shared" si="41"/>
        <v>44300</v>
      </c>
      <c r="U117" s="3"/>
      <c r="V117" s="4"/>
      <c r="W117" s="98">
        <v>47112</v>
      </c>
      <c r="X117" s="98" t="s">
        <v>65</v>
      </c>
      <c r="Y117" s="88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2">
        <f t="shared" si="32"/>
        <v>44041</v>
      </c>
      <c r="B118" s="72">
        <f t="shared" ca="1" si="42"/>
        <v>50771254.549999997</v>
      </c>
      <c r="C118" s="6">
        <f t="shared" si="33"/>
        <v>50000000</v>
      </c>
      <c r="D118" s="12">
        <f ca="1">IF(A118&lt;$B$1,VLOOKUP(A118,[1]DI!$A$4:$B$15000,2,FALSE),0)</f>
        <v>2.1500000000000005E-2</v>
      </c>
      <c r="E118" s="13">
        <f t="shared" ca="1" si="25"/>
        <v>1.0000844200000001</v>
      </c>
      <c r="F118" s="13">
        <f ca="1">(TRUNC(PRODUCT($E$12:$E117),16))</f>
        <v>1.0079029026394899</v>
      </c>
      <c r="G118" s="13">
        <f t="shared" si="34"/>
        <v>1</v>
      </c>
      <c r="H118" s="13">
        <f t="shared" ca="1" si="26"/>
        <v>1.0079028999999999</v>
      </c>
      <c r="I118" s="12">
        <f t="shared" si="35"/>
        <v>2.5999999999999999E-2</v>
      </c>
      <c r="J118" s="34">
        <f t="shared" si="36"/>
        <v>43935</v>
      </c>
      <c r="K118" s="2">
        <f t="shared" si="37"/>
        <v>73</v>
      </c>
      <c r="L118" s="17">
        <f t="shared" si="38"/>
        <v>73</v>
      </c>
      <c r="M118" s="11">
        <f t="shared" si="27"/>
        <v>1.0074632100000001</v>
      </c>
      <c r="N118" s="11">
        <f t="shared" ca="1" si="28"/>
        <v>1.015425091</v>
      </c>
      <c r="O118" s="17">
        <f t="shared" si="39"/>
        <v>0</v>
      </c>
      <c r="P118" s="13">
        <f t="shared" ca="1" si="29"/>
        <v>771254.55</v>
      </c>
      <c r="Q118" s="20">
        <f t="shared" si="30"/>
        <v>0</v>
      </c>
      <c r="R118" s="13">
        <f t="shared" si="31"/>
        <v>0</v>
      </c>
      <c r="S118" s="4" t="str">
        <f t="shared" si="40"/>
        <v>A+J=</v>
      </c>
      <c r="T118" s="34">
        <f t="shared" si="41"/>
        <v>44300</v>
      </c>
      <c r="U118" s="3"/>
      <c r="V118" s="4"/>
      <c r="W118" s="98">
        <v>47119</v>
      </c>
      <c r="X118" s="98" t="s">
        <v>66</v>
      </c>
      <c r="Y118" s="88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2">
        <f t="shared" si="32"/>
        <v>44042</v>
      </c>
      <c r="B119" s="72">
        <f t="shared" ca="1" si="42"/>
        <v>50780712.899999999</v>
      </c>
      <c r="C119" s="6">
        <f t="shared" si="33"/>
        <v>50000000</v>
      </c>
      <c r="D119" s="12">
        <f ca="1">IF(A119&lt;$B$1,VLOOKUP(A119,[1]DI!$A$4:$B$15000,2,FALSE),0)</f>
        <v>2.1500000000000005E-2</v>
      </c>
      <c r="E119" s="13">
        <f t="shared" ca="1" si="25"/>
        <v>1.0000844200000001</v>
      </c>
      <c r="F119" s="13">
        <f ca="1">(TRUNC(PRODUCT($E$12:$E118),16))</f>
        <v>1.0079879898025299</v>
      </c>
      <c r="G119" s="13">
        <f t="shared" si="34"/>
        <v>1</v>
      </c>
      <c r="H119" s="13">
        <f t="shared" ca="1" si="26"/>
        <v>1.0079879899999999</v>
      </c>
      <c r="I119" s="12">
        <f t="shared" si="35"/>
        <v>2.5999999999999999E-2</v>
      </c>
      <c r="J119" s="34">
        <f t="shared" si="36"/>
        <v>43935</v>
      </c>
      <c r="K119" s="2">
        <f t="shared" si="37"/>
        <v>74</v>
      </c>
      <c r="L119" s="17">
        <f t="shared" si="38"/>
        <v>74</v>
      </c>
      <c r="M119" s="11">
        <f t="shared" si="27"/>
        <v>1.0075658320000001</v>
      </c>
      <c r="N119" s="11">
        <f t="shared" ca="1" si="28"/>
        <v>1.015614258</v>
      </c>
      <c r="O119" s="17">
        <f t="shared" si="39"/>
        <v>0</v>
      </c>
      <c r="P119" s="13">
        <f t="shared" ca="1" si="29"/>
        <v>780712.9</v>
      </c>
      <c r="Q119" s="20">
        <f t="shared" si="30"/>
        <v>0</v>
      </c>
      <c r="R119" s="13">
        <f t="shared" si="31"/>
        <v>0</v>
      </c>
      <c r="S119" s="4" t="str">
        <f t="shared" si="40"/>
        <v>A+J=</v>
      </c>
      <c r="T119" s="34">
        <f t="shared" si="41"/>
        <v>44300</v>
      </c>
      <c r="U119" s="3"/>
      <c r="V119" s="4"/>
      <c r="W119" s="98">
        <v>47161</v>
      </c>
      <c r="X119" s="98" t="s">
        <v>57</v>
      </c>
      <c r="Y119" s="88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2">
        <f t="shared" si="32"/>
        <v>44043</v>
      </c>
      <c r="B120" s="72">
        <f t="shared" ca="1" si="42"/>
        <v>50790172.600000001</v>
      </c>
      <c r="C120" s="6">
        <f t="shared" si="33"/>
        <v>50000000</v>
      </c>
      <c r="D120" s="12">
        <f ca="1">IF(A120&lt;$B$1,VLOOKUP(A120,[1]DI!$A$4:$B$15000,2,FALSE),0)</f>
        <v>2.1500000000000005E-2</v>
      </c>
      <c r="E120" s="13">
        <f t="shared" ca="1" si="25"/>
        <v>1.0000844200000001</v>
      </c>
      <c r="F120" s="13">
        <f ca="1">(TRUNC(PRODUCT($E$12:$E119),16))</f>
        <v>1.0080730841486301</v>
      </c>
      <c r="G120" s="13">
        <f t="shared" si="34"/>
        <v>1</v>
      </c>
      <c r="H120" s="13">
        <f t="shared" ca="1" si="26"/>
        <v>1.00807308</v>
      </c>
      <c r="I120" s="12">
        <f t="shared" si="35"/>
        <v>2.5999999999999999E-2</v>
      </c>
      <c r="J120" s="34">
        <f t="shared" si="36"/>
        <v>43935</v>
      </c>
      <c r="K120" s="2">
        <f t="shared" si="37"/>
        <v>75</v>
      </c>
      <c r="L120" s="17">
        <f t="shared" si="38"/>
        <v>75</v>
      </c>
      <c r="M120" s="11">
        <f t="shared" si="27"/>
        <v>1.007668464</v>
      </c>
      <c r="N120" s="11">
        <f t="shared" ca="1" si="28"/>
        <v>1.0158034520000001</v>
      </c>
      <c r="O120" s="17">
        <f t="shared" si="39"/>
        <v>0</v>
      </c>
      <c r="P120" s="13">
        <f t="shared" ca="1" si="29"/>
        <v>790172.6</v>
      </c>
      <c r="Q120" s="20">
        <f t="shared" si="30"/>
        <v>0</v>
      </c>
      <c r="R120" s="13">
        <f t="shared" si="31"/>
        <v>0</v>
      </c>
      <c r="S120" s="4" t="str">
        <f t="shared" si="40"/>
        <v>A+J=</v>
      </c>
      <c r="T120" s="34">
        <f t="shared" si="41"/>
        <v>44300</v>
      </c>
      <c r="U120" s="3"/>
      <c r="V120" s="4"/>
      <c r="W120" s="98">
        <v>47162</v>
      </c>
      <c r="X120" s="98" t="s">
        <v>57</v>
      </c>
      <c r="Y120" s="88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2">
        <f t="shared" si="32"/>
        <v>44044</v>
      </c>
      <c r="B121" s="72">
        <f t="shared" ca="1" si="42"/>
        <v>50799634.699999988</v>
      </c>
      <c r="C121" s="6">
        <f t="shared" si="33"/>
        <v>50000000</v>
      </c>
      <c r="D121" s="12">
        <f ca="1">IF(A121&lt;$B$1,VLOOKUP(A121,[1]DI!$A$4:$B$15000,2,FALSE),0)</f>
        <v>0</v>
      </c>
      <c r="E121" s="13">
        <f t="shared" ca="1" si="25"/>
        <v>1</v>
      </c>
      <c r="F121" s="13">
        <f ca="1">(TRUNC(PRODUCT($E$12:$E120),16))</f>
        <v>1.0081581856783901</v>
      </c>
      <c r="G121" s="13">
        <f t="shared" si="34"/>
        <v>1</v>
      </c>
      <c r="H121" s="13">
        <f t="shared" ca="1" si="26"/>
        <v>1.0081581900000001</v>
      </c>
      <c r="I121" s="12">
        <f t="shared" si="35"/>
        <v>2.5999999999999999E-2</v>
      </c>
      <c r="J121" s="34">
        <f t="shared" si="36"/>
        <v>43935</v>
      </c>
      <c r="K121" s="2">
        <f t="shared" si="37"/>
        <v>75</v>
      </c>
      <c r="L121" s="17">
        <f t="shared" si="38"/>
        <v>76</v>
      </c>
      <c r="M121" s="11">
        <f t="shared" si="27"/>
        <v>1.0077711060000001</v>
      </c>
      <c r="N121" s="11">
        <f t="shared" ca="1" si="28"/>
        <v>1.0159926939999999</v>
      </c>
      <c r="O121" s="17">
        <f t="shared" si="39"/>
        <v>0</v>
      </c>
      <c r="P121" s="13">
        <f t="shared" ca="1" si="29"/>
        <v>799634.69999999006</v>
      </c>
      <c r="Q121" s="20">
        <f t="shared" si="30"/>
        <v>0</v>
      </c>
      <c r="R121" s="13">
        <f t="shared" si="31"/>
        <v>0</v>
      </c>
      <c r="S121" s="4" t="str">
        <f t="shared" si="40"/>
        <v>A+J=</v>
      </c>
      <c r="T121" s="34">
        <f t="shared" si="41"/>
        <v>44300</v>
      </c>
      <c r="U121" s="3"/>
      <c r="V121" s="4"/>
      <c r="W121" s="98">
        <v>47207</v>
      </c>
      <c r="X121" s="98" t="s">
        <v>67</v>
      </c>
      <c r="Y121" s="88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2">
        <f t="shared" si="32"/>
        <v>44045</v>
      </c>
      <c r="B122" s="72">
        <f t="shared" ca="1" si="42"/>
        <v>50799634.699999988</v>
      </c>
      <c r="C122" s="6">
        <f t="shared" si="33"/>
        <v>50000000</v>
      </c>
      <c r="D122" s="12">
        <f ca="1">IF(A122&lt;$B$1,VLOOKUP(A122,[1]DI!$A$4:$B$15000,2,FALSE),0)</f>
        <v>0</v>
      </c>
      <c r="E122" s="13">
        <f t="shared" ca="1" si="25"/>
        <v>1</v>
      </c>
      <c r="F122" s="13">
        <f ca="1">(TRUNC(PRODUCT($E$12:$E121),16))</f>
        <v>1.0081581856783901</v>
      </c>
      <c r="G122" s="13">
        <f t="shared" si="34"/>
        <v>1</v>
      </c>
      <c r="H122" s="13">
        <f t="shared" ca="1" si="26"/>
        <v>1.0081581900000001</v>
      </c>
      <c r="I122" s="12">
        <f t="shared" si="35"/>
        <v>2.5999999999999999E-2</v>
      </c>
      <c r="J122" s="34">
        <f t="shared" si="36"/>
        <v>43935</v>
      </c>
      <c r="K122" s="2">
        <f t="shared" si="37"/>
        <v>75</v>
      </c>
      <c r="L122" s="17">
        <f t="shared" si="38"/>
        <v>76</v>
      </c>
      <c r="M122" s="11">
        <f t="shared" si="27"/>
        <v>1.0077711060000001</v>
      </c>
      <c r="N122" s="11">
        <f t="shared" ca="1" si="28"/>
        <v>1.0159926939999999</v>
      </c>
      <c r="O122" s="17">
        <f t="shared" si="39"/>
        <v>0</v>
      </c>
      <c r="P122" s="13">
        <f t="shared" ca="1" si="29"/>
        <v>799634.69999999006</v>
      </c>
      <c r="Q122" s="20">
        <f t="shared" si="30"/>
        <v>0</v>
      </c>
      <c r="R122" s="13">
        <f t="shared" si="31"/>
        <v>0</v>
      </c>
      <c r="S122" s="4" t="str">
        <f t="shared" si="40"/>
        <v>A+J=</v>
      </c>
      <c r="T122" s="34">
        <f t="shared" si="41"/>
        <v>44300</v>
      </c>
      <c r="U122" s="3"/>
      <c r="V122" s="4"/>
      <c r="W122" s="98">
        <v>47239</v>
      </c>
      <c r="X122" s="98" t="s">
        <v>69</v>
      </c>
      <c r="Y122" s="88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2">
        <f t="shared" si="32"/>
        <v>44046</v>
      </c>
      <c r="B123" s="72">
        <f t="shared" ca="1" si="42"/>
        <v>50799634.699999988</v>
      </c>
      <c r="C123" s="6">
        <f t="shared" si="33"/>
        <v>50000000</v>
      </c>
      <c r="D123" s="12">
        <f ca="1">IF(A123&lt;$B$1,VLOOKUP(A123,[1]DI!$A$4:$B$15000,2,FALSE),0)</f>
        <v>2.1500000000000005E-2</v>
      </c>
      <c r="E123" s="13">
        <f t="shared" ca="1" si="25"/>
        <v>1.0000844200000001</v>
      </c>
      <c r="F123" s="13">
        <f ca="1">(TRUNC(PRODUCT($E$12:$E122),16))</f>
        <v>1.0081581856783901</v>
      </c>
      <c r="G123" s="13">
        <f t="shared" si="34"/>
        <v>1</v>
      </c>
      <c r="H123" s="13">
        <f t="shared" ca="1" si="26"/>
        <v>1.0081581900000001</v>
      </c>
      <c r="I123" s="12">
        <f t="shared" si="35"/>
        <v>2.5999999999999999E-2</v>
      </c>
      <c r="J123" s="34">
        <f t="shared" si="36"/>
        <v>43935</v>
      </c>
      <c r="K123" s="2">
        <f t="shared" si="37"/>
        <v>76</v>
      </c>
      <c r="L123" s="17">
        <f t="shared" si="38"/>
        <v>76</v>
      </c>
      <c r="M123" s="11">
        <f t="shared" si="27"/>
        <v>1.0077711060000001</v>
      </c>
      <c r="N123" s="11">
        <f t="shared" ca="1" si="28"/>
        <v>1.0159926939999999</v>
      </c>
      <c r="O123" s="17">
        <f t="shared" si="39"/>
        <v>0</v>
      </c>
      <c r="P123" s="13">
        <f t="shared" ca="1" si="29"/>
        <v>799634.69999999006</v>
      </c>
      <c r="Q123" s="20">
        <f t="shared" si="30"/>
        <v>0</v>
      </c>
      <c r="R123" s="13">
        <f t="shared" si="31"/>
        <v>0</v>
      </c>
      <c r="S123" s="4" t="str">
        <f t="shared" si="40"/>
        <v>A+J=</v>
      </c>
      <c r="T123" s="34">
        <f t="shared" si="41"/>
        <v>44300</v>
      </c>
      <c r="U123" s="3"/>
      <c r="V123" s="4"/>
      <c r="W123" s="98">
        <v>47269</v>
      </c>
      <c r="X123" s="98" t="s">
        <v>68</v>
      </c>
      <c r="Y123" s="88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2">
        <f t="shared" si="32"/>
        <v>44047</v>
      </c>
      <c r="B124" s="72">
        <f t="shared" ca="1" si="42"/>
        <v>50809097.749999993</v>
      </c>
      <c r="C124" s="6">
        <f t="shared" si="33"/>
        <v>50000000</v>
      </c>
      <c r="D124" s="12">
        <f ca="1">IF(A124&lt;$B$1,VLOOKUP(A124,[1]DI!$A$4:$B$15000,2,FALSE),0)</f>
        <v>2.1500000000000005E-2</v>
      </c>
      <c r="E124" s="13">
        <f t="shared" ca="1" si="25"/>
        <v>1.0000844200000001</v>
      </c>
      <c r="F124" s="13">
        <f ca="1">(TRUNC(PRODUCT($E$12:$E123),16))</f>
        <v>1.00824329439243</v>
      </c>
      <c r="G124" s="13">
        <f t="shared" si="34"/>
        <v>1</v>
      </c>
      <c r="H124" s="13">
        <f t="shared" ca="1" si="26"/>
        <v>1.00824329</v>
      </c>
      <c r="I124" s="12">
        <f t="shared" si="35"/>
        <v>2.5999999999999999E-2</v>
      </c>
      <c r="J124" s="34">
        <f t="shared" si="36"/>
        <v>43935</v>
      </c>
      <c r="K124" s="2">
        <f t="shared" si="37"/>
        <v>77</v>
      </c>
      <c r="L124" s="17">
        <f t="shared" si="38"/>
        <v>77</v>
      </c>
      <c r="M124" s="11">
        <f t="shared" si="27"/>
        <v>1.007873759</v>
      </c>
      <c r="N124" s="11">
        <f t="shared" ca="1" si="28"/>
        <v>1.016181955</v>
      </c>
      <c r="O124" s="17">
        <f t="shared" si="39"/>
        <v>0</v>
      </c>
      <c r="P124" s="13">
        <f t="shared" ca="1" si="29"/>
        <v>809097.74999998999</v>
      </c>
      <c r="Q124" s="20">
        <f t="shared" si="30"/>
        <v>0</v>
      </c>
      <c r="R124" s="13">
        <f t="shared" si="31"/>
        <v>0</v>
      </c>
      <c r="S124" s="4" t="str">
        <f t="shared" si="40"/>
        <v>A+J=</v>
      </c>
      <c r="T124" s="34">
        <f t="shared" si="41"/>
        <v>44300</v>
      </c>
      <c r="U124" s="3"/>
      <c r="V124" s="4"/>
      <c r="W124" s="98">
        <v>47368</v>
      </c>
      <c r="X124" s="98" t="s">
        <v>70</v>
      </c>
      <c r="Y124" s="88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2">
        <f t="shared" si="32"/>
        <v>44048</v>
      </c>
      <c r="B125" s="72">
        <f t="shared" ca="1" si="42"/>
        <v>50818563.149999991</v>
      </c>
      <c r="C125" s="6">
        <f t="shared" si="33"/>
        <v>50000000</v>
      </c>
      <c r="D125" s="12">
        <f ca="1">IF(A125&lt;$B$1,VLOOKUP(A125,[1]DI!$A$4:$B$15000,2,FALSE),0)</f>
        <v>2.1500000000000005E-2</v>
      </c>
      <c r="E125" s="13">
        <f t="shared" ca="1" si="25"/>
        <v>1.0000844200000001</v>
      </c>
      <c r="F125" s="13">
        <f ca="1">(TRUNC(PRODUCT($E$12:$E124),16))</f>
        <v>1.0083284102913399</v>
      </c>
      <c r="G125" s="13">
        <f t="shared" si="34"/>
        <v>1</v>
      </c>
      <c r="H125" s="13">
        <f t="shared" ca="1" si="26"/>
        <v>1.0083284100000001</v>
      </c>
      <c r="I125" s="12">
        <f t="shared" si="35"/>
        <v>2.5999999999999999E-2</v>
      </c>
      <c r="J125" s="34">
        <f t="shared" si="36"/>
        <v>43935</v>
      </c>
      <c r="K125" s="2">
        <f t="shared" si="37"/>
        <v>78</v>
      </c>
      <c r="L125" s="17">
        <f t="shared" si="38"/>
        <v>78</v>
      </c>
      <c r="M125" s="11">
        <f t="shared" si="27"/>
        <v>1.007976422</v>
      </c>
      <c r="N125" s="11">
        <f t="shared" ca="1" si="28"/>
        <v>1.0163712629999999</v>
      </c>
      <c r="O125" s="17">
        <f t="shared" si="39"/>
        <v>0</v>
      </c>
      <c r="P125" s="13">
        <f t="shared" ca="1" si="29"/>
        <v>818563.14999999001</v>
      </c>
      <c r="Q125" s="20">
        <f t="shared" si="30"/>
        <v>0</v>
      </c>
      <c r="R125" s="13">
        <f t="shared" si="31"/>
        <v>0</v>
      </c>
      <c r="S125" s="4" t="str">
        <f t="shared" si="40"/>
        <v>A+J=</v>
      </c>
      <c r="T125" s="34">
        <f t="shared" si="41"/>
        <v>44300</v>
      </c>
      <c r="U125" s="3"/>
      <c r="V125" s="4"/>
      <c r="W125" s="98">
        <v>47403</v>
      </c>
      <c r="X125" s="99" t="s">
        <v>59</v>
      </c>
      <c r="Y125" s="88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2">
        <f t="shared" si="32"/>
        <v>44049</v>
      </c>
      <c r="B126" s="72">
        <f t="shared" ca="1" si="42"/>
        <v>50828030</v>
      </c>
      <c r="C126" s="6">
        <f t="shared" si="33"/>
        <v>50000000</v>
      </c>
      <c r="D126" s="12">
        <f ca="1">IF(A126&lt;$B$1,VLOOKUP(A126,[1]DI!$A$4:$B$15000,2,FALSE),0)</f>
        <v>1.9000000000000006E-2</v>
      </c>
      <c r="E126" s="13">
        <f t="shared" ca="1" si="25"/>
        <v>1.0000746899999999</v>
      </c>
      <c r="F126" s="13">
        <f ca="1">(TRUNC(PRODUCT($E$12:$E125),16))</f>
        <v>1.00841353337573</v>
      </c>
      <c r="G126" s="13">
        <f t="shared" si="34"/>
        <v>1</v>
      </c>
      <c r="H126" s="13">
        <f t="shared" ca="1" si="26"/>
        <v>1.0084135299999999</v>
      </c>
      <c r="I126" s="12">
        <f t="shared" si="35"/>
        <v>2.5999999999999999E-2</v>
      </c>
      <c r="J126" s="34">
        <f t="shared" si="36"/>
        <v>43935</v>
      </c>
      <c r="K126" s="2">
        <f t="shared" si="37"/>
        <v>79</v>
      </c>
      <c r="L126" s="17">
        <f t="shared" si="38"/>
        <v>79</v>
      </c>
      <c r="M126" s="11">
        <f t="shared" si="27"/>
        <v>1.0080790959999999</v>
      </c>
      <c r="N126" s="11">
        <f t="shared" ca="1" si="28"/>
        <v>1.0165606</v>
      </c>
      <c r="O126" s="17">
        <f t="shared" si="39"/>
        <v>0</v>
      </c>
      <c r="P126" s="13">
        <f t="shared" ca="1" si="29"/>
        <v>828030</v>
      </c>
      <c r="Q126" s="20">
        <f t="shared" si="30"/>
        <v>0</v>
      </c>
      <c r="R126" s="13">
        <f t="shared" si="31"/>
        <v>0</v>
      </c>
      <c r="S126" s="4" t="str">
        <f t="shared" si="40"/>
        <v>A+J=</v>
      </c>
      <c r="T126" s="34">
        <f t="shared" si="41"/>
        <v>44300</v>
      </c>
      <c r="U126" s="3"/>
      <c r="V126" s="4"/>
      <c r="W126" s="98">
        <v>47424</v>
      </c>
      <c r="X126" s="98" t="s">
        <v>63</v>
      </c>
      <c r="Y126" s="88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2">
        <f t="shared" si="32"/>
        <v>44050</v>
      </c>
      <c r="B127" s="72">
        <f t="shared" ca="1" si="42"/>
        <v>50837004.200000003</v>
      </c>
      <c r="C127" s="6">
        <f t="shared" si="33"/>
        <v>50000000</v>
      </c>
      <c r="D127" s="12">
        <f ca="1">IF(A127&lt;$B$1,VLOOKUP(A127,[1]DI!$A$4:$B$15000,2,FALSE),0)</f>
        <v>1.9000000000000006E-2</v>
      </c>
      <c r="E127" s="13">
        <f t="shared" ca="1" si="25"/>
        <v>1.0000746899999999</v>
      </c>
      <c r="F127" s="13">
        <f ca="1">(TRUNC(PRODUCT($E$12:$E126),16))</f>
        <v>1.0084888517825401</v>
      </c>
      <c r="G127" s="13">
        <f t="shared" si="34"/>
        <v>1</v>
      </c>
      <c r="H127" s="13">
        <f t="shared" ca="1" si="26"/>
        <v>1.00848885</v>
      </c>
      <c r="I127" s="12">
        <f t="shared" si="35"/>
        <v>2.5999999999999999E-2</v>
      </c>
      <c r="J127" s="34">
        <f t="shared" si="36"/>
        <v>43935</v>
      </c>
      <c r="K127" s="2">
        <f t="shared" si="37"/>
        <v>80</v>
      </c>
      <c r="L127" s="17">
        <f t="shared" si="38"/>
        <v>80</v>
      </c>
      <c r="M127" s="11">
        <f t="shared" si="27"/>
        <v>1.0081817799999999</v>
      </c>
      <c r="N127" s="11">
        <f t="shared" ca="1" si="28"/>
        <v>1.016740084</v>
      </c>
      <c r="O127" s="17">
        <f t="shared" si="39"/>
        <v>0</v>
      </c>
      <c r="P127" s="13">
        <f t="shared" ca="1" si="29"/>
        <v>837004.2</v>
      </c>
      <c r="Q127" s="20">
        <f t="shared" si="30"/>
        <v>0</v>
      </c>
      <c r="R127" s="13">
        <f t="shared" si="31"/>
        <v>0</v>
      </c>
      <c r="S127" s="4" t="str">
        <f t="shared" si="40"/>
        <v>A+J=</v>
      </c>
      <c r="T127" s="34">
        <f t="shared" si="41"/>
        <v>44300</v>
      </c>
      <c r="U127" s="3"/>
      <c r="V127" s="4"/>
      <c r="W127" s="98">
        <v>47437</v>
      </c>
      <c r="X127" s="98" t="s">
        <v>64</v>
      </c>
      <c r="Y127" s="88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2">
        <f t="shared" si="32"/>
        <v>44051</v>
      </c>
      <c r="B128" s="72">
        <f t="shared" ca="1" si="42"/>
        <v>50845980.25</v>
      </c>
      <c r="C128" s="6">
        <f t="shared" si="33"/>
        <v>50000000</v>
      </c>
      <c r="D128" s="12">
        <f ca="1">IF(A128&lt;$B$1,VLOOKUP(A128,[1]DI!$A$4:$B$15000,2,FALSE),0)</f>
        <v>0</v>
      </c>
      <c r="E128" s="13">
        <f t="shared" ca="1" si="25"/>
        <v>1</v>
      </c>
      <c r="F128" s="13">
        <f ca="1">(TRUNC(PRODUCT($E$12:$E127),16))</f>
        <v>1.00856417581488</v>
      </c>
      <c r="G128" s="13">
        <f t="shared" si="34"/>
        <v>1</v>
      </c>
      <c r="H128" s="13">
        <f t="shared" ca="1" si="26"/>
        <v>1.00856418</v>
      </c>
      <c r="I128" s="12">
        <f t="shared" si="35"/>
        <v>2.5999999999999999E-2</v>
      </c>
      <c r="J128" s="34">
        <f t="shared" si="36"/>
        <v>43935</v>
      </c>
      <c r="K128" s="2">
        <f t="shared" si="37"/>
        <v>80</v>
      </c>
      <c r="L128" s="17">
        <f t="shared" si="38"/>
        <v>81</v>
      </c>
      <c r="M128" s="11">
        <f t="shared" si="27"/>
        <v>1.008284475</v>
      </c>
      <c r="N128" s="11">
        <f t="shared" ca="1" si="28"/>
        <v>1.016919605</v>
      </c>
      <c r="O128" s="17">
        <f t="shared" si="39"/>
        <v>0</v>
      </c>
      <c r="P128" s="13">
        <f t="shared" ca="1" si="29"/>
        <v>845980.25</v>
      </c>
      <c r="Q128" s="20">
        <f t="shared" si="30"/>
        <v>0</v>
      </c>
      <c r="R128" s="13">
        <f t="shared" si="31"/>
        <v>0</v>
      </c>
      <c r="S128" s="4" t="str">
        <f t="shared" si="40"/>
        <v>A+J=</v>
      </c>
      <c r="T128" s="34">
        <f t="shared" si="41"/>
        <v>44300</v>
      </c>
      <c r="U128" s="3"/>
      <c r="V128" s="4"/>
      <c r="W128" s="98">
        <v>47477</v>
      </c>
      <c r="X128" s="98" t="s">
        <v>65</v>
      </c>
      <c r="Y128" s="88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2">
        <f t="shared" si="32"/>
        <v>44052</v>
      </c>
      <c r="B129" s="72">
        <f t="shared" ca="1" si="42"/>
        <v>50845980.25</v>
      </c>
      <c r="C129" s="6">
        <f t="shared" si="33"/>
        <v>50000000</v>
      </c>
      <c r="D129" s="12">
        <f ca="1">IF(A129&lt;$B$1,VLOOKUP(A129,[1]DI!$A$4:$B$15000,2,FALSE),0)</f>
        <v>0</v>
      </c>
      <c r="E129" s="13">
        <f t="shared" ca="1" si="25"/>
        <v>1</v>
      </c>
      <c r="F129" s="13">
        <f ca="1">(TRUNC(PRODUCT($E$12:$E128),16))</f>
        <v>1.00856417581488</v>
      </c>
      <c r="G129" s="13">
        <f t="shared" si="34"/>
        <v>1</v>
      </c>
      <c r="H129" s="13">
        <f t="shared" ca="1" si="26"/>
        <v>1.00856418</v>
      </c>
      <c r="I129" s="12">
        <f t="shared" si="35"/>
        <v>2.5999999999999999E-2</v>
      </c>
      <c r="J129" s="34">
        <f t="shared" si="36"/>
        <v>43935</v>
      </c>
      <c r="K129" s="2">
        <f t="shared" si="37"/>
        <v>80</v>
      </c>
      <c r="L129" s="17">
        <f t="shared" si="38"/>
        <v>81</v>
      </c>
      <c r="M129" s="11">
        <f t="shared" si="27"/>
        <v>1.008284475</v>
      </c>
      <c r="N129" s="11">
        <f t="shared" ca="1" si="28"/>
        <v>1.016919605</v>
      </c>
      <c r="O129" s="17">
        <f t="shared" si="39"/>
        <v>0</v>
      </c>
      <c r="P129" s="13">
        <f t="shared" ca="1" si="29"/>
        <v>845980.25</v>
      </c>
      <c r="Q129" s="20">
        <f t="shared" si="30"/>
        <v>0</v>
      </c>
      <c r="R129" s="13">
        <f t="shared" si="31"/>
        <v>0</v>
      </c>
      <c r="S129" s="4" t="str">
        <f t="shared" si="40"/>
        <v>A+J=</v>
      </c>
      <c r="T129" s="34">
        <f t="shared" si="41"/>
        <v>44300</v>
      </c>
      <c r="U129" s="3"/>
      <c r="V129" s="4"/>
      <c r="W129" s="98">
        <v>47484</v>
      </c>
      <c r="X129" s="98" t="s">
        <v>66</v>
      </c>
      <c r="Y129" s="88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2">
        <f t="shared" si="32"/>
        <v>44053</v>
      </c>
      <c r="B130" s="72">
        <f t="shared" ca="1" si="42"/>
        <v>50845980.25</v>
      </c>
      <c r="C130" s="6">
        <f t="shared" si="33"/>
        <v>50000000</v>
      </c>
      <c r="D130" s="12">
        <f ca="1">IF(A130&lt;$B$1,VLOOKUP(A130,[1]DI!$A$4:$B$15000,2,FALSE),0)</f>
        <v>1.9000000000000006E-2</v>
      </c>
      <c r="E130" s="13">
        <f t="shared" ca="1" si="25"/>
        <v>1.0000746899999999</v>
      </c>
      <c r="F130" s="13">
        <f ca="1">(TRUNC(PRODUCT($E$12:$E129),16))</f>
        <v>1.00856417581488</v>
      </c>
      <c r="G130" s="13">
        <f t="shared" si="34"/>
        <v>1</v>
      </c>
      <c r="H130" s="13">
        <f t="shared" ca="1" si="26"/>
        <v>1.00856418</v>
      </c>
      <c r="I130" s="12">
        <f t="shared" si="35"/>
        <v>2.5999999999999999E-2</v>
      </c>
      <c r="J130" s="34">
        <f t="shared" si="36"/>
        <v>43935</v>
      </c>
      <c r="K130" s="2">
        <f t="shared" si="37"/>
        <v>81</v>
      </c>
      <c r="L130" s="17">
        <f t="shared" si="38"/>
        <v>81</v>
      </c>
      <c r="M130" s="11">
        <f t="shared" si="27"/>
        <v>1.008284475</v>
      </c>
      <c r="N130" s="11">
        <f t="shared" ca="1" si="28"/>
        <v>1.016919605</v>
      </c>
      <c r="O130" s="17">
        <f t="shared" si="39"/>
        <v>0</v>
      </c>
      <c r="P130" s="13">
        <f t="shared" ca="1" si="29"/>
        <v>845980.25</v>
      </c>
      <c r="Q130" s="20">
        <f t="shared" si="30"/>
        <v>0</v>
      </c>
      <c r="R130" s="13">
        <f t="shared" si="31"/>
        <v>0</v>
      </c>
      <c r="S130" s="4" t="str">
        <f t="shared" si="40"/>
        <v>A+J=</v>
      </c>
      <c r="T130" s="34">
        <f t="shared" si="41"/>
        <v>44300</v>
      </c>
      <c r="U130" s="3"/>
      <c r="V130" s="4"/>
      <c r="W130" s="98">
        <v>47546</v>
      </c>
      <c r="X130" s="98" t="s">
        <v>57</v>
      </c>
      <c r="Y130" s="88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2">
        <f t="shared" si="32"/>
        <v>44054</v>
      </c>
      <c r="B131" s="72">
        <f t="shared" ca="1" si="42"/>
        <v>50854957.549999997</v>
      </c>
      <c r="C131" s="6">
        <f t="shared" si="33"/>
        <v>50000000</v>
      </c>
      <c r="D131" s="12">
        <f ca="1">IF(A131&lt;$B$1,VLOOKUP(A131,[1]DI!$A$4:$B$15000,2,FALSE),0)</f>
        <v>1.9000000000000006E-2</v>
      </c>
      <c r="E131" s="13">
        <f t="shared" ca="1" si="25"/>
        <v>1.0000746899999999</v>
      </c>
      <c r="F131" s="13">
        <f ca="1">(TRUNC(PRODUCT($E$12:$E130),16))</f>
        <v>1.0086395054731701</v>
      </c>
      <c r="G131" s="13">
        <f t="shared" si="34"/>
        <v>1</v>
      </c>
      <c r="H131" s="13">
        <f t="shared" ca="1" si="26"/>
        <v>1.0086395100000001</v>
      </c>
      <c r="I131" s="12">
        <f t="shared" si="35"/>
        <v>2.5999999999999999E-2</v>
      </c>
      <c r="J131" s="34">
        <f t="shared" si="36"/>
        <v>43935</v>
      </c>
      <c r="K131" s="2">
        <f t="shared" si="37"/>
        <v>82</v>
      </c>
      <c r="L131" s="17">
        <f t="shared" si="38"/>
        <v>82</v>
      </c>
      <c r="M131" s="11">
        <f t="shared" si="27"/>
        <v>1.0083871799999999</v>
      </c>
      <c r="N131" s="11">
        <f t="shared" ca="1" si="28"/>
        <v>1.017099151</v>
      </c>
      <c r="O131" s="17">
        <f t="shared" si="39"/>
        <v>0</v>
      </c>
      <c r="P131" s="13">
        <f t="shared" ca="1" si="29"/>
        <v>854957.55</v>
      </c>
      <c r="Q131" s="20">
        <f t="shared" si="30"/>
        <v>0</v>
      </c>
      <c r="R131" s="13">
        <f t="shared" si="31"/>
        <v>0</v>
      </c>
      <c r="S131" s="4" t="str">
        <f t="shared" si="40"/>
        <v>A+J=</v>
      </c>
      <c r="T131" s="34">
        <f t="shared" si="41"/>
        <v>44300</v>
      </c>
      <c r="U131" s="3"/>
      <c r="V131" s="4"/>
      <c r="W131" s="98">
        <v>47547</v>
      </c>
      <c r="X131" s="98" t="s">
        <v>57</v>
      </c>
      <c r="Y131" s="88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2">
        <f t="shared" si="32"/>
        <v>44055</v>
      </c>
      <c r="B132" s="72">
        <f t="shared" ca="1" si="42"/>
        <v>50863936.200000003</v>
      </c>
      <c r="C132" s="6">
        <f t="shared" si="33"/>
        <v>50000000</v>
      </c>
      <c r="D132" s="12">
        <f ca="1">IF(A132&lt;$B$1,VLOOKUP(A132,[1]DI!$A$4:$B$15000,2,FALSE),0)</f>
        <v>1.9000000000000006E-2</v>
      </c>
      <c r="E132" s="13">
        <f t="shared" ca="1" si="25"/>
        <v>1.0000746899999999</v>
      </c>
      <c r="F132" s="13">
        <f ca="1">(TRUNC(PRODUCT($E$12:$E131),16))</f>
        <v>1.0087148407578399</v>
      </c>
      <c r="G132" s="13">
        <f t="shared" si="34"/>
        <v>1</v>
      </c>
      <c r="H132" s="13">
        <f t="shared" ca="1" si="26"/>
        <v>1.0087148399999999</v>
      </c>
      <c r="I132" s="12">
        <f t="shared" si="35"/>
        <v>2.5999999999999999E-2</v>
      </c>
      <c r="J132" s="34">
        <f t="shared" si="36"/>
        <v>43935</v>
      </c>
      <c r="K132" s="2">
        <f t="shared" si="37"/>
        <v>83</v>
      </c>
      <c r="L132" s="17">
        <f t="shared" si="38"/>
        <v>83</v>
      </c>
      <c r="M132" s="11">
        <f t="shared" si="27"/>
        <v>1.0084898959999999</v>
      </c>
      <c r="N132" s="11">
        <f t="shared" ca="1" si="28"/>
        <v>1.0172787240000001</v>
      </c>
      <c r="O132" s="17">
        <f t="shared" si="39"/>
        <v>0</v>
      </c>
      <c r="P132" s="13">
        <f t="shared" ca="1" si="29"/>
        <v>863936.2</v>
      </c>
      <c r="Q132" s="20">
        <f t="shared" si="30"/>
        <v>0</v>
      </c>
      <c r="R132" s="13">
        <f t="shared" si="31"/>
        <v>0</v>
      </c>
      <c r="S132" s="4" t="str">
        <f t="shared" si="40"/>
        <v>A+J=</v>
      </c>
      <c r="T132" s="34">
        <f t="shared" si="41"/>
        <v>44300</v>
      </c>
      <c r="U132" s="3"/>
      <c r="V132" s="4"/>
      <c r="W132" s="98">
        <v>47592</v>
      </c>
      <c r="X132" s="98" t="s">
        <v>67</v>
      </c>
      <c r="Y132" s="88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2">
        <f t="shared" si="32"/>
        <v>44056</v>
      </c>
      <c r="B133" s="72">
        <f t="shared" ca="1" si="42"/>
        <v>50872916.649999999</v>
      </c>
      <c r="C133" s="6">
        <f t="shared" si="33"/>
        <v>50000000</v>
      </c>
      <c r="D133" s="12">
        <f ca="1">IF(A133&lt;$B$1,VLOOKUP(A133,[1]DI!$A$4:$B$15000,2,FALSE),0)</f>
        <v>1.9000000000000006E-2</v>
      </c>
      <c r="E133" s="13">
        <f t="shared" ca="1" si="25"/>
        <v>1.0000746899999999</v>
      </c>
      <c r="F133" s="13">
        <f ca="1">(TRUNC(PRODUCT($E$12:$E132),16))</f>
        <v>1.0087901816692899</v>
      </c>
      <c r="G133" s="13">
        <f t="shared" si="34"/>
        <v>1</v>
      </c>
      <c r="H133" s="13">
        <f t="shared" ca="1" si="26"/>
        <v>1.0087901800000001</v>
      </c>
      <c r="I133" s="12">
        <f t="shared" si="35"/>
        <v>2.5999999999999999E-2</v>
      </c>
      <c r="J133" s="34">
        <f t="shared" si="36"/>
        <v>43935</v>
      </c>
      <c r="K133" s="2">
        <f t="shared" si="37"/>
        <v>84</v>
      </c>
      <c r="L133" s="17">
        <f t="shared" si="38"/>
        <v>84</v>
      </c>
      <c r="M133" s="11">
        <f t="shared" si="27"/>
        <v>1.0085926220000001</v>
      </c>
      <c r="N133" s="11">
        <f t="shared" ca="1" si="28"/>
        <v>1.017458333</v>
      </c>
      <c r="O133" s="17">
        <f t="shared" si="39"/>
        <v>0</v>
      </c>
      <c r="P133" s="13">
        <f t="shared" ca="1" si="29"/>
        <v>872916.65</v>
      </c>
      <c r="Q133" s="20">
        <f t="shared" si="30"/>
        <v>0</v>
      </c>
      <c r="R133" s="13">
        <f t="shared" si="31"/>
        <v>0</v>
      </c>
      <c r="S133" s="4" t="str">
        <f t="shared" si="40"/>
        <v>A+J=</v>
      </c>
      <c r="T133" s="34">
        <f t="shared" si="41"/>
        <v>44300</v>
      </c>
      <c r="U133" s="3"/>
      <c r="V133" s="4"/>
      <c r="W133" s="98">
        <v>47604</v>
      </c>
      <c r="X133" s="98" t="s">
        <v>69</v>
      </c>
      <c r="Y133" s="88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2">
        <f t="shared" si="32"/>
        <v>44057</v>
      </c>
      <c r="B134" s="72">
        <f t="shared" ca="1" si="42"/>
        <v>50881898.899999999</v>
      </c>
      <c r="C134" s="6">
        <f t="shared" si="33"/>
        <v>50000000</v>
      </c>
      <c r="D134" s="12">
        <f ca="1">IF(A134&lt;$B$1,VLOOKUP(A134,[1]DI!$A$4:$B$15000,2,FALSE),0)</f>
        <v>1.9000000000000006E-2</v>
      </c>
      <c r="E134" s="13">
        <f t="shared" ca="1" si="25"/>
        <v>1.0000746899999999</v>
      </c>
      <c r="F134" s="13">
        <f ca="1">(TRUNC(PRODUCT($E$12:$E133),16))</f>
        <v>1.0088655282079599</v>
      </c>
      <c r="G134" s="13">
        <f t="shared" si="34"/>
        <v>1</v>
      </c>
      <c r="H134" s="13">
        <f t="shared" ca="1" si="26"/>
        <v>1.00886553</v>
      </c>
      <c r="I134" s="12">
        <f t="shared" si="35"/>
        <v>2.5999999999999999E-2</v>
      </c>
      <c r="J134" s="34">
        <f t="shared" si="36"/>
        <v>43935</v>
      </c>
      <c r="K134" s="2">
        <f t="shared" si="37"/>
        <v>85</v>
      </c>
      <c r="L134" s="17">
        <f t="shared" si="38"/>
        <v>85</v>
      </c>
      <c r="M134" s="11">
        <f t="shared" si="27"/>
        <v>1.0086953590000001</v>
      </c>
      <c r="N134" s="11">
        <f t="shared" ca="1" si="28"/>
        <v>1.017637978</v>
      </c>
      <c r="O134" s="17">
        <f t="shared" si="39"/>
        <v>0</v>
      </c>
      <c r="P134" s="13">
        <f t="shared" ca="1" si="29"/>
        <v>881898.9</v>
      </c>
      <c r="Q134" s="20">
        <f t="shared" si="30"/>
        <v>0</v>
      </c>
      <c r="R134" s="13">
        <f t="shared" si="31"/>
        <v>0</v>
      </c>
      <c r="S134" s="4" t="str">
        <f t="shared" si="40"/>
        <v>A+J=</v>
      </c>
      <c r="T134" s="34">
        <f t="shared" si="41"/>
        <v>44300</v>
      </c>
      <c r="U134" s="3"/>
      <c r="V134" s="4"/>
      <c r="W134" s="98">
        <v>47654</v>
      </c>
      <c r="X134" s="98" t="s">
        <v>68</v>
      </c>
      <c r="Y134" s="88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2">
        <f t="shared" si="32"/>
        <v>44058</v>
      </c>
      <c r="B135" s="72">
        <f t="shared" ca="1" si="42"/>
        <v>50890882.449999988</v>
      </c>
      <c r="C135" s="6">
        <f t="shared" si="33"/>
        <v>50000000</v>
      </c>
      <c r="D135" s="12">
        <f ca="1">IF(A135&lt;$B$1,VLOOKUP(A135,[1]DI!$A$4:$B$15000,2,FALSE),0)</f>
        <v>0</v>
      </c>
      <c r="E135" s="13">
        <f t="shared" ca="1" si="25"/>
        <v>1</v>
      </c>
      <c r="F135" s="13">
        <f ca="1">(TRUNC(PRODUCT($E$12:$E134),16))</f>
        <v>1.0089408803742601</v>
      </c>
      <c r="G135" s="13">
        <f t="shared" si="34"/>
        <v>1</v>
      </c>
      <c r="H135" s="13">
        <f t="shared" ca="1" si="26"/>
        <v>1.0089408799999999</v>
      </c>
      <c r="I135" s="12">
        <f t="shared" si="35"/>
        <v>2.5999999999999999E-2</v>
      </c>
      <c r="J135" s="34">
        <f t="shared" si="36"/>
        <v>43935</v>
      </c>
      <c r="K135" s="2">
        <f t="shared" si="37"/>
        <v>85</v>
      </c>
      <c r="L135" s="17">
        <f t="shared" si="38"/>
        <v>86</v>
      </c>
      <c r="M135" s="11">
        <f t="shared" si="27"/>
        <v>1.008798106</v>
      </c>
      <c r="N135" s="11">
        <f t="shared" ca="1" si="28"/>
        <v>1.0178176489999999</v>
      </c>
      <c r="O135" s="17">
        <f t="shared" si="39"/>
        <v>0</v>
      </c>
      <c r="P135" s="13">
        <f t="shared" ca="1" si="29"/>
        <v>890882.44999999006</v>
      </c>
      <c r="Q135" s="20">
        <f t="shared" si="30"/>
        <v>0</v>
      </c>
      <c r="R135" s="13">
        <f t="shared" si="31"/>
        <v>0</v>
      </c>
      <c r="S135" s="4" t="str">
        <f t="shared" si="40"/>
        <v>A+J=</v>
      </c>
      <c r="T135" s="34">
        <f t="shared" si="41"/>
        <v>44300</v>
      </c>
      <c r="U135" s="3"/>
      <c r="V135" s="4"/>
      <c r="W135" s="98">
        <v>47802</v>
      </c>
      <c r="X135" s="98" t="s">
        <v>71</v>
      </c>
      <c r="Y135" s="88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2">
        <f t="shared" si="32"/>
        <v>44059</v>
      </c>
      <c r="B136" s="72">
        <f t="shared" ca="1" si="42"/>
        <v>50890882.449999988</v>
      </c>
      <c r="C136" s="6">
        <f t="shared" si="33"/>
        <v>50000000</v>
      </c>
      <c r="D136" s="12">
        <f ca="1">IF(A136&lt;$B$1,VLOOKUP(A136,[1]DI!$A$4:$B$15000,2,FALSE),0)</f>
        <v>0</v>
      </c>
      <c r="E136" s="13">
        <f t="shared" ca="1" si="25"/>
        <v>1</v>
      </c>
      <c r="F136" s="13">
        <f ca="1">(TRUNC(PRODUCT($E$12:$E135),16))</f>
        <v>1.0089408803742601</v>
      </c>
      <c r="G136" s="13">
        <f t="shared" si="34"/>
        <v>1</v>
      </c>
      <c r="H136" s="13">
        <f t="shared" ca="1" si="26"/>
        <v>1.0089408799999999</v>
      </c>
      <c r="I136" s="12">
        <f t="shared" si="35"/>
        <v>2.5999999999999999E-2</v>
      </c>
      <c r="J136" s="34">
        <f t="shared" si="36"/>
        <v>43935</v>
      </c>
      <c r="K136" s="2">
        <f t="shared" si="37"/>
        <v>85</v>
      </c>
      <c r="L136" s="17">
        <f t="shared" si="38"/>
        <v>86</v>
      </c>
      <c r="M136" s="11">
        <f t="shared" si="27"/>
        <v>1.008798106</v>
      </c>
      <c r="N136" s="11">
        <f t="shared" ca="1" si="28"/>
        <v>1.0178176489999999</v>
      </c>
      <c r="O136" s="17">
        <f t="shared" si="39"/>
        <v>0</v>
      </c>
      <c r="P136" s="13">
        <f t="shared" ca="1" si="29"/>
        <v>890882.44999999006</v>
      </c>
      <c r="Q136" s="20">
        <f t="shared" si="30"/>
        <v>0</v>
      </c>
      <c r="R136" s="13">
        <f t="shared" si="31"/>
        <v>0</v>
      </c>
      <c r="S136" s="4" t="str">
        <f t="shared" si="40"/>
        <v>A+J=</v>
      </c>
      <c r="T136" s="34">
        <f t="shared" si="41"/>
        <v>44300</v>
      </c>
      <c r="U136" s="3"/>
      <c r="V136" s="4"/>
      <c r="W136" s="98">
        <v>47842</v>
      </c>
      <c r="X136" s="98" t="s">
        <v>65</v>
      </c>
      <c r="Y136" s="88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2">
        <f t="shared" si="32"/>
        <v>44060</v>
      </c>
      <c r="B137" s="72">
        <f t="shared" ca="1" si="42"/>
        <v>50890882.449999988</v>
      </c>
      <c r="C137" s="6">
        <f t="shared" si="33"/>
        <v>50000000</v>
      </c>
      <c r="D137" s="12">
        <f ca="1">IF(A137&lt;$B$1,VLOOKUP(A137,[1]DI!$A$4:$B$15000,2,FALSE),0)</f>
        <v>1.9000000000000006E-2</v>
      </c>
      <c r="E137" s="13">
        <f t="shared" ca="1" si="25"/>
        <v>1.0000746899999999</v>
      </c>
      <c r="F137" s="13">
        <f ca="1">(TRUNC(PRODUCT($E$12:$E136),16))</f>
        <v>1.0089408803742601</v>
      </c>
      <c r="G137" s="13">
        <f t="shared" si="34"/>
        <v>1</v>
      </c>
      <c r="H137" s="13">
        <f t="shared" ca="1" si="26"/>
        <v>1.0089408799999999</v>
      </c>
      <c r="I137" s="12">
        <f t="shared" si="35"/>
        <v>2.5999999999999999E-2</v>
      </c>
      <c r="J137" s="34">
        <f t="shared" si="36"/>
        <v>43935</v>
      </c>
      <c r="K137" s="2">
        <f t="shared" si="37"/>
        <v>86</v>
      </c>
      <c r="L137" s="17">
        <f t="shared" si="38"/>
        <v>86</v>
      </c>
      <c r="M137" s="11">
        <f t="shared" si="27"/>
        <v>1.008798106</v>
      </c>
      <c r="N137" s="11">
        <f t="shared" ca="1" si="28"/>
        <v>1.0178176489999999</v>
      </c>
      <c r="O137" s="17">
        <f t="shared" si="39"/>
        <v>0</v>
      </c>
      <c r="P137" s="13">
        <f t="shared" ca="1" si="29"/>
        <v>890882.44999999006</v>
      </c>
      <c r="Q137" s="20">
        <f t="shared" si="30"/>
        <v>0</v>
      </c>
      <c r="R137" s="13">
        <f t="shared" si="31"/>
        <v>0</v>
      </c>
      <c r="S137" s="4" t="str">
        <f t="shared" si="40"/>
        <v>A+J=</v>
      </c>
      <c r="T137" s="34">
        <f t="shared" si="41"/>
        <v>44300</v>
      </c>
      <c r="U137" s="3"/>
      <c r="V137" s="4"/>
      <c r="W137" s="98">
        <v>47849</v>
      </c>
      <c r="X137" s="98" t="s">
        <v>66</v>
      </c>
      <c r="Y137" s="88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2">
        <f t="shared" si="32"/>
        <v>44061</v>
      </c>
      <c r="B138" s="72">
        <f t="shared" ca="1" si="42"/>
        <v>50899867.75</v>
      </c>
      <c r="C138" s="6">
        <f t="shared" si="33"/>
        <v>50000000</v>
      </c>
      <c r="D138" s="12">
        <f ca="1">IF(A138&lt;$B$1,VLOOKUP(A138,[1]DI!$A$4:$B$15000,2,FALSE),0)</f>
        <v>1.9000000000000006E-2</v>
      </c>
      <c r="E138" s="13">
        <f t="shared" ca="1" si="25"/>
        <v>1.0000746899999999</v>
      </c>
      <c r="F138" s="13">
        <f ca="1">(TRUNC(PRODUCT($E$12:$E137),16))</f>
        <v>1.0090162381686201</v>
      </c>
      <c r="G138" s="13">
        <f t="shared" si="34"/>
        <v>1</v>
      </c>
      <c r="H138" s="13">
        <f t="shared" ca="1" si="26"/>
        <v>1.00901624</v>
      </c>
      <c r="I138" s="12">
        <f t="shared" si="35"/>
        <v>2.5999999999999999E-2</v>
      </c>
      <c r="J138" s="34">
        <f t="shared" si="36"/>
        <v>43935</v>
      </c>
      <c r="K138" s="2">
        <f t="shared" si="37"/>
        <v>87</v>
      </c>
      <c r="L138" s="17">
        <f t="shared" si="38"/>
        <v>87</v>
      </c>
      <c r="M138" s="11">
        <f t="shared" si="27"/>
        <v>1.008900863</v>
      </c>
      <c r="N138" s="11">
        <f t="shared" ca="1" si="28"/>
        <v>1.0179973550000001</v>
      </c>
      <c r="O138" s="17">
        <f t="shared" si="39"/>
        <v>0</v>
      </c>
      <c r="P138" s="13">
        <f t="shared" ca="1" si="29"/>
        <v>899867.75</v>
      </c>
      <c r="Q138" s="20">
        <f t="shared" si="30"/>
        <v>0</v>
      </c>
      <c r="R138" s="13">
        <f t="shared" si="31"/>
        <v>0</v>
      </c>
      <c r="S138" s="4" t="str">
        <f t="shared" si="40"/>
        <v>A+J=</v>
      </c>
      <c r="T138" s="34">
        <f t="shared" si="41"/>
        <v>44300</v>
      </c>
      <c r="U138" s="3"/>
      <c r="V138" s="4"/>
      <c r="W138" s="98">
        <v>47903</v>
      </c>
      <c r="X138" s="98" t="s">
        <v>57</v>
      </c>
      <c r="Y138" s="88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2">
        <f t="shared" si="32"/>
        <v>44062</v>
      </c>
      <c r="B139" s="72">
        <f t="shared" ca="1" si="42"/>
        <v>50908854.399999999</v>
      </c>
      <c r="C139" s="6">
        <f t="shared" si="33"/>
        <v>50000000</v>
      </c>
      <c r="D139" s="12">
        <f ca="1">IF(A139&lt;$B$1,VLOOKUP(A139,[1]DI!$A$4:$B$15000,2,FALSE),0)</f>
        <v>1.9000000000000006E-2</v>
      </c>
      <c r="E139" s="13">
        <f t="shared" ca="1" si="25"/>
        <v>1.0000746899999999</v>
      </c>
      <c r="F139" s="13">
        <f ca="1">(TRUNC(PRODUCT($E$12:$E138),16))</f>
        <v>1.0090916015914499</v>
      </c>
      <c r="G139" s="13">
        <f t="shared" si="34"/>
        <v>1</v>
      </c>
      <c r="H139" s="13">
        <f t="shared" ca="1" si="26"/>
        <v>1.0090916000000001</v>
      </c>
      <c r="I139" s="12">
        <f t="shared" si="35"/>
        <v>2.5999999999999999E-2</v>
      </c>
      <c r="J139" s="34">
        <f t="shared" si="36"/>
        <v>43935</v>
      </c>
      <c r="K139" s="2">
        <f t="shared" si="37"/>
        <v>88</v>
      </c>
      <c r="L139" s="17">
        <f t="shared" si="38"/>
        <v>88</v>
      </c>
      <c r="M139" s="11">
        <f t="shared" si="27"/>
        <v>1.0090036309999999</v>
      </c>
      <c r="N139" s="11">
        <f t="shared" ca="1" si="28"/>
        <v>1.0181770880000001</v>
      </c>
      <c r="O139" s="17">
        <f t="shared" si="39"/>
        <v>0</v>
      </c>
      <c r="P139" s="13">
        <f t="shared" ca="1" si="29"/>
        <v>908854.4</v>
      </c>
      <c r="Q139" s="20">
        <f t="shared" si="30"/>
        <v>0</v>
      </c>
      <c r="R139" s="13">
        <f t="shared" si="31"/>
        <v>0</v>
      </c>
      <c r="S139" s="4" t="str">
        <f t="shared" si="40"/>
        <v>A+J=</v>
      </c>
      <c r="T139" s="34">
        <f t="shared" si="41"/>
        <v>44300</v>
      </c>
      <c r="U139" s="3"/>
      <c r="V139" s="4"/>
      <c r="W139" s="98">
        <v>47904</v>
      </c>
      <c r="X139" s="98" t="s">
        <v>57</v>
      </c>
      <c r="Y139" s="88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2">
        <f t="shared" si="32"/>
        <v>44063</v>
      </c>
      <c r="B140" s="72">
        <f t="shared" ca="1" si="42"/>
        <v>50917842.899999991</v>
      </c>
      <c r="C140" s="6">
        <f t="shared" si="33"/>
        <v>50000000</v>
      </c>
      <c r="D140" s="12">
        <f ca="1">IF(A140&lt;$B$1,VLOOKUP(A140,[1]DI!$A$4:$B$15000,2,FALSE),0)</f>
        <v>1.9000000000000006E-2</v>
      </c>
      <c r="E140" s="13">
        <f t="shared" ref="E140:E203" ca="1" si="43">ROUND(((1+D140)^(1/252)),8)</f>
        <v>1.0000746899999999</v>
      </c>
      <c r="F140" s="13">
        <f ca="1">(TRUNC(PRODUCT($E$12:$E139),16))</f>
        <v>1.0091669706431701</v>
      </c>
      <c r="G140" s="13">
        <f t="shared" si="34"/>
        <v>1</v>
      </c>
      <c r="H140" s="13">
        <f t="shared" ref="H140:H203" ca="1" si="44">ROUND(F140/G140,8)</f>
        <v>1.0091669700000001</v>
      </c>
      <c r="I140" s="12">
        <f t="shared" si="35"/>
        <v>2.5999999999999999E-2</v>
      </c>
      <c r="J140" s="34">
        <f t="shared" si="36"/>
        <v>43935</v>
      </c>
      <c r="K140" s="2">
        <f t="shared" si="37"/>
        <v>89</v>
      </c>
      <c r="L140" s="17">
        <f t="shared" si="38"/>
        <v>89</v>
      </c>
      <c r="M140" s="11">
        <f t="shared" ref="M140:M203" si="45">ROUND((I140+1)^(L140/252),9)</f>
        <v>1.00910641</v>
      </c>
      <c r="N140" s="11">
        <f t="shared" ref="N140:N203" ca="1" si="46">ROUND(H140*M140,9)</f>
        <v>1.018356858</v>
      </c>
      <c r="O140" s="17">
        <f t="shared" si="39"/>
        <v>0</v>
      </c>
      <c r="P140" s="13">
        <f t="shared" ref="P140:P203" ca="1" si="47">TRUNC(((N140-1)*C140),8)</f>
        <v>917842.89999999001</v>
      </c>
      <c r="Q140" s="20">
        <f t="shared" ref="Q140:Q203" si="48">IF($O140&gt;0,VLOOKUP($O140,$W$12:$AC$19,7),0)</f>
        <v>0</v>
      </c>
      <c r="R140" s="13">
        <f t="shared" ref="R140:R203" si="49">IF(Q140&gt;0,TRUNC(Q140*C$12,8),0)</f>
        <v>0</v>
      </c>
      <c r="S140" s="4" t="str">
        <f t="shared" si="40"/>
        <v>A+J=</v>
      </c>
      <c r="T140" s="34">
        <f t="shared" si="41"/>
        <v>44300</v>
      </c>
      <c r="U140" s="3"/>
      <c r="V140" s="4"/>
      <c r="W140" s="98">
        <v>47949</v>
      </c>
      <c r="X140" s="98" t="s">
        <v>67</v>
      </c>
      <c r="Y140" s="88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2">
        <f t="shared" ref="A141:A204" si="50">(A140+1)</f>
        <v>44064</v>
      </c>
      <c r="B141" s="72">
        <f t="shared" ca="1" si="42"/>
        <v>50926833.199999988</v>
      </c>
      <c r="C141" s="6">
        <f t="shared" ref="C141:C204" si="51">(C140-R140)</f>
        <v>50000000</v>
      </c>
      <c r="D141" s="12">
        <f ca="1">IF(A141&lt;$B$1,VLOOKUP(A141,[1]DI!$A$4:$B$15000,2,FALSE),0)</f>
        <v>1.9000000000000006E-2</v>
      </c>
      <c r="E141" s="13">
        <f t="shared" ca="1" si="43"/>
        <v>1.0000746899999999</v>
      </c>
      <c r="F141" s="13">
        <f ca="1">(TRUNC(PRODUCT($E$12:$E140),16))</f>
        <v>1.0092423453242101</v>
      </c>
      <c r="G141" s="13">
        <f t="shared" ref="G141:G204" si="52">IF(O140&gt;0,F140,G140)</f>
        <v>1</v>
      </c>
      <c r="H141" s="13">
        <f t="shared" ca="1" si="44"/>
        <v>1.0092423500000001</v>
      </c>
      <c r="I141" s="12">
        <f t="shared" ref="I141:I204" si="53">I140</f>
        <v>2.5999999999999999E-2</v>
      </c>
      <c r="J141" s="34">
        <f t="shared" ref="J141:J204" si="54">IF(O140&gt;0,VLOOKUP(O140,W$12:AG$150,2),J140)</f>
        <v>43935</v>
      </c>
      <c r="K141" s="2">
        <f t="shared" ref="K141:K204" si="55">IF(A141&gt;J141,IF(NETWORKDAYS(J141,A141,$W$21:$W$544)-1=0,1,NETWORKDAYS(J141,A141,$W$21:$W$544)-1),0)</f>
        <v>90</v>
      </c>
      <c r="L141" s="17">
        <f t="shared" ref="L141:L204" si="56">IF(AND(K141=1,K140=1),1,IF(K141&gt;0,IF(K141=K140,K141+1,K141),0))</f>
        <v>90</v>
      </c>
      <c r="M141" s="11">
        <f t="shared" si="45"/>
        <v>1.0092091990000001</v>
      </c>
      <c r="N141" s="11">
        <f t="shared" ca="1" si="46"/>
        <v>1.018536664</v>
      </c>
      <c r="O141" s="17">
        <f t="shared" ref="O141:O204" si="57">IF(VLOOKUP(A141,X$12:AE$150,8)=VLOOKUP(A140,X$12:AE$150,8),0,VLOOKUP(A141,X$12:AE$150,8))</f>
        <v>0</v>
      </c>
      <c r="P141" s="13">
        <f t="shared" ca="1" si="47"/>
        <v>926833.19999999006</v>
      </c>
      <c r="Q141" s="20">
        <f t="shared" si="48"/>
        <v>0</v>
      </c>
      <c r="R141" s="13">
        <f t="shared" si="49"/>
        <v>0</v>
      </c>
      <c r="S141" s="4" t="str">
        <f t="shared" ref="S141:S204" si="58">IF(O140&gt;0,VLOOKUP(O140,W$12:AG$150,10),S140)</f>
        <v>A+J=</v>
      </c>
      <c r="T141" s="34">
        <f t="shared" ref="T141:T204" si="59">IF(O140&gt;0,VLOOKUP(O140,W$12:AG$150,11),T140)</f>
        <v>44300</v>
      </c>
      <c r="U141" s="3"/>
      <c r="V141" s="4"/>
      <c r="W141" s="98">
        <v>47959</v>
      </c>
      <c r="X141" s="98" t="s">
        <v>58</v>
      </c>
      <c r="Y141" s="88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2">
        <f t="shared" si="50"/>
        <v>44065</v>
      </c>
      <c r="B142" s="72">
        <f t="shared" ref="B142:B205" ca="1" si="60">IF(A142&lt;=TODAY(),C142+P142,IF(AND(A142&gt;TODAY(),A142&lt;=$B$1),IF(VLOOKUP(TODAY(),$A$10:$D$5000,4,FALSE)=0,"n.d",C142+P142),"n.d"))</f>
        <v>50935824.75</v>
      </c>
      <c r="C142" s="6">
        <f t="shared" si="51"/>
        <v>50000000</v>
      </c>
      <c r="D142" s="12">
        <f ca="1">IF(A142&lt;$B$1,VLOOKUP(A142,[1]DI!$A$4:$B$15000,2,FALSE),0)</f>
        <v>0</v>
      </c>
      <c r="E142" s="13">
        <f t="shared" ca="1" si="43"/>
        <v>1</v>
      </c>
      <c r="F142" s="13">
        <f ca="1">(TRUNC(PRODUCT($E$12:$E141),16))</f>
        <v>1.0093177256349799</v>
      </c>
      <c r="G142" s="13">
        <f t="shared" si="52"/>
        <v>1</v>
      </c>
      <c r="H142" s="13">
        <f t="shared" ca="1" si="44"/>
        <v>1.00931773</v>
      </c>
      <c r="I142" s="12">
        <f t="shared" si="53"/>
        <v>2.5999999999999999E-2</v>
      </c>
      <c r="J142" s="34">
        <f t="shared" si="54"/>
        <v>43935</v>
      </c>
      <c r="K142" s="2">
        <f t="shared" si="55"/>
        <v>90</v>
      </c>
      <c r="L142" s="17">
        <f t="shared" si="56"/>
        <v>91</v>
      </c>
      <c r="M142" s="11">
        <f t="shared" si="45"/>
        <v>1.009311998</v>
      </c>
      <c r="N142" s="11">
        <f t="shared" ca="1" si="46"/>
        <v>1.0187164950000001</v>
      </c>
      <c r="O142" s="17">
        <f t="shared" si="57"/>
        <v>0</v>
      </c>
      <c r="P142" s="13">
        <f t="shared" ca="1" si="47"/>
        <v>935824.75</v>
      </c>
      <c r="Q142" s="20">
        <f t="shared" si="48"/>
        <v>0</v>
      </c>
      <c r="R142" s="13">
        <f t="shared" si="49"/>
        <v>0</v>
      </c>
      <c r="S142" s="4" t="str">
        <f t="shared" si="58"/>
        <v>A+J=</v>
      </c>
      <c r="T142" s="34">
        <f t="shared" si="59"/>
        <v>44300</v>
      </c>
      <c r="U142" s="3"/>
      <c r="V142" s="3"/>
      <c r="W142" s="98">
        <v>47969</v>
      </c>
      <c r="X142" s="98" t="s">
        <v>69</v>
      </c>
      <c r="Y142" s="88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2">
        <f t="shared" si="50"/>
        <v>44066</v>
      </c>
      <c r="B143" s="72">
        <f t="shared" ca="1" si="60"/>
        <v>50935824.75</v>
      </c>
      <c r="C143" s="6">
        <f t="shared" si="51"/>
        <v>50000000</v>
      </c>
      <c r="D143" s="12">
        <f ca="1">IF(A143&lt;$B$1,VLOOKUP(A143,[1]DI!$A$4:$B$15000,2,FALSE),0)</f>
        <v>0</v>
      </c>
      <c r="E143" s="13">
        <f t="shared" ca="1" si="43"/>
        <v>1</v>
      </c>
      <c r="F143" s="13">
        <f ca="1">(TRUNC(PRODUCT($E$12:$E142),16))</f>
        <v>1.0093177256349799</v>
      </c>
      <c r="G143" s="13">
        <f t="shared" si="52"/>
        <v>1</v>
      </c>
      <c r="H143" s="13">
        <f t="shared" ca="1" si="44"/>
        <v>1.00931773</v>
      </c>
      <c r="I143" s="12">
        <f t="shared" si="53"/>
        <v>2.5999999999999999E-2</v>
      </c>
      <c r="J143" s="34">
        <f t="shared" si="54"/>
        <v>43935</v>
      </c>
      <c r="K143" s="2">
        <f t="shared" si="55"/>
        <v>90</v>
      </c>
      <c r="L143" s="17">
        <f t="shared" si="56"/>
        <v>91</v>
      </c>
      <c r="M143" s="11">
        <f t="shared" si="45"/>
        <v>1.009311998</v>
      </c>
      <c r="N143" s="11">
        <f t="shared" ca="1" si="46"/>
        <v>1.0187164950000001</v>
      </c>
      <c r="O143" s="17">
        <f t="shared" si="57"/>
        <v>0</v>
      </c>
      <c r="P143" s="13">
        <f t="shared" ca="1" si="47"/>
        <v>935824.75</v>
      </c>
      <c r="Q143" s="20">
        <f t="shared" si="48"/>
        <v>0</v>
      </c>
      <c r="R143" s="13">
        <f t="shared" si="49"/>
        <v>0</v>
      </c>
      <c r="S143" s="4" t="str">
        <f t="shared" si="58"/>
        <v>A+J=</v>
      </c>
      <c r="T143" s="34">
        <f t="shared" si="59"/>
        <v>44300</v>
      </c>
      <c r="U143" s="3"/>
      <c r="V143" s="3"/>
      <c r="W143" s="98">
        <v>48011</v>
      </c>
      <c r="X143" s="98" t="s">
        <v>68</v>
      </c>
      <c r="Y143" s="88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2">
        <f t="shared" si="50"/>
        <v>44067</v>
      </c>
      <c r="B144" s="72">
        <f t="shared" ca="1" si="60"/>
        <v>50935824.75</v>
      </c>
      <c r="C144" s="6">
        <f t="shared" si="51"/>
        <v>50000000</v>
      </c>
      <c r="D144" s="12">
        <f ca="1">IF(A144&lt;$B$1,VLOOKUP(A144,[1]DI!$A$4:$B$15000,2,FALSE),0)</f>
        <v>1.9000000000000006E-2</v>
      </c>
      <c r="E144" s="13">
        <f t="shared" ca="1" si="43"/>
        <v>1.0000746899999999</v>
      </c>
      <c r="F144" s="13">
        <f ca="1">(TRUNC(PRODUCT($E$12:$E143),16))</f>
        <v>1.0093177256349799</v>
      </c>
      <c r="G144" s="13">
        <f t="shared" si="52"/>
        <v>1</v>
      </c>
      <c r="H144" s="13">
        <f t="shared" ca="1" si="44"/>
        <v>1.00931773</v>
      </c>
      <c r="I144" s="12">
        <f t="shared" si="53"/>
        <v>2.5999999999999999E-2</v>
      </c>
      <c r="J144" s="34">
        <f t="shared" si="54"/>
        <v>43935</v>
      </c>
      <c r="K144" s="2">
        <f t="shared" si="55"/>
        <v>91</v>
      </c>
      <c r="L144" s="17">
        <f t="shared" si="56"/>
        <v>91</v>
      </c>
      <c r="M144" s="11">
        <f t="shared" si="45"/>
        <v>1.009311998</v>
      </c>
      <c r="N144" s="11">
        <f t="shared" ca="1" si="46"/>
        <v>1.0187164950000001</v>
      </c>
      <c r="O144" s="17">
        <f t="shared" si="57"/>
        <v>0</v>
      </c>
      <c r="P144" s="13">
        <f t="shared" ca="1" si="47"/>
        <v>935824.75</v>
      </c>
      <c r="Q144" s="20">
        <f t="shared" si="48"/>
        <v>0</v>
      </c>
      <c r="R144" s="13">
        <f t="shared" si="49"/>
        <v>0</v>
      </c>
      <c r="S144" s="4" t="str">
        <f t="shared" si="58"/>
        <v>A+J=</v>
      </c>
      <c r="T144" s="34">
        <f t="shared" si="59"/>
        <v>44300</v>
      </c>
      <c r="U144" s="3"/>
      <c r="V144" s="3"/>
      <c r="W144" s="98">
        <v>48207</v>
      </c>
      <c r="X144" s="98" t="s">
        <v>65</v>
      </c>
      <c r="Y144" s="88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2">
        <f t="shared" si="50"/>
        <v>44068</v>
      </c>
      <c r="B145" s="72">
        <f t="shared" ca="1" si="60"/>
        <v>50944817.600000001</v>
      </c>
      <c r="C145" s="6">
        <f t="shared" si="51"/>
        <v>50000000</v>
      </c>
      <c r="D145" s="12">
        <f ca="1">IF(A145&lt;$B$1,VLOOKUP(A145,[1]DI!$A$4:$B$15000,2,FALSE),0)</f>
        <v>1.9000000000000006E-2</v>
      </c>
      <c r="E145" s="13">
        <f t="shared" ca="1" si="43"/>
        <v>1.0000746899999999</v>
      </c>
      <c r="F145" s="13">
        <f ca="1">(TRUNC(PRODUCT($E$12:$E144),16))</f>
        <v>1.0093931115759101</v>
      </c>
      <c r="G145" s="13">
        <f t="shared" si="52"/>
        <v>1</v>
      </c>
      <c r="H145" s="13">
        <f t="shared" ca="1" si="44"/>
        <v>1.00939311</v>
      </c>
      <c r="I145" s="12">
        <f t="shared" si="53"/>
        <v>2.5999999999999999E-2</v>
      </c>
      <c r="J145" s="34">
        <f t="shared" si="54"/>
        <v>43935</v>
      </c>
      <c r="K145" s="2">
        <f t="shared" si="55"/>
        <v>92</v>
      </c>
      <c r="L145" s="17">
        <f t="shared" si="56"/>
        <v>92</v>
      </c>
      <c r="M145" s="11">
        <f t="shared" si="45"/>
        <v>1.0094148080000001</v>
      </c>
      <c r="N145" s="11">
        <f t="shared" ca="1" si="46"/>
        <v>1.0188963520000001</v>
      </c>
      <c r="O145" s="17">
        <f t="shared" si="57"/>
        <v>0</v>
      </c>
      <c r="P145" s="13">
        <f t="shared" ca="1" si="47"/>
        <v>944817.6</v>
      </c>
      <c r="Q145" s="20">
        <f t="shared" si="48"/>
        <v>0</v>
      </c>
      <c r="R145" s="13">
        <f t="shared" si="49"/>
        <v>0</v>
      </c>
      <c r="S145" s="4" t="str">
        <f t="shared" si="58"/>
        <v>A+J=</v>
      </c>
      <c r="T145" s="34">
        <f t="shared" si="59"/>
        <v>44300</v>
      </c>
      <c r="U145" s="3"/>
      <c r="V145" s="3"/>
      <c r="W145" s="98">
        <v>48214</v>
      </c>
      <c r="X145" s="98" t="s">
        <v>66</v>
      </c>
      <c r="Y145" s="88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2">
        <f t="shared" si="50"/>
        <v>44069</v>
      </c>
      <c r="B146" s="72">
        <f t="shared" ca="1" si="60"/>
        <v>50953812.299999997</v>
      </c>
      <c r="C146" s="6">
        <f t="shared" si="51"/>
        <v>50000000</v>
      </c>
      <c r="D146" s="12">
        <f ca="1">IF(A146&lt;$B$1,VLOOKUP(A146,[1]DI!$A$4:$B$15000,2,FALSE),0)</f>
        <v>1.9000000000000006E-2</v>
      </c>
      <c r="E146" s="13">
        <f t="shared" ca="1" si="43"/>
        <v>1.0000746899999999</v>
      </c>
      <c r="F146" s="13">
        <f ca="1">(TRUNC(PRODUCT($E$12:$E145),16))</f>
        <v>1.00946850314741</v>
      </c>
      <c r="G146" s="13">
        <f t="shared" si="52"/>
        <v>1</v>
      </c>
      <c r="H146" s="13">
        <f t="shared" ca="1" si="44"/>
        <v>1.0094685000000001</v>
      </c>
      <c r="I146" s="12">
        <f t="shared" si="53"/>
        <v>2.5999999999999999E-2</v>
      </c>
      <c r="J146" s="34">
        <f t="shared" si="54"/>
        <v>43935</v>
      </c>
      <c r="K146" s="2">
        <f t="shared" si="55"/>
        <v>93</v>
      </c>
      <c r="L146" s="17">
        <f t="shared" si="56"/>
        <v>93</v>
      </c>
      <c r="M146" s="11">
        <f t="shared" si="45"/>
        <v>1.009517628</v>
      </c>
      <c r="N146" s="11">
        <f t="shared" ca="1" si="46"/>
        <v>1.019076246</v>
      </c>
      <c r="O146" s="17">
        <f t="shared" si="57"/>
        <v>0</v>
      </c>
      <c r="P146" s="13">
        <f t="shared" ca="1" si="47"/>
        <v>953812.3</v>
      </c>
      <c r="Q146" s="20">
        <f t="shared" si="48"/>
        <v>0</v>
      </c>
      <c r="R146" s="13">
        <f t="shared" si="49"/>
        <v>0</v>
      </c>
      <c r="S146" s="4" t="str">
        <f t="shared" si="58"/>
        <v>A+J=</v>
      </c>
      <c r="T146" s="34">
        <f t="shared" si="59"/>
        <v>44300</v>
      </c>
      <c r="U146" s="3"/>
      <c r="V146" s="3"/>
      <c r="W146" s="98">
        <v>48253</v>
      </c>
      <c r="X146" s="98" t="s">
        <v>57</v>
      </c>
      <c r="Y146" s="88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2">
        <f t="shared" si="50"/>
        <v>44070</v>
      </c>
      <c r="B147" s="72">
        <f t="shared" ca="1" si="60"/>
        <v>50962808.799999997</v>
      </c>
      <c r="C147" s="6">
        <f t="shared" si="51"/>
        <v>50000000</v>
      </c>
      <c r="D147" s="12">
        <f ca="1">IF(A147&lt;$B$1,VLOOKUP(A147,[1]DI!$A$4:$B$15000,2,FALSE),0)</f>
        <v>1.9000000000000006E-2</v>
      </c>
      <c r="E147" s="13">
        <f t="shared" ca="1" si="43"/>
        <v>1.0000746899999999</v>
      </c>
      <c r="F147" s="13">
        <f ca="1">(TRUNC(PRODUCT($E$12:$E146),16))</f>
        <v>1.00954390034991</v>
      </c>
      <c r="G147" s="13">
        <f t="shared" si="52"/>
        <v>1</v>
      </c>
      <c r="H147" s="13">
        <f t="shared" ca="1" si="44"/>
        <v>1.0095438999999999</v>
      </c>
      <c r="I147" s="12">
        <f t="shared" si="53"/>
        <v>2.5999999999999999E-2</v>
      </c>
      <c r="J147" s="34">
        <f t="shared" si="54"/>
        <v>43935</v>
      </c>
      <c r="K147" s="2">
        <f t="shared" si="55"/>
        <v>94</v>
      </c>
      <c r="L147" s="17">
        <f t="shared" si="56"/>
        <v>94</v>
      </c>
      <c r="M147" s="11">
        <f t="shared" si="45"/>
        <v>1.009620459</v>
      </c>
      <c r="N147" s="11">
        <f t="shared" ca="1" si="46"/>
        <v>1.0192561760000001</v>
      </c>
      <c r="O147" s="17">
        <f t="shared" si="57"/>
        <v>0</v>
      </c>
      <c r="P147" s="13">
        <f t="shared" ca="1" si="47"/>
        <v>962808.8</v>
      </c>
      <c r="Q147" s="20">
        <f t="shared" si="48"/>
        <v>0</v>
      </c>
      <c r="R147" s="13">
        <f t="shared" si="49"/>
        <v>0</v>
      </c>
      <c r="S147" s="4" t="str">
        <f t="shared" si="58"/>
        <v>A+J=</v>
      </c>
      <c r="T147" s="34">
        <f t="shared" si="59"/>
        <v>44300</v>
      </c>
      <c r="U147" s="3"/>
      <c r="V147" s="3"/>
      <c r="W147" s="98">
        <v>48254</v>
      </c>
      <c r="X147" s="98" t="s">
        <v>57</v>
      </c>
      <c r="Y147" s="88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2">
        <f t="shared" si="50"/>
        <v>44071</v>
      </c>
      <c r="B148" s="72">
        <f t="shared" ca="1" si="60"/>
        <v>50971806.54999999</v>
      </c>
      <c r="C148" s="6">
        <f t="shared" si="51"/>
        <v>50000000</v>
      </c>
      <c r="D148" s="12">
        <f ca="1">IF(A148&lt;$B$1,VLOOKUP(A148,[1]DI!$A$4:$B$15000,2,FALSE),0)</f>
        <v>1.9000000000000006E-2</v>
      </c>
      <c r="E148" s="13">
        <f t="shared" ca="1" si="43"/>
        <v>1.0000746899999999</v>
      </c>
      <c r="F148" s="13">
        <f ca="1">(TRUNC(PRODUCT($E$12:$E147),16))</f>
        <v>1.0096193031838301</v>
      </c>
      <c r="G148" s="13">
        <f t="shared" si="52"/>
        <v>1</v>
      </c>
      <c r="H148" s="13">
        <f t="shared" ca="1" si="44"/>
        <v>1.0096193</v>
      </c>
      <c r="I148" s="12">
        <f t="shared" si="53"/>
        <v>2.5999999999999999E-2</v>
      </c>
      <c r="J148" s="34">
        <f t="shared" si="54"/>
        <v>43935</v>
      </c>
      <c r="K148" s="2">
        <f t="shared" si="55"/>
        <v>95</v>
      </c>
      <c r="L148" s="17">
        <f t="shared" si="56"/>
        <v>95</v>
      </c>
      <c r="M148" s="11">
        <f t="shared" si="45"/>
        <v>1.0097233000000001</v>
      </c>
      <c r="N148" s="11">
        <f t="shared" ca="1" si="46"/>
        <v>1.019436131</v>
      </c>
      <c r="O148" s="17">
        <f t="shared" si="57"/>
        <v>0</v>
      </c>
      <c r="P148" s="13">
        <f t="shared" ca="1" si="47"/>
        <v>971806.54999999003</v>
      </c>
      <c r="Q148" s="20">
        <f t="shared" si="48"/>
        <v>0</v>
      </c>
      <c r="R148" s="13">
        <f t="shared" si="49"/>
        <v>0</v>
      </c>
      <c r="S148" s="4" t="str">
        <f t="shared" si="58"/>
        <v>A+J=</v>
      </c>
      <c r="T148" s="34">
        <f t="shared" si="59"/>
        <v>44300</v>
      </c>
      <c r="U148" s="3"/>
      <c r="V148" s="3"/>
      <c r="W148" s="98">
        <v>48299</v>
      </c>
      <c r="X148" s="98" t="s">
        <v>67</v>
      </c>
      <c r="Y148" s="88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2">
        <f t="shared" si="50"/>
        <v>44072</v>
      </c>
      <c r="B149" s="72">
        <f t="shared" ca="1" si="60"/>
        <v>50980806.199999988</v>
      </c>
      <c r="C149" s="6">
        <f t="shared" si="51"/>
        <v>50000000</v>
      </c>
      <c r="D149" s="12">
        <f ca="1">IF(A149&lt;$B$1,VLOOKUP(A149,[1]DI!$A$4:$B$15000,2,FALSE),0)</f>
        <v>0</v>
      </c>
      <c r="E149" s="13">
        <f t="shared" ca="1" si="43"/>
        <v>1</v>
      </c>
      <c r="F149" s="13">
        <f ca="1">(TRUNC(PRODUCT($E$12:$E148),16))</f>
        <v>1.00969471164958</v>
      </c>
      <c r="G149" s="13">
        <f t="shared" si="52"/>
        <v>1</v>
      </c>
      <c r="H149" s="13">
        <f t="shared" ca="1" si="44"/>
        <v>1.00969471</v>
      </c>
      <c r="I149" s="12">
        <f t="shared" si="53"/>
        <v>2.5999999999999999E-2</v>
      </c>
      <c r="J149" s="34">
        <f t="shared" si="54"/>
        <v>43935</v>
      </c>
      <c r="K149" s="2">
        <f t="shared" si="55"/>
        <v>95</v>
      </c>
      <c r="L149" s="17">
        <f t="shared" si="56"/>
        <v>96</v>
      </c>
      <c r="M149" s="11">
        <f t="shared" si="45"/>
        <v>1.009826152</v>
      </c>
      <c r="N149" s="11">
        <f t="shared" ca="1" si="46"/>
        <v>1.0196161239999999</v>
      </c>
      <c r="O149" s="17">
        <f t="shared" si="57"/>
        <v>0</v>
      </c>
      <c r="P149" s="13">
        <f t="shared" ca="1" si="47"/>
        <v>980806.19999999006</v>
      </c>
      <c r="Q149" s="20">
        <f t="shared" si="48"/>
        <v>0</v>
      </c>
      <c r="R149" s="13">
        <f t="shared" si="49"/>
        <v>0</v>
      </c>
      <c r="S149" s="4" t="str">
        <f t="shared" si="58"/>
        <v>A+J=</v>
      </c>
      <c r="T149" s="34">
        <f t="shared" si="59"/>
        <v>44300</v>
      </c>
      <c r="U149" s="3"/>
      <c r="V149" s="3"/>
      <c r="W149" s="98">
        <v>48325</v>
      </c>
      <c r="X149" s="98" t="s">
        <v>58</v>
      </c>
      <c r="Y149" s="88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2">
        <f t="shared" si="50"/>
        <v>44073</v>
      </c>
      <c r="B150" s="72">
        <f t="shared" ca="1" si="60"/>
        <v>50980806.199999988</v>
      </c>
      <c r="C150" s="6">
        <f t="shared" si="51"/>
        <v>50000000</v>
      </c>
      <c r="D150" s="12">
        <f ca="1">IF(A150&lt;$B$1,VLOOKUP(A150,[1]DI!$A$4:$B$15000,2,FALSE),0)</f>
        <v>0</v>
      </c>
      <c r="E150" s="13">
        <f t="shared" ca="1" si="43"/>
        <v>1</v>
      </c>
      <c r="F150" s="13">
        <f ca="1">(TRUNC(PRODUCT($E$12:$E149),16))</f>
        <v>1.00969471164958</v>
      </c>
      <c r="G150" s="13">
        <f t="shared" si="52"/>
        <v>1</v>
      </c>
      <c r="H150" s="13">
        <f t="shared" ca="1" si="44"/>
        <v>1.00969471</v>
      </c>
      <c r="I150" s="12">
        <f t="shared" si="53"/>
        <v>2.5999999999999999E-2</v>
      </c>
      <c r="J150" s="34">
        <f t="shared" si="54"/>
        <v>43935</v>
      </c>
      <c r="K150" s="2">
        <f t="shared" si="55"/>
        <v>95</v>
      </c>
      <c r="L150" s="17">
        <f t="shared" si="56"/>
        <v>96</v>
      </c>
      <c r="M150" s="11">
        <f t="shared" si="45"/>
        <v>1.009826152</v>
      </c>
      <c r="N150" s="11">
        <f t="shared" ca="1" si="46"/>
        <v>1.0196161239999999</v>
      </c>
      <c r="O150" s="17">
        <f t="shared" si="57"/>
        <v>0</v>
      </c>
      <c r="P150" s="13">
        <f t="shared" ca="1" si="47"/>
        <v>980806.19999999006</v>
      </c>
      <c r="Q150" s="20">
        <f t="shared" si="48"/>
        <v>0</v>
      </c>
      <c r="R150" s="13">
        <f t="shared" si="49"/>
        <v>0</v>
      </c>
      <c r="S150" s="4" t="str">
        <f t="shared" si="58"/>
        <v>A+J=</v>
      </c>
      <c r="T150" s="34">
        <f t="shared" si="59"/>
        <v>44300</v>
      </c>
      <c r="U150" s="3"/>
      <c r="V150" s="3"/>
      <c r="W150" s="98">
        <v>48361</v>
      </c>
      <c r="X150" s="98" t="s">
        <v>68</v>
      </c>
      <c r="Y150" s="88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2">
        <f t="shared" si="50"/>
        <v>44074</v>
      </c>
      <c r="B151" s="72">
        <f t="shared" ca="1" si="60"/>
        <v>50980806.199999988</v>
      </c>
      <c r="C151" s="6">
        <f t="shared" si="51"/>
        <v>50000000</v>
      </c>
      <c r="D151" s="12">
        <f ca="1">IF(A151&lt;$B$1,VLOOKUP(A151,[1]DI!$A$4:$B$15000,2,FALSE),0)</f>
        <v>1.9000000000000006E-2</v>
      </c>
      <c r="E151" s="13">
        <f t="shared" ca="1" si="43"/>
        <v>1.0000746899999999</v>
      </c>
      <c r="F151" s="13">
        <f ca="1">(TRUNC(PRODUCT($E$12:$E150),16))</f>
        <v>1.00969471164958</v>
      </c>
      <c r="G151" s="13">
        <f t="shared" si="52"/>
        <v>1</v>
      </c>
      <c r="H151" s="13">
        <f t="shared" ca="1" si="44"/>
        <v>1.00969471</v>
      </c>
      <c r="I151" s="12">
        <f t="shared" si="53"/>
        <v>2.5999999999999999E-2</v>
      </c>
      <c r="J151" s="34">
        <f t="shared" si="54"/>
        <v>43935</v>
      </c>
      <c r="K151" s="2">
        <f t="shared" si="55"/>
        <v>96</v>
      </c>
      <c r="L151" s="17">
        <f t="shared" si="56"/>
        <v>96</v>
      </c>
      <c r="M151" s="11">
        <f t="shared" si="45"/>
        <v>1.009826152</v>
      </c>
      <c r="N151" s="11">
        <f t="shared" ca="1" si="46"/>
        <v>1.0196161239999999</v>
      </c>
      <c r="O151" s="17">
        <f t="shared" si="57"/>
        <v>0</v>
      </c>
      <c r="P151" s="13">
        <f t="shared" ca="1" si="47"/>
        <v>980806.19999999006</v>
      </c>
      <c r="Q151" s="20">
        <f t="shared" si="48"/>
        <v>0</v>
      </c>
      <c r="R151" s="13">
        <f t="shared" si="49"/>
        <v>0</v>
      </c>
      <c r="S151" s="4" t="str">
        <f t="shared" si="58"/>
        <v>A+J=</v>
      </c>
      <c r="T151" s="34">
        <f t="shared" si="59"/>
        <v>44300</v>
      </c>
      <c r="U151" s="3"/>
      <c r="V151" s="3"/>
      <c r="W151" s="98">
        <v>48464</v>
      </c>
      <c r="X151" s="98" t="s">
        <v>62</v>
      </c>
      <c r="Y151" s="88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2">
        <f t="shared" si="50"/>
        <v>44075</v>
      </c>
      <c r="B152" s="72">
        <f t="shared" ca="1" si="60"/>
        <v>50989807.600000001</v>
      </c>
      <c r="C152" s="6">
        <f t="shared" si="51"/>
        <v>50000000</v>
      </c>
      <c r="D152" s="12">
        <f ca="1">IF(A152&lt;$B$1,VLOOKUP(A152,[1]DI!$A$4:$B$15000,2,FALSE),0)</f>
        <v>1.9000000000000006E-2</v>
      </c>
      <c r="E152" s="13">
        <f t="shared" ca="1" si="43"/>
        <v>1.0000746899999999</v>
      </c>
      <c r="F152" s="13">
        <f ca="1">(TRUNC(PRODUCT($E$12:$E151),16))</f>
        <v>1.0097701257475999</v>
      </c>
      <c r="G152" s="13">
        <f t="shared" si="52"/>
        <v>1</v>
      </c>
      <c r="H152" s="13">
        <f t="shared" ca="1" si="44"/>
        <v>1.0097701299999999</v>
      </c>
      <c r="I152" s="12">
        <f t="shared" si="53"/>
        <v>2.5999999999999999E-2</v>
      </c>
      <c r="J152" s="34">
        <f t="shared" si="54"/>
        <v>43935</v>
      </c>
      <c r="K152" s="2">
        <f t="shared" si="55"/>
        <v>97</v>
      </c>
      <c r="L152" s="17">
        <f t="shared" si="56"/>
        <v>97</v>
      </c>
      <c r="M152" s="11">
        <f t="shared" si="45"/>
        <v>1.0099290139999999</v>
      </c>
      <c r="N152" s="11">
        <f t="shared" ca="1" si="46"/>
        <v>1.0197961520000001</v>
      </c>
      <c r="O152" s="17">
        <f t="shared" si="57"/>
        <v>0</v>
      </c>
      <c r="P152" s="13">
        <f t="shared" ca="1" si="47"/>
        <v>989807.6</v>
      </c>
      <c r="Q152" s="20">
        <f t="shared" si="48"/>
        <v>0</v>
      </c>
      <c r="R152" s="13">
        <f t="shared" si="49"/>
        <v>0</v>
      </c>
      <c r="S152" s="4" t="str">
        <f t="shared" si="58"/>
        <v>A+J=</v>
      </c>
      <c r="T152" s="34">
        <f t="shared" si="59"/>
        <v>44300</v>
      </c>
      <c r="U152" s="3"/>
      <c r="V152" s="3"/>
      <c r="W152" s="98">
        <v>48499</v>
      </c>
      <c r="X152" s="99" t="s">
        <v>59</v>
      </c>
      <c r="Y152" s="88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2">
        <f t="shared" si="50"/>
        <v>44076</v>
      </c>
      <c r="B153" s="72">
        <f t="shared" ca="1" si="60"/>
        <v>50998810.29999999</v>
      </c>
      <c r="C153" s="6">
        <f t="shared" si="51"/>
        <v>50000000</v>
      </c>
      <c r="D153" s="12">
        <f ca="1">IF(A153&lt;$B$1,VLOOKUP(A153,[1]DI!$A$4:$B$15000,2,FALSE),0)</f>
        <v>1.9000000000000006E-2</v>
      </c>
      <c r="E153" s="13">
        <f t="shared" ca="1" si="43"/>
        <v>1.0000746899999999</v>
      </c>
      <c r="F153" s="13">
        <f ca="1">(TRUNC(PRODUCT($E$12:$E152),16))</f>
        <v>1.00984554547829</v>
      </c>
      <c r="G153" s="13">
        <f t="shared" si="52"/>
        <v>1</v>
      </c>
      <c r="H153" s="13">
        <f t="shared" ca="1" si="44"/>
        <v>1.0098455500000001</v>
      </c>
      <c r="I153" s="12">
        <f t="shared" si="53"/>
        <v>2.5999999999999999E-2</v>
      </c>
      <c r="J153" s="34">
        <f t="shared" si="54"/>
        <v>43935</v>
      </c>
      <c r="K153" s="2">
        <f t="shared" si="55"/>
        <v>98</v>
      </c>
      <c r="L153" s="17">
        <f t="shared" si="56"/>
        <v>98</v>
      </c>
      <c r="M153" s="11">
        <f t="shared" si="45"/>
        <v>1.010031887</v>
      </c>
      <c r="N153" s="11">
        <f t="shared" ca="1" si="46"/>
        <v>1.0199762059999999</v>
      </c>
      <c r="O153" s="17">
        <f t="shared" si="57"/>
        <v>0</v>
      </c>
      <c r="P153" s="13">
        <f t="shared" ca="1" si="47"/>
        <v>998810.29999999003</v>
      </c>
      <c r="Q153" s="20">
        <f t="shared" si="48"/>
        <v>0</v>
      </c>
      <c r="R153" s="13">
        <f t="shared" si="49"/>
        <v>0</v>
      </c>
      <c r="S153" s="4" t="str">
        <f t="shared" si="58"/>
        <v>A+J=</v>
      </c>
      <c r="T153" s="34">
        <f t="shared" si="59"/>
        <v>44300</v>
      </c>
      <c r="U153" s="3"/>
      <c r="V153" s="3"/>
      <c r="W153" s="98">
        <v>48520</v>
      </c>
      <c r="X153" s="98" t="s">
        <v>63</v>
      </c>
      <c r="Y153" s="88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2">
        <f t="shared" si="50"/>
        <v>44077</v>
      </c>
      <c r="B154" s="72">
        <f t="shared" ca="1" si="60"/>
        <v>51007814.350000001</v>
      </c>
      <c r="C154" s="6">
        <f t="shared" si="51"/>
        <v>50000000</v>
      </c>
      <c r="D154" s="12">
        <f ca="1">IF(A154&lt;$B$1,VLOOKUP(A154,[1]DI!$A$4:$B$15000,2,FALSE),0)</f>
        <v>1.9000000000000006E-2</v>
      </c>
      <c r="E154" s="13">
        <f t="shared" ca="1" si="43"/>
        <v>1.0000746899999999</v>
      </c>
      <c r="F154" s="13">
        <f ca="1">(TRUNC(PRODUCT($E$12:$E153),16))</f>
        <v>1.00992097084208</v>
      </c>
      <c r="G154" s="13">
        <f t="shared" si="52"/>
        <v>1</v>
      </c>
      <c r="H154" s="13">
        <f t="shared" ca="1" si="44"/>
        <v>1.00992097</v>
      </c>
      <c r="I154" s="12">
        <f t="shared" si="53"/>
        <v>2.5999999999999999E-2</v>
      </c>
      <c r="J154" s="34">
        <f t="shared" si="54"/>
        <v>43935</v>
      </c>
      <c r="K154" s="2">
        <f t="shared" si="55"/>
        <v>99</v>
      </c>
      <c r="L154" s="17">
        <f t="shared" si="56"/>
        <v>99</v>
      </c>
      <c r="M154" s="11">
        <f t="shared" si="45"/>
        <v>1.0101347700000001</v>
      </c>
      <c r="N154" s="11">
        <f t="shared" ca="1" si="46"/>
        <v>1.0201562870000001</v>
      </c>
      <c r="O154" s="17">
        <f t="shared" si="57"/>
        <v>0</v>
      </c>
      <c r="P154" s="13">
        <f t="shared" ca="1" si="47"/>
        <v>1007814.35</v>
      </c>
      <c r="Q154" s="20">
        <f t="shared" si="48"/>
        <v>0</v>
      </c>
      <c r="R154" s="13">
        <f t="shared" si="49"/>
        <v>0</v>
      </c>
      <c r="S154" s="4" t="str">
        <f t="shared" si="58"/>
        <v>A+J=</v>
      </c>
      <c r="T154" s="34">
        <f t="shared" si="59"/>
        <v>44300</v>
      </c>
      <c r="U154" s="3"/>
      <c r="V154" s="3"/>
      <c r="W154" s="98">
        <v>48533</v>
      </c>
      <c r="X154" s="98" t="s">
        <v>71</v>
      </c>
      <c r="Y154" s="88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2">
        <f t="shared" si="50"/>
        <v>44078</v>
      </c>
      <c r="B155" s="72">
        <f t="shared" ca="1" si="60"/>
        <v>51016820.200000003</v>
      </c>
      <c r="C155" s="6">
        <f t="shared" si="51"/>
        <v>50000000</v>
      </c>
      <c r="D155" s="12">
        <f ca="1">IF(A155&lt;$B$1,VLOOKUP(A155,[1]DI!$A$4:$B$15000,2,FALSE),0)</f>
        <v>1.9000000000000006E-2</v>
      </c>
      <c r="E155" s="13">
        <f t="shared" ca="1" si="43"/>
        <v>1.0000746899999999</v>
      </c>
      <c r="F155" s="13">
        <f ca="1">(TRUNC(PRODUCT($E$12:$E154),16))</f>
        <v>1.0099964018393901</v>
      </c>
      <c r="G155" s="13">
        <f t="shared" si="52"/>
        <v>1</v>
      </c>
      <c r="H155" s="13">
        <f t="shared" ca="1" si="44"/>
        <v>1.0099963999999999</v>
      </c>
      <c r="I155" s="12">
        <f t="shared" si="53"/>
        <v>2.5999999999999999E-2</v>
      </c>
      <c r="J155" s="34">
        <f t="shared" si="54"/>
        <v>43935</v>
      </c>
      <c r="K155" s="2">
        <f t="shared" si="55"/>
        <v>100</v>
      </c>
      <c r="L155" s="17">
        <f t="shared" si="56"/>
        <v>100</v>
      </c>
      <c r="M155" s="11">
        <f t="shared" si="45"/>
        <v>1.0102376639999999</v>
      </c>
      <c r="N155" s="11">
        <f t="shared" ca="1" si="46"/>
        <v>1.020336404</v>
      </c>
      <c r="O155" s="17">
        <f t="shared" si="57"/>
        <v>0</v>
      </c>
      <c r="P155" s="13">
        <f t="shared" ca="1" si="47"/>
        <v>1016820.2</v>
      </c>
      <c r="Q155" s="20">
        <f t="shared" si="48"/>
        <v>0</v>
      </c>
      <c r="R155" s="13">
        <f t="shared" si="49"/>
        <v>0</v>
      </c>
      <c r="S155" s="4" t="str">
        <f t="shared" si="58"/>
        <v>A+J=</v>
      </c>
      <c r="T155" s="34">
        <f t="shared" si="59"/>
        <v>44300</v>
      </c>
      <c r="U155" s="3"/>
      <c r="V155" s="3"/>
      <c r="W155" s="98">
        <v>48638</v>
      </c>
      <c r="X155" s="98" t="s">
        <v>57</v>
      </c>
      <c r="Y155" s="88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2">
        <f t="shared" si="50"/>
        <v>44079</v>
      </c>
      <c r="B156" s="72">
        <f t="shared" ca="1" si="60"/>
        <v>51025827.850000009</v>
      </c>
      <c r="C156" s="6">
        <f t="shared" si="51"/>
        <v>50000000</v>
      </c>
      <c r="D156" s="12">
        <f ca="1">IF(A156&lt;$B$1,VLOOKUP(A156,[1]DI!$A$4:$B$15000,2,FALSE),0)</f>
        <v>0</v>
      </c>
      <c r="E156" s="13">
        <f t="shared" ca="1" si="43"/>
        <v>1</v>
      </c>
      <c r="F156" s="13">
        <f ca="1">(TRUNC(PRODUCT($E$12:$E155),16))</f>
        <v>1.01007183847065</v>
      </c>
      <c r="G156" s="13">
        <f t="shared" si="52"/>
        <v>1</v>
      </c>
      <c r="H156" s="13">
        <f t="shared" ca="1" si="44"/>
        <v>1.0100718399999999</v>
      </c>
      <c r="I156" s="12">
        <f t="shared" si="53"/>
        <v>2.5999999999999999E-2</v>
      </c>
      <c r="J156" s="34">
        <f t="shared" si="54"/>
        <v>43935</v>
      </c>
      <c r="K156" s="2">
        <f t="shared" si="55"/>
        <v>100</v>
      </c>
      <c r="L156" s="17">
        <f t="shared" si="56"/>
        <v>101</v>
      </c>
      <c r="M156" s="11">
        <f t="shared" si="45"/>
        <v>1.0103405679999999</v>
      </c>
      <c r="N156" s="11">
        <f t="shared" ca="1" si="46"/>
        <v>1.0205165570000001</v>
      </c>
      <c r="O156" s="17">
        <f t="shared" si="57"/>
        <v>0</v>
      </c>
      <c r="P156" s="13">
        <f t="shared" ca="1" si="47"/>
        <v>1025827.85000001</v>
      </c>
      <c r="Q156" s="20">
        <f t="shared" si="48"/>
        <v>0</v>
      </c>
      <c r="R156" s="13">
        <f t="shared" si="49"/>
        <v>0</v>
      </c>
      <c r="S156" s="4" t="str">
        <f t="shared" si="58"/>
        <v>A+J=</v>
      </c>
      <c r="T156" s="34">
        <f t="shared" si="59"/>
        <v>44300</v>
      </c>
      <c r="U156" s="3"/>
      <c r="V156" s="3"/>
      <c r="W156" s="98">
        <v>48639</v>
      </c>
      <c r="X156" s="98" t="s">
        <v>57</v>
      </c>
      <c r="Y156" s="88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2">
        <f t="shared" si="50"/>
        <v>44080</v>
      </c>
      <c r="B157" s="72">
        <f t="shared" ca="1" si="60"/>
        <v>51025827.850000009</v>
      </c>
      <c r="C157" s="6">
        <f t="shared" si="51"/>
        <v>50000000</v>
      </c>
      <c r="D157" s="12">
        <f ca="1">IF(A157&lt;$B$1,VLOOKUP(A157,[1]DI!$A$4:$B$15000,2,FALSE),0)</f>
        <v>0</v>
      </c>
      <c r="E157" s="13">
        <f t="shared" ca="1" si="43"/>
        <v>1</v>
      </c>
      <c r="F157" s="13">
        <f ca="1">(TRUNC(PRODUCT($E$12:$E156),16))</f>
        <v>1.01007183847065</v>
      </c>
      <c r="G157" s="13">
        <f t="shared" si="52"/>
        <v>1</v>
      </c>
      <c r="H157" s="13">
        <f t="shared" ca="1" si="44"/>
        <v>1.0100718399999999</v>
      </c>
      <c r="I157" s="12">
        <f t="shared" si="53"/>
        <v>2.5999999999999999E-2</v>
      </c>
      <c r="J157" s="34">
        <f t="shared" si="54"/>
        <v>43935</v>
      </c>
      <c r="K157" s="2">
        <f t="shared" si="55"/>
        <v>100</v>
      </c>
      <c r="L157" s="17">
        <f t="shared" si="56"/>
        <v>101</v>
      </c>
      <c r="M157" s="11">
        <f t="shared" si="45"/>
        <v>1.0103405679999999</v>
      </c>
      <c r="N157" s="11">
        <f t="shared" ca="1" si="46"/>
        <v>1.0205165570000001</v>
      </c>
      <c r="O157" s="17">
        <f t="shared" si="57"/>
        <v>0</v>
      </c>
      <c r="P157" s="13">
        <f t="shared" ca="1" si="47"/>
        <v>1025827.85000001</v>
      </c>
      <c r="Q157" s="20">
        <f t="shared" si="48"/>
        <v>0</v>
      </c>
      <c r="R157" s="13">
        <f t="shared" si="49"/>
        <v>0</v>
      </c>
      <c r="S157" s="4" t="str">
        <f t="shared" si="58"/>
        <v>A+J=</v>
      </c>
      <c r="T157" s="34">
        <f t="shared" si="59"/>
        <v>44300</v>
      </c>
      <c r="U157" s="3"/>
      <c r="V157" s="3"/>
      <c r="W157" s="98">
        <v>48684</v>
      </c>
      <c r="X157" s="98" t="s">
        <v>67</v>
      </c>
      <c r="Y157" s="88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2">
        <f t="shared" si="50"/>
        <v>44081</v>
      </c>
      <c r="B158" s="72">
        <f t="shared" ca="1" si="60"/>
        <v>51025827.850000009</v>
      </c>
      <c r="C158" s="6">
        <f t="shared" si="51"/>
        <v>50000000</v>
      </c>
      <c r="D158" s="12">
        <f ca="1">IF(A158&lt;$B$1,VLOOKUP(A158,[1]DI!$A$4:$B$15000,2,FALSE),0)</f>
        <v>0</v>
      </c>
      <c r="E158" s="13">
        <f t="shared" ca="1" si="43"/>
        <v>1</v>
      </c>
      <c r="F158" s="13">
        <f ca="1">(TRUNC(PRODUCT($E$12:$E157),16))</f>
        <v>1.01007183847065</v>
      </c>
      <c r="G158" s="13">
        <f t="shared" si="52"/>
        <v>1</v>
      </c>
      <c r="H158" s="13">
        <f t="shared" ca="1" si="44"/>
        <v>1.0100718399999999</v>
      </c>
      <c r="I158" s="12">
        <f t="shared" si="53"/>
        <v>2.5999999999999999E-2</v>
      </c>
      <c r="J158" s="34">
        <f t="shared" si="54"/>
        <v>43935</v>
      </c>
      <c r="K158" s="2">
        <f t="shared" si="55"/>
        <v>100</v>
      </c>
      <c r="L158" s="17">
        <f t="shared" si="56"/>
        <v>101</v>
      </c>
      <c r="M158" s="11">
        <f t="shared" si="45"/>
        <v>1.0103405679999999</v>
      </c>
      <c r="N158" s="11">
        <f t="shared" ca="1" si="46"/>
        <v>1.0205165570000001</v>
      </c>
      <c r="O158" s="17">
        <f t="shared" si="57"/>
        <v>0</v>
      </c>
      <c r="P158" s="13">
        <f t="shared" ca="1" si="47"/>
        <v>1025827.85000001</v>
      </c>
      <c r="Q158" s="20">
        <f t="shared" si="48"/>
        <v>0</v>
      </c>
      <c r="R158" s="13">
        <f t="shared" si="49"/>
        <v>0</v>
      </c>
      <c r="S158" s="4" t="str">
        <f t="shared" si="58"/>
        <v>A+J=</v>
      </c>
      <c r="T158" s="34">
        <f t="shared" si="59"/>
        <v>44300</v>
      </c>
      <c r="U158" s="3"/>
      <c r="V158" s="3"/>
      <c r="W158" s="98">
        <v>48690</v>
      </c>
      <c r="X158" s="98" t="s">
        <v>58</v>
      </c>
      <c r="Y158" s="88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2">
        <f t="shared" si="50"/>
        <v>44082</v>
      </c>
      <c r="B159" s="72">
        <f t="shared" ca="1" si="60"/>
        <v>51025827.850000009</v>
      </c>
      <c r="C159" s="6">
        <f t="shared" si="51"/>
        <v>50000000</v>
      </c>
      <c r="D159" s="12">
        <f ca="1">IF(A159&lt;$B$1,VLOOKUP(A159,[1]DI!$A$4:$B$15000,2,FALSE),0)</f>
        <v>1.9000000000000006E-2</v>
      </c>
      <c r="E159" s="13">
        <f t="shared" ca="1" si="43"/>
        <v>1.0000746899999999</v>
      </c>
      <c r="F159" s="13">
        <f ca="1">(TRUNC(PRODUCT($E$12:$E158),16))</f>
        <v>1.01007183847065</v>
      </c>
      <c r="G159" s="13">
        <f t="shared" si="52"/>
        <v>1</v>
      </c>
      <c r="H159" s="13">
        <f t="shared" ca="1" si="44"/>
        <v>1.0100718399999999</v>
      </c>
      <c r="I159" s="12">
        <f t="shared" si="53"/>
        <v>2.5999999999999999E-2</v>
      </c>
      <c r="J159" s="34">
        <f t="shared" si="54"/>
        <v>43935</v>
      </c>
      <c r="K159" s="2">
        <f t="shared" si="55"/>
        <v>101</v>
      </c>
      <c r="L159" s="17">
        <f t="shared" si="56"/>
        <v>101</v>
      </c>
      <c r="M159" s="11">
        <f t="shared" si="45"/>
        <v>1.0103405679999999</v>
      </c>
      <c r="N159" s="11">
        <f t="shared" ca="1" si="46"/>
        <v>1.0205165570000001</v>
      </c>
      <c r="O159" s="17">
        <f t="shared" si="57"/>
        <v>0</v>
      </c>
      <c r="P159" s="13">
        <f t="shared" ca="1" si="47"/>
        <v>1025827.85000001</v>
      </c>
      <c r="Q159" s="20">
        <f t="shared" si="48"/>
        <v>0</v>
      </c>
      <c r="R159" s="13">
        <f t="shared" si="49"/>
        <v>0</v>
      </c>
      <c r="S159" s="4" t="str">
        <f t="shared" si="58"/>
        <v>A+J=</v>
      </c>
      <c r="T159" s="34">
        <f t="shared" si="59"/>
        <v>44300</v>
      </c>
      <c r="U159" s="3"/>
      <c r="V159" s="3"/>
      <c r="W159" s="98">
        <v>48746</v>
      </c>
      <c r="X159" s="98" t="s">
        <v>68</v>
      </c>
      <c r="Y159" s="88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2">
        <f t="shared" si="50"/>
        <v>44083</v>
      </c>
      <c r="B160" s="72">
        <f t="shared" ca="1" si="60"/>
        <v>51034836.800000012</v>
      </c>
      <c r="C160" s="6">
        <f t="shared" si="51"/>
        <v>50000000</v>
      </c>
      <c r="D160" s="12">
        <f ca="1">IF(A160&lt;$B$1,VLOOKUP(A160,[1]DI!$A$4:$B$15000,2,FALSE),0)</f>
        <v>1.9000000000000006E-2</v>
      </c>
      <c r="E160" s="13">
        <f t="shared" ca="1" si="43"/>
        <v>1.0000746899999999</v>
      </c>
      <c r="F160" s="13">
        <f ca="1">(TRUNC(PRODUCT($E$12:$E159),16))</f>
        <v>1.0101472807362599</v>
      </c>
      <c r="G160" s="13">
        <f t="shared" si="52"/>
        <v>1</v>
      </c>
      <c r="H160" s="13">
        <f t="shared" ca="1" si="44"/>
        <v>1.01014728</v>
      </c>
      <c r="I160" s="12">
        <f t="shared" si="53"/>
        <v>2.5999999999999999E-2</v>
      </c>
      <c r="J160" s="34">
        <f t="shared" si="54"/>
        <v>43935</v>
      </c>
      <c r="K160" s="2">
        <f t="shared" si="55"/>
        <v>102</v>
      </c>
      <c r="L160" s="17">
        <f t="shared" si="56"/>
        <v>102</v>
      </c>
      <c r="M160" s="11">
        <f t="shared" si="45"/>
        <v>1.010443483</v>
      </c>
      <c r="N160" s="11">
        <f t="shared" ca="1" si="46"/>
        <v>1.0206967360000001</v>
      </c>
      <c r="O160" s="17">
        <f t="shared" si="57"/>
        <v>0</v>
      </c>
      <c r="P160" s="13">
        <f t="shared" ca="1" si="47"/>
        <v>1034836.8000000099</v>
      </c>
      <c r="Q160" s="20">
        <f t="shared" si="48"/>
        <v>0</v>
      </c>
      <c r="R160" s="13">
        <f t="shared" si="49"/>
        <v>0</v>
      </c>
      <c r="S160" s="4" t="str">
        <f t="shared" si="58"/>
        <v>A+J=</v>
      </c>
      <c r="T160" s="34">
        <f t="shared" si="59"/>
        <v>44300</v>
      </c>
      <c r="U160" s="3"/>
      <c r="V160" s="3"/>
      <c r="W160" s="98">
        <v>48829</v>
      </c>
      <c r="X160" s="98" t="s">
        <v>70</v>
      </c>
      <c r="Y160" s="88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2">
        <f t="shared" si="50"/>
        <v>44084</v>
      </c>
      <c r="B161" s="72">
        <f t="shared" ca="1" si="60"/>
        <v>51043847.549999997</v>
      </c>
      <c r="C161" s="6">
        <f t="shared" si="51"/>
        <v>50000000</v>
      </c>
      <c r="D161" s="12">
        <f ca="1">IF(A161&lt;$B$1,VLOOKUP(A161,[1]DI!$A$4:$B$15000,2,FALSE),0)</f>
        <v>1.9000000000000006E-2</v>
      </c>
      <c r="E161" s="13">
        <f t="shared" ca="1" si="43"/>
        <v>1.0000746899999999</v>
      </c>
      <c r="F161" s="13">
        <f ca="1">(TRUNC(PRODUCT($E$12:$E160),16))</f>
        <v>1.0102227286366601</v>
      </c>
      <c r="G161" s="13">
        <f t="shared" si="52"/>
        <v>1</v>
      </c>
      <c r="H161" s="13">
        <f t="shared" ca="1" si="44"/>
        <v>1.01022273</v>
      </c>
      <c r="I161" s="12">
        <f t="shared" si="53"/>
        <v>2.5999999999999999E-2</v>
      </c>
      <c r="J161" s="34">
        <f t="shared" si="54"/>
        <v>43935</v>
      </c>
      <c r="K161" s="2">
        <f t="shared" si="55"/>
        <v>103</v>
      </c>
      <c r="L161" s="17">
        <f t="shared" si="56"/>
        <v>103</v>
      </c>
      <c r="M161" s="11">
        <f t="shared" si="45"/>
        <v>1.010546408</v>
      </c>
      <c r="N161" s="11">
        <f t="shared" ca="1" si="46"/>
        <v>1.020876951</v>
      </c>
      <c r="O161" s="17">
        <f t="shared" si="57"/>
        <v>0</v>
      </c>
      <c r="P161" s="13">
        <f t="shared" ca="1" si="47"/>
        <v>1043847.55</v>
      </c>
      <c r="Q161" s="20">
        <f t="shared" si="48"/>
        <v>0</v>
      </c>
      <c r="R161" s="13">
        <f t="shared" si="49"/>
        <v>0</v>
      </c>
      <c r="S161" s="4" t="str">
        <f t="shared" si="58"/>
        <v>A+J=</v>
      </c>
      <c r="T161" s="34">
        <f t="shared" si="59"/>
        <v>44300</v>
      </c>
      <c r="U161" s="3"/>
      <c r="V161" s="3"/>
      <c r="W161" s="98">
        <v>48864</v>
      </c>
      <c r="X161" s="99" t="s">
        <v>59</v>
      </c>
      <c r="Y161" s="88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2">
        <f t="shared" si="50"/>
        <v>44085</v>
      </c>
      <c r="B162" s="72">
        <f t="shared" ca="1" si="60"/>
        <v>51052859.600000001</v>
      </c>
      <c r="C162" s="6">
        <f t="shared" si="51"/>
        <v>50000000</v>
      </c>
      <c r="D162" s="12">
        <f ca="1">IF(A162&lt;$B$1,VLOOKUP(A162,[1]DI!$A$4:$B$15000,2,FALSE),0)</f>
        <v>1.9000000000000006E-2</v>
      </c>
      <c r="E162" s="13">
        <f t="shared" ca="1" si="43"/>
        <v>1.0000746899999999</v>
      </c>
      <c r="F162" s="13">
        <f ca="1">(TRUNC(PRODUCT($E$12:$E161),16))</f>
        <v>1.0102981821722601</v>
      </c>
      <c r="G162" s="13">
        <f t="shared" si="52"/>
        <v>1</v>
      </c>
      <c r="H162" s="13">
        <f t="shared" ca="1" si="44"/>
        <v>1.0102981799999999</v>
      </c>
      <c r="I162" s="12">
        <f t="shared" si="53"/>
        <v>2.5999999999999999E-2</v>
      </c>
      <c r="J162" s="34">
        <f t="shared" si="54"/>
        <v>43935</v>
      </c>
      <c r="K162" s="2">
        <f t="shared" si="55"/>
        <v>104</v>
      </c>
      <c r="L162" s="17">
        <f t="shared" si="56"/>
        <v>104</v>
      </c>
      <c r="M162" s="11">
        <f t="shared" si="45"/>
        <v>1.0106493430000001</v>
      </c>
      <c r="N162" s="11">
        <f t="shared" ca="1" si="46"/>
        <v>1.021057192</v>
      </c>
      <c r="O162" s="17">
        <f t="shared" si="57"/>
        <v>0</v>
      </c>
      <c r="P162" s="13">
        <f t="shared" ca="1" si="47"/>
        <v>1052859.6000000001</v>
      </c>
      <c r="Q162" s="20">
        <f t="shared" si="48"/>
        <v>0</v>
      </c>
      <c r="R162" s="13">
        <f t="shared" si="49"/>
        <v>0</v>
      </c>
      <c r="S162" s="4" t="str">
        <f t="shared" si="58"/>
        <v>A+J=</v>
      </c>
      <c r="T162" s="34">
        <f t="shared" si="59"/>
        <v>44300</v>
      </c>
      <c r="U162" s="3"/>
      <c r="V162" s="3"/>
      <c r="W162" s="98">
        <v>48885</v>
      </c>
      <c r="X162" s="98" t="s">
        <v>63</v>
      </c>
      <c r="Y162" s="88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2">
        <f t="shared" si="50"/>
        <v>44086</v>
      </c>
      <c r="B163" s="72">
        <f t="shared" ca="1" si="60"/>
        <v>51061873.449999988</v>
      </c>
      <c r="C163" s="6">
        <f t="shared" si="51"/>
        <v>50000000</v>
      </c>
      <c r="D163" s="12">
        <f ca="1">IF(A163&lt;$B$1,VLOOKUP(A163,[1]DI!$A$4:$B$15000,2,FALSE),0)</f>
        <v>0</v>
      </c>
      <c r="E163" s="13">
        <f t="shared" ca="1" si="43"/>
        <v>1</v>
      </c>
      <c r="F163" s="13">
        <f ca="1">(TRUNC(PRODUCT($E$12:$E162),16))</f>
        <v>1.0103736413434901</v>
      </c>
      <c r="G163" s="13">
        <f t="shared" si="52"/>
        <v>1</v>
      </c>
      <c r="H163" s="13">
        <f t="shared" ca="1" si="44"/>
        <v>1.0103736400000001</v>
      </c>
      <c r="I163" s="12">
        <f t="shared" si="53"/>
        <v>2.5999999999999999E-2</v>
      </c>
      <c r="J163" s="34">
        <f t="shared" si="54"/>
        <v>43935</v>
      </c>
      <c r="K163" s="2">
        <f t="shared" si="55"/>
        <v>104</v>
      </c>
      <c r="L163" s="17">
        <f t="shared" si="56"/>
        <v>105</v>
      </c>
      <c r="M163" s="11">
        <f t="shared" si="45"/>
        <v>1.010752289</v>
      </c>
      <c r="N163" s="11">
        <f t="shared" ca="1" si="46"/>
        <v>1.0212374689999999</v>
      </c>
      <c r="O163" s="17">
        <f t="shared" si="57"/>
        <v>0</v>
      </c>
      <c r="P163" s="13">
        <f t="shared" ca="1" si="47"/>
        <v>1061873.4499999899</v>
      </c>
      <c r="Q163" s="20">
        <f t="shared" si="48"/>
        <v>0</v>
      </c>
      <c r="R163" s="13">
        <f t="shared" si="49"/>
        <v>0</v>
      </c>
      <c r="S163" s="4" t="str">
        <f t="shared" si="58"/>
        <v>A+J=</v>
      </c>
      <c r="T163" s="34">
        <f t="shared" si="59"/>
        <v>44300</v>
      </c>
      <c r="U163" s="3"/>
      <c r="V163" s="3"/>
      <c r="W163" s="98">
        <v>48898</v>
      </c>
      <c r="X163" s="98" t="s">
        <v>64</v>
      </c>
      <c r="Y163" s="100"/>
      <c r="Z163" s="26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2">
        <f t="shared" si="50"/>
        <v>44087</v>
      </c>
      <c r="B164" s="72">
        <f t="shared" ca="1" si="60"/>
        <v>51061873.449999988</v>
      </c>
      <c r="C164" s="6">
        <f t="shared" si="51"/>
        <v>50000000</v>
      </c>
      <c r="D164" s="12">
        <f ca="1">IF(A164&lt;$B$1,VLOOKUP(A164,[1]DI!$A$4:$B$15000,2,FALSE),0)</f>
        <v>0</v>
      </c>
      <c r="E164" s="13">
        <f t="shared" ca="1" si="43"/>
        <v>1</v>
      </c>
      <c r="F164" s="13">
        <f ca="1">(TRUNC(PRODUCT($E$12:$E163),16))</f>
        <v>1.0103736413434901</v>
      </c>
      <c r="G164" s="13">
        <f t="shared" si="52"/>
        <v>1</v>
      </c>
      <c r="H164" s="13">
        <f t="shared" ca="1" si="44"/>
        <v>1.0103736400000001</v>
      </c>
      <c r="I164" s="12">
        <f t="shared" si="53"/>
        <v>2.5999999999999999E-2</v>
      </c>
      <c r="J164" s="34">
        <f t="shared" si="54"/>
        <v>43935</v>
      </c>
      <c r="K164" s="2">
        <f t="shared" si="55"/>
        <v>104</v>
      </c>
      <c r="L164" s="17">
        <f t="shared" si="56"/>
        <v>105</v>
      </c>
      <c r="M164" s="11">
        <f t="shared" si="45"/>
        <v>1.010752289</v>
      </c>
      <c r="N164" s="11">
        <f t="shared" ca="1" si="46"/>
        <v>1.0212374689999999</v>
      </c>
      <c r="O164" s="17">
        <f t="shared" si="57"/>
        <v>0</v>
      </c>
      <c r="P164" s="13">
        <f t="shared" ca="1" si="47"/>
        <v>1061873.4499999899</v>
      </c>
      <c r="Q164" s="20">
        <f t="shared" si="48"/>
        <v>0</v>
      </c>
      <c r="R164" s="13">
        <f t="shared" si="49"/>
        <v>0</v>
      </c>
      <c r="S164" s="4" t="str">
        <f t="shared" si="58"/>
        <v>A+J=</v>
      </c>
      <c r="T164" s="34">
        <f t="shared" si="59"/>
        <v>44300</v>
      </c>
      <c r="U164" s="3"/>
      <c r="V164" s="3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2">
        <f t="shared" si="50"/>
        <v>44088</v>
      </c>
      <c r="B165" s="72">
        <f t="shared" ca="1" si="60"/>
        <v>51061873.449999988</v>
      </c>
      <c r="C165" s="6">
        <f t="shared" si="51"/>
        <v>50000000</v>
      </c>
      <c r="D165" s="12">
        <f ca="1">IF(A165&lt;$B$1,VLOOKUP(A165,[1]DI!$A$4:$B$15000,2,FALSE),0)</f>
        <v>1.9000000000000006E-2</v>
      </c>
      <c r="E165" s="13">
        <f t="shared" ca="1" si="43"/>
        <v>1.0000746899999999</v>
      </c>
      <c r="F165" s="13">
        <f ca="1">(TRUNC(PRODUCT($E$12:$E164),16))</f>
        <v>1.0103736413434901</v>
      </c>
      <c r="G165" s="13">
        <f t="shared" si="52"/>
        <v>1</v>
      </c>
      <c r="H165" s="13">
        <f t="shared" ca="1" si="44"/>
        <v>1.0103736400000001</v>
      </c>
      <c r="I165" s="12">
        <f t="shared" si="53"/>
        <v>2.5999999999999999E-2</v>
      </c>
      <c r="J165" s="34">
        <f t="shared" si="54"/>
        <v>43935</v>
      </c>
      <c r="K165" s="2">
        <f t="shared" si="55"/>
        <v>105</v>
      </c>
      <c r="L165" s="17">
        <f t="shared" si="56"/>
        <v>105</v>
      </c>
      <c r="M165" s="11">
        <f t="shared" si="45"/>
        <v>1.010752289</v>
      </c>
      <c r="N165" s="11">
        <f t="shared" ca="1" si="46"/>
        <v>1.0212374689999999</v>
      </c>
      <c r="O165" s="17">
        <f t="shared" si="57"/>
        <v>0</v>
      </c>
      <c r="P165" s="13">
        <f t="shared" ca="1" si="47"/>
        <v>1061873.4499999899</v>
      </c>
      <c r="Q165" s="20">
        <f t="shared" si="48"/>
        <v>0</v>
      </c>
      <c r="R165" s="13">
        <f t="shared" si="49"/>
        <v>0</v>
      </c>
      <c r="S165" s="4" t="str">
        <f t="shared" si="58"/>
        <v>A+J=</v>
      </c>
      <c r="T165" s="34">
        <f t="shared" si="59"/>
        <v>44300</v>
      </c>
      <c r="U165" s="3"/>
      <c r="V165" s="3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2">
        <f t="shared" si="50"/>
        <v>44089</v>
      </c>
      <c r="B166" s="72">
        <f t="shared" ca="1" si="60"/>
        <v>51070889.200000003</v>
      </c>
      <c r="C166" s="6">
        <f t="shared" si="51"/>
        <v>50000000</v>
      </c>
      <c r="D166" s="12">
        <f ca="1">IF(A166&lt;$B$1,VLOOKUP(A166,[1]DI!$A$4:$B$15000,2,FALSE),0)</f>
        <v>1.9000000000000006E-2</v>
      </c>
      <c r="E166" s="13">
        <f t="shared" ca="1" si="43"/>
        <v>1.0000746899999999</v>
      </c>
      <c r="F166" s="13">
        <f ca="1">(TRUNC(PRODUCT($E$12:$E165),16))</f>
        <v>1.0104491061507599</v>
      </c>
      <c r="G166" s="13">
        <f t="shared" si="52"/>
        <v>1</v>
      </c>
      <c r="H166" s="13">
        <f t="shared" ca="1" si="44"/>
        <v>1.0104491099999999</v>
      </c>
      <c r="I166" s="12">
        <f t="shared" si="53"/>
        <v>2.5999999999999999E-2</v>
      </c>
      <c r="J166" s="34">
        <f t="shared" si="54"/>
        <v>43935</v>
      </c>
      <c r="K166" s="2">
        <f t="shared" si="55"/>
        <v>106</v>
      </c>
      <c r="L166" s="17">
        <f t="shared" si="56"/>
        <v>106</v>
      </c>
      <c r="M166" s="11">
        <f t="shared" si="45"/>
        <v>1.010855246</v>
      </c>
      <c r="N166" s="11">
        <f t="shared" ca="1" si="46"/>
        <v>1.0214177840000001</v>
      </c>
      <c r="O166" s="17">
        <f t="shared" si="57"/>
        <v>0</v>
      </c>
      <c r="P166" s="13">
        <f t="shared" ca="1" si="47"/>
        <v>1070889.2</v>
      </c>
      <c r="Q166" s="20">
        <f t="shared" si="48"/>
        <v>0</v>
      </c>
      <c r="R166" s="13">
        <f t="shared" si="49"/>
        <v>0</v>
      </c>
      <c r="S166" s="4" t="str">
        <f t="shared" si="58"/>
        <v>A+J=</v>
      </c>
      <c r="T166" s="34">
        <f t="shared" si="59"/>
        <v>44300</v>
      </c>
      <c r="U166" s="3"/>
      <c r="V166" s="3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2">
        <f t="shared" si="50"/>
        <v>44090</v>
      </c>
      <c r="B167" s="72">
        <f t="shared" ca="1" si="60"/>
        <v>51079906.200000003</v>
      </c>
      <c r="C167" s="6">
        <f t="shared" si="51"/>
        <v>50000000</v>
      </c>
      <c r="D167" s="12">
        <f ca="1">IF(A167&lt;$B$1,VLOOKUP(A167,[1]DI!$A$4:$B$15000,2,FALSE),0)</f>
        <v>1.9000000000000006E-2</v>
      </c>
      <c r="E167" s="13">
        <f t="shared" ca="1" si="43"/>
        <v>1.0000746899999999</v>
      </c>
      <c r="F167" s="13">
        <f ca="1">(TRUNC(PRODUCT($E$12:$E166),16))</f>
        <v>1.0105245765944999</v>
      </c>
      <c r="G167" s="13">
        <f t="shared" si="52"/>
        <v>1</v>
      </c>
      <c r="H167" s="13">
        <f t="shared" ca="1" si="44"/>
        <v>1.01052458</v>
      </c>
      <c r="I167" s="12">
        <f t="shared" si="53"/>
        <v>2.5999999999999999E-2</v>
      </c>
      <c r="J167" s="34">
        <f t="shared" si="54"/>
        <v>43935</v>
      </c>
      <c r="K167" s="2">
        <f t="shared" si="55"/>
        <v>107</v>
      </c>
      <c r="L167" s="17">
        <f t="shared" si="56"/>
        <v>107</v>
      </c>
      <c r="M167" s="11">
        <f t="shared" si="45"/>
        <v>1.0109582130000001</v>
      </c>
      <c r="N167" s="11">
        <f t="shared" ca="1" si="46"/>
        <v>1.0215981240000001</v>
      </c>
      <c r="O167" s="17">
        <f t="shared" si="57"/>
        <v>0</v>
      </c>
      <c r="P167" s="13">
        <f t="shared" ca="1" si="47"/>
        <v>1079906.2</v>
      </c>
      <c r="Q167" s="20">
        <f t="shared" si="48"/>
        <v>0</v>
      </c>
      <c r="R167" s="13">
        <f t="shared" si="49"/>
        <v>0</v>
      </c>
      <c r="S167" s="4" t="str">
        <f t="shared" si="58"/>
        <v>A+J=</v>
      </c>
      <c r="T167" s="34">
        <f t="shared" si="59"/>
        <v>44300</v>
      </c>
      <c r="U167" s="3"/>
      <c r="V167" s="3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2">
        <f t="shared" si="50"/>
        <v>44091</v>
      </c>
      <c r="B168" s="72">
        <f t="shared" ca="1" si="60"/>
        <v>51088924.450000003</v>
      </c>
      <c r="C168" s="6">
        <f t="shared" si="51"/>
        <v>50000000</v>
      </c>
      <c r="D168" s="12">
        <f ca="1">IF(A168&lt;$B$1,VLOOKUP(A168,[1]DI!$A$4:$B$15000,2,FALSE),0)</f>
        <v>1.9000000000000006E-2</v>
      </c>
      <c r="E168" s="13">
        <f t="shared" ca="1" si="43"/>
        <v>1.0000746899999999</v>
      </c>
      <c r="F168" s="13">
        <f ca="1">(TRUNC(PRODUCT($E$12:$E167),16))</f>
        <v>1.01060005267512</v>
      </c>
      <c r="G168" s="13">
        <f t="shared" si="52"/>
        <v>1</v>
      </c>
      <c r="H168" s="13">
        <f t="shared" ca="1" si="44"/>
        <v>1.0106000500000001</v>
      </c>
      <c r="I168" s="12">
        <f t="shared" si="53"/>
        <v>2.5999999999999999E-2</v>
      </c>
      <c r="J168" s="34">
        <f t="shared" si="54"/>
        <v>43935</v>
      </c>
      <c r="K168" s="2">
        <f t="shared" si="55"/>
        <v>108</v>
      </c>
      <c r="L168" s="17">
        <f t="shared" si="56"/>
        <v>108</v>
      </c>
      <c r="M168" s="11">
        <f t="shared" si="45"/>
        <v>1.0110611899999999</v>
      </c>
      <c r="N168" s="11">
        <f t="shared" ca="1" si="46"/>
        <v>1.0217784889999999</v>
      </c>
      <c r="O168" s="17">
        <f t="shared" si="57"/>
        <v>0</v>
      </c>
      <c r="P168" s="13">
        <f t="shared" ca="1" si="47"/>
        <v>1088924.45</v>
      </c>
      <c r="Q168" s="20">
        <f t="shared" si="48"/>
        <v>0</v>
      </c>
      <c r="R168" s="13">
        <f t="shared" si="49"/>
        <v>0</v>
      </c>
      <c r="S168" s="4" t="str">
        <f t="shared" si="58"/>
        <v>A+J=</v>
      </c>
      <c r="T168" s="34">
        <f t="shared" si="59"/>
        <v>44300</v>
      </c>
      <c r="U168" s="3"/>
      <c r="V168" s="3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2">
        <f t="shared" si="50"/>
        <v>44092</v>
      </c>
      <c r="B169" s="72">
        <f t="shared" ca="1" si="60"/>
        <v>51097944.600000001</v>
      </c>
      <c r="C169" s="6">
        <f t="shared" si="51"/>
        <v>50000000</v>
      </c>
      <c r="D169" s="12">
        <f ca="1">IF(A169&lt;$B$1,VLOOKUP(A169,[1]DI!$A$4:$B$15000,2,FALSE),0)</f>
        <v>1.9000000000000006E-2</v>
      </c>
      <c r="E169" s="13">
        <f t="shared" ca="1" si="43"/>
        <v>1.0000746899999999</v>
      </c>
      <c r="F169" s="13">
        <f ca="1">(TRUNC(PRODUCT($E$12:$E168),16))</f>
        <v>1.01067553439306</v>
      </c>
      <c r="G169" s="13">
        <f t="shared" si="52"/>
        <v>1</v>
      </c>
      <c r="H169" s="13">
        <f t="shared" ca="1" si="44"/>
        <v>1.0106755300000001</v>
      </c>
      <c r="I169" s="12">
        <f t="shared" si="53"/>
        <v>2.5999999999999999E-2</v>
      </c>
      <c r="J169" s="34">
        <f t="shared" si="54"/>
        <v>43935</v>
      </c>
      <c r="K169" s="2">
        <f t="shared" si="55"/>
        <v>109</v>
      </c>
      <c r="L169" s="17">
        <f t="shared" si="56"/>
        <v>109</v>
      </c>
      <c r="M169" s="11">
        <f t="shared" si="45"/>
        <v>1.011164178</v>
      </c>
      <c r="N169" s="11">
        <f t="shared" ca="1" si="46"/>
        <v>1.021958892</v>
      </c>
      <c r="O169" s="17">
        <f t="shared" si="57"/>
        <v>0</v>
      </c>
      <c r="P169" s="13">
        <f t="shared" ca="1" si="47"/>
        <v>1097944.6000000001</v>
      </c>
      <c r="Q169" s="20">
        <f t="shared" si="48"/>
        <v>0</v>
      </c>
      <c r="R169" s="13">
        <f t="shared" si="49"/>
        <v>0</v>
      </c>
      <c r="S169" s="4" t="str">
        <f t="shared" si="58"/>
        <v>A+J=</v>
      </c>
      <c r="T169" s="34">
        <f t="shared" si="59"/>
        <v>44300</v>
      </c>
      <c r="U169" s="3"/>
      <c r="V169" s="3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2">
        <f t="shared" si="50"/>
        <v>44093</v>
      </c>
      <c r="B170" s="72">
        <f t="shared" ca="1" si="60"/>
        <v>51106966.549999997</v>
      </c>
      <c r="C170" s="6">
        <f t="shared" si="51"/>
        <v>50000000</v>
      </c>
      <c r="D170" s="12">
        <f ca="1">IF(A170&lt;$B$1,VLOOKUP(A170,[1]DI!$A$4:$B$15000,2,FALSE),0)</f>
        <v>0</v>
      </c>
      <c r="E170" s="13">
        <f t="shared" ca="1" si="43"/>
        <v>1</v>
      </c>
      <c r="F170" s="13">
        <f ca="1">(TRUNC(PRODUCT($E$12:$E169),16))</f>
        <v>1.0107510217487199</v>
      </c>
      <c r="G170" s="13">
        <f t="shared" si="52"/>
        <v>1</v>
      </c>
      <c r="H170" s="13">
        <f t="shared" ca="1" si="44"/>
        <v>1.0107510200000001</v>
      </c>
      <c r="I170" s="12">
        <f t="shared" si="53"/>
        <v>2.5999999999999999E-2</v>
      </c>
      <c r="J170" s="34">
        <f t="shared" si="54"/>
        <v>43935</v>
      </c>
      <c r="K170" s="2">
        <f t="shared" si="55"/>
        <v>109</v>
      </c>
      <c r="L170" s="17">
        <f t="shared" si="56"/>
        <v>110</v>
      </c>
      <c r="M170" s="11">
        <f t="shared" si="45"/>
        <v>1.0112671769999999</v>
      </c>
      <c r="N170" s="11">
        <f t="shared" ca="1" si="46"/>
        <v>1.022139331</v>
      </c>
      <c r="O170" s="17">
        <f t="shared" si="57"/>
        <v>0</v>
      </c>
      <c r="P170" s="13">
        <f t="shared" ca="1" si="47"/>
        <v>1106966.55</v>
      </c>
      <c r="Q170" s="20">
        <f t="shared" si="48"/>
        <v>0</v>
      </c>
      <c r="R170" s="13">
        <f t="shared" si="49"/>
        <v>0</v>
      </c>
      <c r="S170" s="4" t="str">
        <f t="shared" si="58"/>
        <v>A+J=</v>
      </c>
      <c r="T170" s="34">
        <f t="shared" si="59"/>
        <v>44300</v>
      </c>
      <c r="U170" s="3"/>
      <c r="V170" s="3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2">
        <f t="shared" si="50"/>
        <v>44094</v>
      </c>
      <c r="B171" s="72">
        <f t="shared" ca="1" si="60"/>
        <v>51106966.549999997</v>
      </c>
      <c r="C171" s="6">
        <f t="shared" si="51"/>
        <v>50000000</v>
      </c>
      <c r="D171" s="12">
        <f ca="1">IF(A171&lt;$B$1,VLOOKUP(A171,[1]DI!$A$4:$B$15000,2,FALSE),0)</f>
        <v>0</v>
      </c>
      <c r="E171" s="13">
        <f t="shared" ca="1" si="43"/>
        <v>1</v>
      </c>
      <c r="F171" s="13">
        <f ca="1">(TRUNC(PRODUCT($E$12:$E170),16))</f>
        <v>1.0107510217487199</v>
      </c>
      <c r="G171" s="13">
        <f t="shared" si="52"/>
        <v>1</v>
      </c>
      <c r="H171" s="13">
        <f t="shared" ca="1" si="44"/>
        <v>1.0107510200000001</v>
      </c>
      <c r="I171" s="12">
        <f t="shared" si="53"/>
        <v>2.5999999999999999E-2</v>
      </c>
      <c r="J171" s="34">
        <f t="shared" si="54"/>
        <v>43935</v>
      </c>
      <c r="K171" s="2">
        <f t="shared" si="55"/>
        <v>109</v>
      </c>
      <c r="L171" s="17">
        <f t="shared" si="56"/>
        <v>110</v>
      </c>
      <c r="M171" s="11">
        <f t="shared" si="45"/>
        <v>1.0112671769999999</v>
      </c>
      <c r="N171" s="11">
        <f t="shared" ca="1" si="46"/>
        <v>1.022139331</v>
      </c>
      <c r="O171" s="17">
        <f t="shared" si="57"/>
        <v>0</v>
      </c>
      <c r="P171" s="13">
        <f t="shared" ca="1" si="47"/>
        <v>1106966.55</v>
      </c>
      <c r="Q171" s="20">
        <f t="shared" si="48"/>
        <v>0</v>
      </c>
      <c r="R171" s="13">
        <f t="shared" si="49"/>
        <v>0</v>
      </c>
      <c r="S171" s="4" t="str">
        <f t="shared" si="58"/>
        <v>A+J=</v>
      </c>
      <c r="T171" s="34">
        <f t="shared" si="59"/>
        <v>44300</v>
      </c>
      <c r="U171" s="3"/>
      <c r="V171" s="3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2">
        <f t="shared" si="50"/>
        <v>44095</v>
      </c>
      <c r="B172" s="72">
        <f t="shared" ca="1" si="60"/>
        <v>51106966.549999997</v>
      </c>
      <c r="C172" s="6">
        <f t="shared" si="51"/>
        <v>50000000</v>
      </c>
      <c r="D172" s="12">
        <f ca="1">IF(A172&lt;$B$1,VLOOKUP(A172,[1]DI!$A$4:$B$15000,2,FALSE),0)</f>
        <v>1.9000000000000006E-2</v>
      </c>
      <c r="E172" s="13">
        <f t="shared" ca="1" si="43"/>
        <v>1.0000746899999999</v>
      </c>
      <c r="F172" s="13">
        <f ca="1">(TRUNC(PRODUCT($E$12:$E171),16))</f>
        <v>1.0107510217487199</v>
      </c>
      <c r="G172" s="13">
        <f t="shared" si="52"/>
        <v>1</v>
      </c>
      <c r="H172" s="13">
        <f t="shared" ca="1" si="44"/>
        <v>1.0107510200000001</v>
      </c>
      <c r="I172" s="12">
        <f t="shared" si="53"/>
        <v>2.5999999999999999E-2</v>
      </c>
      <c r="J172" s="34">
        <f t="shared" si="54"/>
        <v>43935</v>
      </c>
      <c r="K172" s="2">
        <f t="shared" si="55"/>
        <v>110</v>
      </c>
      <c r="L172" s="17">
        <f t="shared" si="56"/>
        <v>110</v>
      </c>
      <c r="M172" s="11">
        <f t="shared" si="45"/>
        <v>1.0112671769999999</v>
      </c>
      <c r="N172" s="11">
        <f t="shared" ca="1" si="46"/>
        <v>1.022139331</v>
      </c>
      <c r="O172" s="17">
        <f t="shared" si="57"/>
        <v>0</v>
      </c>
      <c r="P172" s="13">
        <f t="shared" ca="1" si="47"/>
        <v>1106966.55</v>
      </c>
      <c r="Q172" s="20">
        <f t="shared" si="48"/>
        <v>0</v>
      </c>
      <c r="R172" s="13">
        <f t="shared" si="49"/>
        <v>0</v>
      </c>
      <c r="S172" s="4" t="str">
        <f t="shared" si="58"/>
        <v>A+J=</v>
      </c>
      <c r="T172" s="34">
        <f t="shared" si="59"/>
        <v>44300</v>
      </c>
      <c r="U172" s="3"/>
      <c r="V172" s="3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2">
        <f t="shared" si="50"/>
        <v>44096</v>
      </c>
      <c r="B173" s="72">
        <f t="shared" ca="1" si="60"/>
        <v>51115989.75</v>
      </c>
      <c r="C173" s="6">
        <f t="shared" si="51"/>
        <v>50000000</v>
      </c>
      <c r="D173" s="12">
        <f ca="1">IF(A173&lt;$B$1,VLOOKUP(A173,[1]DI!$A$4:$B$15000,2,FALSE),0)</f>
        <v>1.9000000000000006E-2</v>
      </c>
      <c r="E173" s="13">
        <f t="shared" ca="1" si="43"/>
        <v>1.0000746899999999</v>
      </c>
      <c r="F173" s="13">
        <f ca="1">(TRUNC(PRODUCT($E$12:$E172),16))</f>
        <v>1.0108265147425399</v>
      </c>
      <c r="G173" s="13">
        <f t="shared" si="52"/>
        <v>1</v>
      </c>
      <c r="H173" s="13">
        <f t="shared" ca="1" si="44"/>
        <v>1.01082651</v>
      </c>
      <c r="I173" s="12">
        <f t="shared" si="53"/>
        <v>2.5999999999999999E-2</v>
      </c>
      <c r="J173" s="34">
        <f t="shared" si="54"/>
        <v>43935</v>
      </c>
      <c r="K173" s="2">
        <f t="shared" si="55"/>
        <v>111</v>
      </c>
      <c r="L173" s="17">
        <f t="shared" si="56"/>
        <v>111</v>
      </c>
      <c r="M173" s="11">
        <f t="shared" si="45"/>
        <v>1.0113701859999999</v>
      </c>
      <c r="N173" s="11">
        <f t="shared" ca="1" si="46"/>
        <v>1.022319795</v>
      </c>
      <c r="O173" s="17">
        <f t="shared" si="57"/>
        <v>0</v>
      </c>
      <c r="P173" s="13">
        <f t="shared" ca="1" si="47"/>
        <v>1115989.75</v>
      </c>
      <c r="Q173" s="20">
        <f t="shared" si="48"/>
        <v>0</v>
      </c>
      <c r="R173" s="13">
        <f t="shared" si="49"/>
        <v>0</v>
      </c>
      <c r="S173" s="4" t="str">
        <f t="shared" si="58"/>
        <v>A+J=</v>
      </c>
      <c r="T173" s="34">
        <f t="shared" si="59"/>
        <v>44300</v>
      </c>
      <c r="U173" s="3"/>
      <c r="V173" s="3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2">
        <f t="shared" si="50"/>
        <v>44097</v>
      </c>
      <c r="B174" s="72">
        <f t="shared" ca="1" si="60"/>
        <v>51125014.849999987</v>
      </c>
      <c r="C174" s="6">
        <f t="shared" si="51"/>
        <v>50000000</v>
      </c>
      <c r="D174" s="12">
        <f ca="1">IF(A174&lt;$B$1,VLOOKUP(A174,[1]DI!$A$4:$B$15000,2,FALSE),0)</f>
        <v>1.9000000000000006E-2</v>
      </c>
      <c r="E174" s="13">
        <f t="shared" ca="1" si="43"/>
        <v>1.0000746899999999</v>
      </c>
      <c r="F174" s="13">
        <f ca="1">(TRUNC(PRODUCT($E$12:$E173),16))</f>
        <v>1.01090201337492</v>
      </c>
      <c r="G174" s="13">
        <f t="shared" si="52"/>
        <v>1</v>
      </c>
      <c r="H174" s="13">
        <f t="shared" ca="1" si="44"/>
        <v>1.0109020099999999</v>
      </c>
      <c r="I174" s="12">
        <f t="shared" si="53"/>
        <v>2.5999999999999999E-2</v>
      </c>
      <c r="J174" s="34">
        <f t="shared" si="54"/>
        <v>43935</v>
      </c>
      <c r="K174" s="2">
        <f t="shared" si="55"/>
        <v>112</v>
      </c>
      <c r="L174" s="17">
        <f t="shared" si="56"/>
        <v>112</v>
      </c>
      <c r="M174" s="11">
        <f t="shared" si="45"/>
        <v>1.011473206</v>
      </c>
      <c r="N174" s="11">
        <f t="shared" ca="1" si="46"/>
        <v>1.0225002969999999</v>
      </c>
      <c r="O174" s="17">
        <f t="shared" si="57"/>
        <v>0</v>
      </c>
      <c r="P174" s="13">
        <f t="shared" ca="1" si="47"/>
        <v>1125014.8499999901</v>
      </c>
      <c r="Q174" s="20">
        <f t="shared" si="48"/>
        <v>0</v>
      </c>
      <c r="R174" s="13">
        <f t="shared" si="49"/>
        <v>0</v>
      </c>
      <c r="S174" s="4" t="str">
        <f t="shared" si="58"/>
        <v>A+J=</v>
      </c>
      <c r="T174" s="34">
        <f t="shared" si="59"/>
        <v>44300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2">
        <f t="shared" si="50"/>
        <v>44098</v>
      </c>
      <c r="B175" s="72">
        <f t="shared" ca="1" si="60"/>
        <v>51134041.700000003</v>
      </c>
      <c r="C175" s="6">
        <f t="shared" si="51"/>
        <v>50000000</v>
      </c>
      <c r="D175" s="12">
        <f ca="1">IF(A175&lt;$B$1,VLOOKUP(A175,[1]DI!$A$4:$B$15000,2,FALSE),0)</f>
        <v>1.9000000000000006E-2</v>
      </c>
      <c r="E175" s="13">
        <f t="shared" ca="1" si="43"/>
        <v>1.0000746899999999</v>
      </c>
      <c r="F175" s="13">
        <f ca="1">(TRUNC(PRODUCT($E$12:$E174),16))</f>
        <v>1.0109775176463001</v>
      </c>
      <c r="G175" s="13">
        <f t="shared" si="52"/>
        <v>1</v>
      </c>
      <c r="H175" s="13">
        <f t="shared" ca="1" si="44"/>
        <v>1.01097752</v>
      </c>
      <c r="I175" s="12">
        <f t="shared" si="53"/>
        <v>2.5999999999999999E-2</v>
      </c>
      <c r="J175" s="34">
        <f t="shared" si="54"/>
        <v>43935</v>
      </c>
      <c r="K175" s="2">
        <f t="shared" si="55"/>
        <v>113</v>
      </c>
      <c r="L175" s="17">
        <f t="shared" si="56"/>
        <v>113</v>
      </c>
      <c r="M175" s="11">
        <f t="shared" si="45"/>
        <v>1.011576236</v>
      </c>
      <c r="N175" s="11">
        <f t="shared" ca="1" si="46"/>
        <v>1.022680834</v>
      </c>
      <c r="O175" s="17">
        <f t="shared" si="57"/>
        <v>0</v>
      </c>
      <c r="P175" s="13">
        <f t="shared" ca="1" si="47"/>
        <v>1134041.7</v>
      </c>
      <c r="Q175" s="20">
        <f t="shared" si="48"/>
        <v>0</v>
      </c>
      <c r="R175" s="13">
        <f t="shared" si="49"/>
        <v>0</v>
      </c>
      <c r="S175" s="4" t="str">
        <f t="shared" si="58"/>
        <v>A+J=</v>
      </c>
      <c r="T175" s="34">
        <f t="shared" si="59"/>
        <v>44300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2">
        <f t="shared" si="50"/>
        <v>44099</v>
      </c>
      <c r="B176" s="72">
        <f t="shared" ca="1" si="60"/>
        <v>51143069.850000001</v>
      </c>
      <c r="C176" s="6">
        <f t="shared" si="51"/>
        <v>50000000</v>
      </c>
      <c r="D176" s="12">
        <f ca="1">IF(A176&lt;$B$1,VLOOKUP(A176,[1]DI!$A$4:$B$15000,2,FALSE),0)</f>
        <v>1.9000000000000006E-2</v>
      </c>
      <c r="E176" s="13">
        <f t="shared" ca="1" si="43"/>
        <v>1.0000746899999999</v>
      </c>
      <c r="F176" s="13">
        <f ca="1">(TRUNC(PRODUCT($E$12:$E175),16))</f>
        <v>1.0110530275570899</v>
      </c>
      <c r="G176" s="13">
        <f t="shared" si="52"/>
        <v>1</v>
      </c>
      <c r="H176" s="13">
        <f t="shared" ca="1" si="44"/>
        <v>1.01105303</v>
      </c>
      <c r="I176" s="12">
        <f t="shared" si="53"/>
        <v>2.5999999999999999E-2</v>
      </c>
      <c r="J176" s="34">
        <f t="shared" si="54"/>
        <v>43935</v>
      </c>
      <c r="K176" s="2">
        <f t="shared" si="55"/>
        <v>114</v>
      </c>
      <c r="L176" s="17">
        <f t="shared" si="56"/>
        <v>114</v>
      </c>
      <c r="M176" s="11">
        <f t="shared" si="45"/>
        <v>1.011679276</v>
      </c>
      <c r="N176" s="11">
        <f t="shared" ca="1" si="46"/>
        <v>1.022861397</v>
      </c>
      <c r="O176" s="17">
        <f t="shared" si="57"/>
        <v>0</v>
      </c>
      <c r="P176" s="13">
        <f t="shared" ca="1" si="47"/>
        <v>1143069.8500000001</v>
      </c>
      <c r="Q176" s="20">
        <f t="shared" si="48"/>
        <v>0</v>
      </c>
      <c r="R176" s="13">
        <f t="shared" si="49"/>
        <v>0</v>
      </c>
      <c r="S176" s="4" t="str">
        <f t="shared" si="58"/>
        <v>A+J=</v>
      </c>
      <c r="T176" s="34">
        <f t="shared" si="59"/>
        <v>44300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2">
        <f t="shared" si="50"/>
        <v>44100</v>
      </c>
      <c r="B177" s="72">
        <f t="shared" ca="1" si="60"/>
        <v>51152099.350000001</v>
      </c>
      <c r="C177" s="6">
        <f t="shared" si="51"/>
        <v>50000000</v>
      </c>
      <c r="D177" s="12">
        <f ca="1">IF(A177&lt;$B$1,VLOOKUP(A177,[1]DI!$A$4:$B$15000,2,FALSE),0)</f>
        <v>0</v>
      </c>
      <c r="E177" s="13">
        <f t="shared" ca="1" si="43"/>
        <v>1</v>
      </c>
      <c r="F177" s="13">
        <f ca="1">(TRUNC(PRODUCT($E$12:$E176),16))</f>
        <v>1.0111285431077199</v>
      </c>
      <c r="G177" s="13">
        <f t="shared" si="52"/>
        <v>1</v>
      </c>
      <c r="H177" s="13">
        <f t="shared" ca="1" si="44"/>
        <v>1.0111285400000001</v>
      </c>
      <c r="I177" s="12">
        <f t="shared" si="53"/>
        <v>2.5999999999999999E-2</v>
      </c>
      <c r="J177" s="34">
        <f t="shared" si="54"/>
        <v>43935</v>
      </c>
      <c r="K177" s="2">
        <f t="shared" si="55"/>
        <v>114</v>
      </c>
      <c r="L177" s="17">
        <f t="shared" si="56"/>
        <v>115</v>
      </c>
      <c r="M177" s="11">
        <f t="shared" si="45"/>
        <v>1.0117823269999999</v>
      </c>
      <c r="N177" s="11">
        <f t="shared" ca="1" si="46"/>
        <v>1.023041987</v>
      </c>
      <c r="O177" s="17">
        <f t="shared" si="57"/>
        <v>0</v>
      </c>
      <c r="P177" s="13">
        <f t="shared" ca="1" si="47"/>
        <v>1152099.3500000001</v>
      </c>
      <c r="Q177" s="20">
        <f t="shared" si="48"/>
        <v>0</v>
      </c>
      <c r="R177" s="13">
        <f t="shared" si="49"/>
        <v>0</v>
      </c>
      <c r="S177" s="4" t="str">
        <f t="shared" si="58"/>
        <v>A+J=</v>
      </c>
      <c r="T177" s="34">
        <f t="shared" si="59"/>
        <v>44300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2">
        <f t="shared" si="50"/>
        <v>44101</v>
      </c>
      <c r="B178" s="72">
        <f t="shared" ca="1" si="60"/>
        <v>51152099.350000001</v>
      </c>
      <c r="C178" s="6">
        <f t="shared" si="51"/>
        <v>50000000</v>
      </c>
      <c r="D178" s="12">
        <f ca="1">IF(A178&lt;$B$1,VLOOKUP(A178,[1]DI!$A$4:$B$15000,2,FALSE),0)</f>
        <v>0</v>
      </c>
      <c r="E178" s="13">
        <f t="shared" ca="1" si="43"/>
        <v>1</v>
      </c>
      <c r="F178" s="13">
        <f ca="1">(TRUNC(PRODUCT($E$12:$E177),16))</f>
        <v>1.0111285431077199</v>
      </c>
      <c r="G178" s="13">
        <f t="shared" si="52"/>
        <v>1</v>
      </c>
      <c r="H178" s="13">
        <f t="shared" ca="1" si="44"/>
        <v>1.0111285400000001</v>
      </c>
      <c r="I178" s="12">
        <f t="shared" si="53"/>
        <v>2.5999999999999999E-2</v>
      </c>
      <c r="J178" s="34">
        <f t="shared" si="54"/>
        <v>43935</v>
      </c>
      <c r="K178" s="2">
        <f t="shared" si="55"/>
        <v>114</v>
      </c>
      <c r="L178" s="17">
        <f t="shared" si="56"/>
        <v>115</v>
      </c>
      <c r="M178" s="11">
        <f t="shared" si="45"/>
        <v>1.0117823269999999</v>
      </c>
      <c r="N178" s="11">
        <f t="shared" ca="1" si="46"/>
        <v>1.023041987</v>
      </c>
      <c r="O178" s="17">
        <f t="shared" si="57"/>
        <v>0</v>
      </c>
      <c r="P178" s="13">
        <f t="shared" ca="1" si="47"/>
        <v>1152099.3500000001</v>
      </c>
      <c r="Q178" s="20">
        <f t="shared" si="48"/>
        <v>0</v>
      </c>
      <c r="R178" s="13">
        <f t="shared" si="49"/>
        <v>0</v>
      </c>
      <c r="S178" s="4" t="str">
        <f t="shared" si="58"/>
        <v>A+J=</v>
      </c>
      <c r="T178" s="34">
        <f t="shared" si="59"/>
        <v>44300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2">
        <f t="shared" si="50"/>
        <v>44102</v>
      </c>
      <c r="B179" s="72">
        <f t="shared" ca="1" si="60"/>
        <v>51152099.350000001</v>
      </c>
      <c r="C179" s="6">
        <f t="shared" si="51"/>
        <v>50000000</v>
      </c>
      <c r="D179" s="12">
        <f ca="1">IF(A179&lt;$B$1,VLOOKUP(A179,[1]DI!$A$4:$B$15000,2,FALSE),0)</f>
        <v>1.9000000000000006E-2</v>
      </c>
      <c r="E179" s="13">
        <f t="shared" ca="1" si="43"/>
        <v>1.0000746899999999</v>
      </c>
      <c r="F179" s="13">
        <f ca="1">(TRUNC(PRODUCT($E$12:$E178),16))</f>
        <v>1.0111285431077199</v>
      </c>
      <c r="G179" s="13">
        <f t="shared" si="52"/>
        <v>1</v>
      </c>
      <c r="H179" s="13">
        <f t="shared" ca="1" si="44"/>
        <v>1.0111285400000001</v>
      </c>
      <c r="I179" s="12">
        <f t="shared" si="53"/>
        <v>2.5999999999999999E-2</v>
      </c>
      <c r="J179" s="34">
        <f t="shared" si="54"/>
        <v>43935</v>
      </c>
      <c r="K179" s="2">
        <f t="shared" si="55"/>
        <v>115</v>
      </c>
      <c r="L179" s="17">
        <f t="shared" si="56"/>
        <v>115</v>
      </c>
      <c r="M179" s="11">
        <f t="shared" si="45"/>
        <v>1.0117823269999999</v>
      </c>
      <c r="N179" s="11">
        <f t="shared" ca="1" si="46"/>
        <v>1.023041987</v>
      </c>
      <c r="O179" s="17">
        <f t="shared" si="57"/>
        <v>0</v>
      </c>
      <c r="P179" s="13">
        <f t="shared" ca="1" si="47"/>
        <v>1152099.3500000001</v>
      </c>
      <c r="Q179" s="20">
        <f t="shared" si="48"/>
        <v>0</v>
      </c>
      <c r="R179" s="13">
        <f t="shared" si="49"/>
        <v>0</v>
      </c>
      <c r="S179" s="4" t="str">
        <f t="shared" si="58"/>
        <v>A+J=</v>
      </c>
      <c r="T179" s="34">
        <f t="shared" si="59"/>
        <v>44300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2">
        <f t="shared" si="50"/>
        <v>44103</v>
      </c>
      <c r="B180" s="72">
        <f t="shared" ca="1" si="60"/>
        <v>51161130.700000003</v>
      </c>
      <c r="C180" s="6">
        <f t="shared" si="51"/>
        <v>50000000</v>
      </c>
      <c r="D180" s="12">
        <f ca="1">IF(A180&lt;$B$1,VLOOKUP(A180,[1]DI!$A$4:$B$15000,2,FALSE),0)</f>
        <v>1.9000000000000006E-2</v>
      </c>
      <c r="E180" s="13">
        <f t="shared" ca="1" si="43"/>
        <v>1.0000746899999999</v>
      </c>
      <c r="F180" s="13">
        <f ca="1">(TRUNC(PRODUCT($E$12:$E179),16))</f>
        <v>1.01120406429861</v>
      </c>
      <c r="G180" s="13">
        <f t="shared" si="52"/>
        <v>1</v>
      </c>
      <c r="H180" s="13">
        <f t="shared" ca="1" si="44"/>
        <v>1.0112040600000001</v>
      </c>
      <c r="I180" s="12">
        <f t="shared" si="53"/>
        <v>2.5999999999999999E-2</v>
      </c>
      <c r="J180" s="34">
        <f t="shared" si="54"/>
        <v>43935</v>
      </c>
      <c r="K180" s="2">
        <f t="shared" si="55"/>
        <v>116</v>
      </c>
      <c r="L180" s="17">
        <f t="shared" si="56"/>
        <v>116</v>
      </c>
      <c r="M180" s="11">
        <f t="shared" si="45"/>
        <v>1.0118853889999999</v>
      </c>
      <c r="N180" s="11">
        <f t="shared" ca="1" si="46"/>
        <v>1.023222614</v>
      </c>
      <c r="O180" s="17">
        <f t="shared" si="57"/>
        <v>0</v>
      </c>
      <c r="P180" s="13">
        <f t="shared" ca="1" si="47"/>
        <v>1161130.7</v>
      </c>
      <c r="Q180" s="20">
        <f t="shared" si="48"/>
        <v>0</v>
      </c>
      <c r="R180" s="13">
        <f t="shared" si="49"/>
        <v>0</v>
      </c>
      <c r="S180" s="4" t="str">
        <f t="shared" si="58"/>
        <v>A+J=</v>
      </c>
      <c r="T180" s="34">
        <f t="shared" si="59"/>
        <v>44300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2">
        <f t="shared" si="50"/>
        <v>44104</v>
      </c>
      <c r="B181" s="72">
        <f t="shared" ca="1" si="60"/>
        <v>51170163.799999997</v>
      </c>
      <c r="C181" s="6">
        <f t="shared" si="51"/>
        <v>50000000</v>
      </c>
      <c r="D181" s="12">
        <f ca="1">IF(A181&lt;$B$1,VLOOKUP(A181,[1]DI!$A$4:$B$15000,2,FALSE),0)</f>
        <v>1.9000000000000006E-2</v>
      </c>
      <c r="E181" s="13">
        <f t="shared" ca="1" si="43"/>
        <v>1.0000746899999999</v>
      </c>
      <c r="F181" s="13">
        <f ca="1">(TRUNC(PRODUCT($E$12:$E180),16))</f>
        <v>1.01127959113017</v>
      </c>
      <c r="G181" s="13">
        <f t="shared" si="52"/>
        <v>1</v>
      </c>
      <c r="H181" s="13">
        <f t="shared" ca="1" si="44"/>
        <v>1.01127959</v>
      </c>
      <c r="I181" s="12">
        <f t="shared" si="53"/>
        <v>2.5999999999999999E-2</v>
      </c>
      <c r="J181" s="34">
        <f t="shared" si="54"/>
        <v>43935</v>
      </c>
      <c r="K181" s="2">
        <f t="shared" si="55"/>
        <v>117</v>
      </c>
      <c r="L181" s="17">
        <f t="shared" si="56"/>
        <v>117</v>
      </c>
      <c r="M181" s="11">
        <f t="shared" si="45"/>
        <v>1.0119884610000001</v>
      </c>
      <c r="N181" s="11">
        <f t="shared" ca="1" si="46"/>
        <v>1.023403276</v>
      </c>
      <c r="O181" s="17">
        <f t="shared" si="57"/>
        <v>0</v>
      </c>
      <c r="P181" s="13">
        <f t="shared" ca="1" si="47"/>
        <v>1170163.8</v>
      </c>
      <c r="Q181" s="20">
        <f t="shared" si="48"/>
        <v>0</v>
      </c>
      <c r="R181" s="13">
        <f t="shared" si="49"/>
        <v>0</v>
      </c>
      <c r="S181" s="4" t="str">
        <f t="shared" si="58"/>
        <v>A+J=</v>
      </c>
      <c r="T181" s="34">
        <f t="shared" si="59"/>
        <v>44300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2">
        <f t="shared" si="50"/>
        <v>44105</v>
      </c>
      <c r="B182" s="72">
        <f t="shared" ca="1" si="60"/>
        <v>51179198.200000003</v>
      </c>
      <c r="C182" s="6">
        <f t="shared" si="51"/>
        <v>50000000</v>
      </c>
      <c r="D182" s="12">
        <f ca="1">IF(A182&lt;$B$1,VLOOKUP(A182,[1]DI!$A$4:$B$15000,2,FALSE),0)</f>
        <v>1.9000000000000006E-2</v>
      </c>
      <c r="E182" s="13">
        <f t="shared" ca="1" si="43"/>
        <v>1.0000746899999999</v>
      </c>
      <c r="F182" s="13">
        <f ca="1">(TRUNC(PRODUCT($E$12:$E181),16))</f>
        <v>1.01135512360283</v>
      </c>
      <c r="G182" s="13">
        <f t="shared" si="52"/>
        <v>1</v>
      </c>
      <c r="H182" s="13">
        <f t="shared" ca="1" si="44"/>
        <v>1.0113551199999999</v>
      </c>
      <c r="I182" s="12">
        <f t="shared" si="53"/>
        <v>2.5999999999999999E-2</v>
      </c>
      <c r="J182" s="34">
        <f t="shared" si="54"/>
        <v>43935</v>
      </c>
      <c r="K182" s="2">
        <f t="shared" si="55"/>
        <v>118</v>
      </c>
      <c r="L182" s="17">
        <f t="shared" si="56"/>
        <v>118</v>
      </c>
      <c r="M182" s="11">
        <f t="shared" si="45"/>
        <v>1.0120915429999999</v>
      </c>
      <c r="N182" s="11">
        <f t="shared" ca="1" si="46"/>
        <v>1.023583964</v>
      </c>
      <c r="O182" s="17">
        <f t="shared" si="57"/>
        <v>0</v>
      </c>
      <c r="P182" s="13">
        <f t="shared" ca="1" si="47"/>
        <v>1179198.2</v>
      </c>
      <c r="Q182" s="20">
        <f t="shared" si="48"/>
        <v>0</v>
      </c>
      <c r="R182" s="13">
        <f t="shared" si="49"/>
        <v>0</v>
      </c>
      <c r="S182" s="4" t="str">
        <f t="shared" si="58"/>
        <v>A+J=</v>
      </c>
      <c r="T182" s="34">
        <f t="shared" si="59"/>
        <v>44300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2">
        <f t="shared" si="50"/>
        <v>44106</v>
      </c>
      <c r="B183" s="72">
        <f t="shared" ca="1" si="60"/>
        <v>51188234.450000003</v>
      </c>
      <c r="C183" s="6">
        <f t="shared" si="51"/>
        <v>50000000</v>
      </c>
      <c r="D183" s="12">
        <f ca="1">IF(A183&lt;$B$1,VLOOKUP(A183,[1]DI!$A$4:$B$15000,2,FALSE),0)</f>
        <v>1.9000000000000006E-2</v>
      </c>
      <c r="E183" s="13">
        <f t="shared" ca="1" si="43"/>
        <v>1.0000746899999999</v>
      </c>
      <c r="F183" s="13">
        <f ca="1">(TRUNC(PRODUCT($E$12:$E182),16))</f>
        <v>1.0114306617170099</v>
      </c>
      <c r="G183" s="13">
        <f t="shared" si="52"/>
        <v>1</v>
      </c>
      <c r="H183" s="13">
        <f t="shared" ca="1" si="44"/>
        <v>1.01143066</v>
      </c>
      <c r="I183" s="12">
        <f t="shared" si="53"/>
        <v>2.5999999999999999E-2</v>
      </c>
      <c r="J183" s="34">
        <f t="shared" si="54"/>
        <v>43935</v>
      </c>
      <c r="K183" s="2">
        <f t="shared" si="55"/>
        <v>119</v>
      </c>
      <c r="L183" s="17">
        <f t="shared" si="56"/>
        <v>119</v>
      </c>
      <c r="M183" s="11">
        <f t="shared" si="45"/>
        <v>1.012194636</v>
      </c>
      <c r="N183" s="11">
        <f t="shared" ca="1" si="46"/>
        <v>1.0237646890000001</v>
      </c>
      <c r="O183" s="17">
        <f t="shared" si="57"/>
        <v>0</v>
      </c>
      <c r="P183" s="13">
        <f t="shared" ca="1" si="47"/>
        <v>1188234.45</v>
      </c>
      <c r="Q183" s="20">
        <f t="shared" si="48"/>
        <v>0</v>
      </c>
      <c r="R183" s="13">
        <f t="shared" si="49"/>
        <v>0</v>
      </c>
      <c r="S183" s="4" t="str">
        <f t="shared" si="58"/>
        <v>A+J=</v>
      </c>
      <c r="T183" s="34">
        <f t="shared" si="59"/>
        <v>44300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2">
        <f t="shared" si="50"/>
        <v>44107</v>
      </c>
      <c r="B184" s="72">
        <f t="shared" ca="1" si="60"/>
        <v>51197272.450000003</v>
      </c>
      <c r="C184" s="6">
        <f t="shared" si="51"/>
        <v>50000000</v>
      </c>
      <c r="D184" s="12">
        <f ca="1">IF(A184&lt;$B$1,VLOOKUP(A184,[1]DI!$A$4:$B$15000,2,FALSE),0)</f>
        <v>0</v>
      </c>
      <c r="E184" s="13">
        <f t="shared" ca="1" si="43"/>
        <v>1</v>
      </c>
      <c r="F184" s="13">
        <f ca="1">(TRUNC(PRODUCT($E$12:$E183),16))</f>
        <v>1.0115062054731401</v>
      </c>
      <c r="G184" s="13">
        <f t="shared" si="52"/>
        <v>1</v>
      </c>
      <c r="H184" s="13">
        <f t="shared" ca="1" si="44"/>
        <v>1.0115062100000001</v>
      </c>
      <c r="I184" s="12">
        <f t="shared" si="53"/>
        <v>2.5999999999999999E-2</v>
      </c>
      <c r="J184" s="34">
        <f t="shared" si="54"/>
        <v>43935</v>
      </c>
      <c r="K184" s="2">
        <f t="shared" si="55"/>
        <v>119</v>
      </c>
      <c r="L184" s="17">
        <f t="shared" si="56"/>
        <v>120</v>
      </c>
      <c r="M184" s="11">
        <f t="shared" si="45"/>
        <v>1.0122977390000001</v>
      </c>
      <c r="N184" s="11">
        <f t="shared" ca="1" si="46"/>
        <v>1.023945449</v>
      </c>
      <c r="O184" s="17">
        <f t="shared" si="57"/>
        <v>0</v>
      </c>
      <c r="P184" s="13">
        <f t="shared" ca="1" si="47"/>
        <v>1197272.45</v>
      </c>
      <c r="Q184" s="20">
        <f t="shared" si="48"/>
        <v>0</v>
      </c>
      <c r="R184" s="13">
        <f t="shared" si="49"/>
        <v>0</v>
      </c>
      <c r="S184" s="4" t="str">
        <f t="shared" si="58"/>
        <v>A+J=</v>
      </c>
      <c r="T184" s="34">
        <f t="shared" si="59"/>
        <v>44300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2">
        <f t="shared" si="50"/>
        <v>44108</v>
      </c>
      <c r="B185" s="72">
        <f t="shared" ca="1" si="60"/>
        <v>51197272.450000003</v>
      </c>
      <c r="C185" s="6">
        <f t="shared" si="51"/>
        <v>50000000</v>
      </c>
      <c r="D185" s="12">
        <f ca="1">IF(A185&lt;$B$1,VLOOKUP(A185,[1]DI!$A$4:$B$15000,2,FALSE),0)</f>
        <v>0</v>
      </c>
      <c r="E185" s="13">
        <f t="shared" ca="1" si="43"/>
        <v>1</v>
      </c>
      <c r="F185" s="13">
        <f ca="1">(TRUNC(PRODUCT($E$12:$E184),16))</f>
        <v>1.0115062054731401</v>
      </c>
      <c r="G185" s="13">
        <f t="shared" si="52"/>
        <v>1</v>
      </c>
      <c r="H185" s="13">
        <f t="shared" ca="1" si="44"/>
        <v>1.0115062100000001</v>
      </c>
      <c r="I185" s="12">
        <f t="shared" si="53"/>
        <v>2.5999999999999999E-2</v>
      </c>
      <c r="J185" s="34">
        <f t="shared" si="54"/>
        <v>43935</v>
      </c>
      <c r="K185" s="2">
        <f t="shared" si="55"/>
        <v>119</v>
      </c>
      <c r="L185" s="17">
        <f t="shared" si="56"/>
        <v>120</v>
      </c>
      <c r="M185" s="11">
        <f t="shared" si="45"/>
        <v>1.0122977390000001</v>
      </c>
      <c r="N185" s="11">
        <f t="shared" ca="1" si="46"/>
        <v>1.023945449</v>
      </c>
      <c r="O185" s="17">
        <f t="shared" si="57"/>
        <v>0</v>
      </c>
      <c r="P185" s="13">
        <f t="shared" ca="1" si="47"/>
        <v>1197272.45</v>
      </c>
      <c r="Q185" s="20">
        <f t="shared" si="48"/>
        <v>0</v>
      </c>
      <c r="R185" s="13">
        <f t="shared" si="49"/>
        <v>0</v>
      </c>
      <c r="S185" s="4" t="str">
        <f t="shared" si="58"/>
        <v>A+J=</v>
      </c>
      <c r="T185" s="34">
        <f t="shared" si="59"/>
        <v>44300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2">
        <f t="shared" si="50"/>
        <v>44109</v>
      </c>
      <c r="B186" s="72">
        <f t="shared" ca="1" si="60"/>
        <v>51197272.450000003</v>
      </c>
      <c r="C186" s="6">
        <f t="shared" si="51"/>
        <v>50000000</v>
      </c>
      <c r="D186" s="12">
        <f ca="1">IF(A186&lt;$B$1,VLOOKUP(A186,[1]DI!$A$4:$B$15000,2,FALSE),0)</f>
        <v>1.9000000000000006E-2</v>
      </c>
      <c r="E186" s="13">
        <f t="shared" ca="1" si="43"/>
        <v>1.0000746899999999</v>
      </c>
      <c r="F186" s="13">
        <f ca="1">(TRUNC(PRODUCT($E$12:$E185),16))</f>
        <v>1.0115062054731401</v>
      </c>
      <c r="G186" s="13">
        <f t="shared" si="52"/>
        <v>1</v>
      </c>
      <c r="H186" s="13">
        <f t="shared" ca="1" si="44"/>
        <v>1.0115062100000001</v>
      </c>
      <c r="I186" s="12">
        <f t="shared" si="53"/>
        <v>2.5999999999999999E-2</v>
      </c>
      <c r="J186" s="34">
        <f t="shared" si="54"/>
        <v>43935</v>
      </c>
      <c r="K186" s="2">
        <f t="shared" si="55"/>
        <v>120</v>
      </c>
      <c r="L186" s="17">
        <f t="shared" si="56"/>
        <v>120</v>
      </c>
      <c r="M186" s="11">
        <f t="shared" si="45"/>
        <v>1.0122977390000001</v>
      </c>
      <c r="N186" s="11">
        <f t="shared" ca="1" si="46"/>
        <v>1.023945449</v>
      </c>
      <c r="O186" s="17">
        <f t="shared" si="57"/>
        <v>0</v>
      </c>
      <c r="P186" s="13">
        <f t="shared" ca="1" si="47"/>
        <v>1197272.45</v>
      </c>
      <c r="Q186" s="20">
        <f t="shared" si="48"/>
        <v>0</v>
      </c>
      <c r="R186" s="13">
        <f t="shared" si="49"/>
        <v>0</v>
      </c>
      <c r="S186" s="4" t="str">
        <f t="shared" si="58"/>
        <v>A+J=</v>
      </c>
      <c r="T186" s="34">
        <f t="shared" si="59"/>
        <v>44300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2">
        <f t="shared" si="50"/>
        <v>44110</v>
      </c>
      <c r="B187" s="72">
        <f t="shared" ca="1" si="60"/>
        <v>51206311.350000001</v>
      </c>
      <c r="C187" s="6">
        <f t="shared" si="51"/>
        <v>50000000</v>
      </c>
      <c r="D187" s="12">
        <f ca="1">IF(A187&lt;$B$1,VLOOKUP(A187,[1]DI!$A$4:$B$15000,2,FALSE),0)</f>
        <v>1.9000000000000006E-2</v>
      </c>
      <c r="E187" s="13">
        <f t="shared" ca="1" si="43"/>
        <v>1.0000746899999999</v>
      </c>
      <c r="F187" s="13">
        <f ca="1">(TRUNC(PRODUCT($E$12:$E186),16))</f>
        <v>1.0115817548716199</v>
      </c>
      <c r="G187" s="13">
        <f t="shared" si="52"/>
        <v>1</v>
      </c>
      <c r="H187" s="13">
        <f t="shared" ca="1" si="44"/>
        <v>1.0115817499999999</v>
      </c>
      <c r="I187" s="12">
        <f t="shared" si="53"/>
        <v>2.5999999999999999E-2</v>
      </c>
      <c r="J187" s="34">
        <f t="shared" si="54"/>
        <v>43935</v>
      </c>
      <c r="K187" s="2">
        <f t="shared" si="55"/>
        <v>121</v>
      </c>
      <c r="L187" s="17">
        <f t="shared" si="56"/>
        <v>121</v>
      </c>
      <c r="M187" s="11">
        <f t="shared" si="45"/>
        <v>1.0124008529999999</v>
      </c>
      <c r="N187" s="11">
        <f t="shared" ca="1" si="46"/>
        <v>1.024126227</v>
      </c>
      <c r="O187" s="17">
        <f t="shared" si="57"/>
        <v>0</v>
      </c>
      <c r="P187" s="13">
        <f t="shared" ca="1" si="47"/>
        <v>1206311.3500000001</v>
      </c>
      <c r="Q187" s="20">
        <f t="shared" si="48"/>
        <v>0</v>
      </c>
      <c r="R187" s="13">
        <f t="shared" si="49"/>
        <v>0</v>
      </c>
      <c r="S187" s="4" t="str">
        <f t="shared" si="58"/>
        <v>A+J=</v>
      </c>
      <c r="T187" s="34">
        <f t="shared" si="59"/>
        <v>44300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2">
        <f t="shared" si="50"/>
        <v>44111</v>
      </c>
      <c r="B188" s="72">
        <f t="shared" ca="1" si="60"/>
        <v>51215352.549999997</v>
      </c>
      <c r="C188" s="6">
        <f t="shared" si="51"/>
        <v>50000000</v>
      </c>
      <c r="D188" s="12">
        <f ca="1">IF(A188&lt;$B$1,VLOOKUP(A188,[1]DI!$A$4:$B$15000,2,FALSE),0)</f>
        <v>1.9000000000000006E-2</v>
      </c>
      <c r="E188" s="13">
        <f t="shared" ca="1" si="43"/>
        <v>1.0000746899999999</v>
      </c>
      <c r="F188" s="13">
        <f ca="1">(TRUNC(PRODUCT($E$12:$E187),16))</f>
        <v>1.01165730991289</v>
      </c>
      <c r="G188" s="13">
        <f t="shared" si="52"/>
        <v>1</v>
      </c>
      <c r="H188" s="13">
        <f t="shared" ca="1" si="44"/>
        <v>1.0116573099999999</v>
      </c>
      <c r="I188" s="12">
        <f t="shared" si="53"/>
        <v>2.5999999999999999E-2</v>
      </c>
      <c r="J188" s="34">
        <f t="shared" si="54"/>
        <v>43935</v>
      </c>
      <c r="K188" s="2">
        <f t="shared" si="55"/>
        <v>122</v>
      </c>
      <c r="L188" s="17">
        <f t="shared" si="56"/>
        <v>122</v>
      </c>
      <c r="M188" s="11">
        <f t="shared" si="45"/>
        <v>1.012503978</v>
      </c>
      <c r="N188" s="11">
        <f t="shared" ca="1" si="46"/>
        <v>1.0243070510000001</v>
      </c>
      <c r="O188" s="17">
        <f t="shared" si="57"/>
        <v>0</v>
      </c>
      <c r="P188" s="13">
        <f t="shared" ca="1" si="47"/>
        <v>1215352.55</v>
      </c>
      <c r="Q188" s="20">
        <f t="shared" si="48"/>
        <v>0</v>
      </c>
      <c r="R188" s="13">
        <f t="shared" si="49"/>
        <v>0</v>
      </c>
      <c r="S188" s="4" t="str">
        <f t="shared" si="58"/>
        <v>A+J=</v>
      </c>
      <c r="T188" s="34">
        <f t="shared" si="59"/>
        <v>44300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2">
        <f t="shared" si="50"/>
        <v>44112</v>
      </c>
      <c r="B189" s="72">
        <f t="shared" ca="1" si="60"/>
        <v>51224395.049999997</v>
      </c>
      <c r="C189" s="6">
        <f t="shared" si="51"/>
        <v>50000000</v>
      </c>
      <c r="D189" s="12">
        <f ca="1">IF(A189&lt;$B$1,VLOOKUP(A189,[1]DI!$A$4:$B$15000,2,FALSE),0)</f>
        <v>1.9000000000000006E-2</v>
      </c>
      <c r="E189" s="13">
        <f t="shared" ca="1" si="43"/>
        <v>1.0000746899999999</v>
      </c>
      <c r="F189" s="13">
        <f ca="1">(TRUNC(PRODUCT($E$12:$E188),16))</f>
        <v>1.01173287059737</v>
      </c>
      <c r="G189" s="13">
        <f t="shared" si="52"/>
        <v>1</v>
      </c>
      <c r="H189" s="13">
        <f t="shared" ca="1" si="44"/>
        <v>1.0117328699999999</v>
      </c>
      <c r="I189" s="12">
        <f t="shared" si="53"/>
        <v>2.5999999999999999E-2</v>
      </c>
      <c r="J189" s="34">
        <f t="shared" si="54"/>
        <v>43935</v>
      </c>
      <c r="K189" s="2">
        <f t="shared" si="55"/>
        <v>123</v>
      </c>
      <c r="L189" s="17">
        <f t="shared" si="56"/>
        <v>123</v>
      </c>
      <c r="M189" s="11">
        <f t="shared" si="45"/>
        <v>1.0126071130000001</v>
      </c>
      <c r="N189" s="11">
        <f t="shared" ca="1" si="46"/>
        <v>1.0244879010000001</v>
      </c>
      <c r="O189" s="17">
        <f t="shared" si="57"/>
        <v>0</v>
      </c>
      <c r="P189" s="13">
        <f t="shared" ca="1" si="47"/>
        <v>1224395.05</v>
      </c>
      <c r="Q189" s="20">
        <f t="shared" si="48"/>
        <v>0</v>
      </c>
      <c r="R189" s="13">
        <f t="shared" si="49"/>
        <v>0</v>
      </c>
      <c r="S189" s="4" t="str">
        <f t="shared" si="58"/>
        <v>A+J=</v>
      </c>
      <c r="T189" s="34">
        <f t="shared" si="59"/>
        <v>44300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2">
        <f t="shared" si="50"/>
        <v>44113</v>
      </c>
      <c r="B190" s="72">
        <f t="shared" ca="1" si="60"/>
        <v>51233439.300000012</v>
      </c>
      <c r="C190" s="6">
        <f t="shared" si="51"/>
        <v>50000000</v>
      </c>
      <c r="D190" s="12">
        <f ca="1">IF(A190&lt;$B$1,VLOOKUP(A190,[1]DI!$A$4:$B$15000,2,FALSE),0)</f>
        <v>1.9000000000000006E-2</v>
      </c>
      <c r="E190" s="13">
        <f t="shared" ca="1" si="43"/>
        <v>1.0000746899999999</v>
      </c>
      <c r="F190" s="13">
        <f ca="1">(TRUNC(PRODUCT($E$12:$E189),16))</f>
        <v>1.0118084369254801</v>
      </c>
      <c r="G190" s="13">
        <f t="shared" si="52"/>
        <v>1</v>
      </c>
      <c r="H190" s="13">
        <f t="shared" ca="1" si="44"/>
        <v>1.01180844</v>
      </c>
      <c r="I190" s="12">
        <f t="shared" si="53"/>
        <v>2.5999999999999999E-2</v>
      </c>
      <c r="J190" s="34">
        <f t="shared" si="54"/>
        <v>43935</v>
      </c>
      <c r="K190" s="2">
        <f t="shared" si="55"/>
        <v>124</v>
      </c>
      <c r="L190" s="17">
        <f t="shared" si="56"/>
        <v>124</v>
      </c>
      <c r="M190" s="11">
        <f t="shared" si="45"/>
        <v>1.012710258</v>
      </c>
      <c r="N190" s="11">
        <f t="shared" ca="1" si="46"/>
        <v>1.0246687860000001</v>
      </c>
      <c r="O190" s="17">
        <f t="shared" si="57"/>
        <v>0</v>
      </c>
      <c r="P190" s="13">
        <f t="shared" ca="1" si="47"/>
        <v>1233439.3000000101</v>
      </c>
      <c r="Q190" s="20">
        <f t="shared" si="48"/>
        <v>0</v>
      </c>
      <c r="R190" s="13">
        <f t="shared" si="49"/>
        <v>0</v>
      </c>
      <c r="S190" s="4" t="str">
        <f t="shared" si="58"/>
        <v>A+J=</v>
      </c>
      <c r="T190" s="34">
        <f t="shared" si="59"/>
        <v>44300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2">
        <f t="shared" si="50"/>
        <v>44114</v>
      </c>
      <c r="B191" s="72">
        <f t="shared" ca="1" si="60"/>
        <v>51242484.950000003</v>
      </c>
      <c r="C191" s="6">
        <f t="shared" si="51"/>
        <v>50000000</v>
      </c>
      <c r="D191" s="12">
        <f ca="1">IF(A191&lt;$B$1,VLOOKUP(A191,[1]DI!$A$4:$B$15000,2,FALSE),0)</f>
        <v>0</v>
      </c>
      <c r="E191" s="13">
        <f t="shared" ca="1" si="43"/>
        <v>1</v>
      </c>
      <c r="F191" s="13">
        <f ca="1">(TRUNC(PRODUCT($E$12:$E190),16))</f>
        <v>1.01188400889763</v>
      </c>
      <c r="G191" s="13">
        <f t="shared" si="52"/>
        <v>1</v>
      </c>
      <c r="H191" s="13">
        <f t="shared" ca="1" si="44"/>
        <v>1.0118840099999999</v>
      </c>
      <c r="I191" s="12">
        <f t="shared" si="53"/>
        <v>2.5999999999999999E-2</v>
      </c>
      <c r="J191" s="34">
        <f t="shared" si="54"/>
        <v>43935</v>
      </c>
      <c r="K191" s="2">
        <f t="shared" si="55"/>
        <v>124</v>
      </c>
      <c r="L191" s="17">
        <f t="shared" si="56"/>
        <v>125</v>
      </c>
      <c r="M191" s="11">
        <f t="shared" si="45"/>
        <v>1.012813414</v>
      </c>
      <c r="N191" s="11">
        <f t="shared" ca="1" si="46"/>
        <v>1.024849699</v>
      </c>
      <c r="O191" s="17">
        <f t="shared" si="57"/>
        <v>0</v>
      </c>
      <c r="P191" s="13">
        <f t="shared" ca="1" si="47"/>
        <v>1242484.95</v>
      </c>
      <c r="Q191" s="20">
        <f t="shared" si="48"/>
        <v>0</v>
      </c>
      <c r="R191" s="13">
        <f t="shared" si="49"/>
        <v>0</v>
      </c>
      <c r="S191" s="4" t="str">
        <f t="shared" si="58"/>
        <v>A+J=</v>
      </c>
      <c r="T191" s="34">
        <f t="shared" si="59"/>
        <v>44300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2">
        <f t="shared" si="50"/>
        <v>44115</v>
      </c>
      <c r="B192" s="72">
        <f t="shared" ca="1" si="60"/>
        <v>51242484.950000003</v>
      </c>
      <c r="C192" s="6">
        <f t="shared" si="51"/>
        <v>50000000</v>
      </c>
      <c r="D192" s="12">
        <f ca="1">IF(A192&lt;$B$1,VLOOKUP(A192,[1]DI!$A$4:$B$15000,2,FALSE),0)</f>
        <v>0</v>
      </c>
      <c r="E192" s="13">
        <f t="shared" ca="1" si="43"/>
        <v>1</v>
      </c>
      <c r="F192" s="13">
        <f ca="1">(TRUNC(PRODUCT($E$12:$E191),16))</f>
        <v>1.01188400889763</v>
      </c>
      <c r="G192" s="13">
        <f t="shared" si="52"/>
        <v>1</v>
      </c>
      <c r="H192" s="13">
        <f t="shared" ca="1" si="44"/>
        <v>1.0118840099999999</v>
      </c>
      <c r="I192" s="12">
        <f t="shared" si="53"/>
        <v>2.5999999999999999E-2</v>
      </c>
      <c r="J192" s="34">
        <f t="shared" si="54"/>
        <v>43935</v>
      </c>
      <c r="K192" s="2">
        <f t="shared" si="55"/>
        <v>124</v>
      </c>
      <c r="L192" s="17">
        <f t="shared" si="56"/>
        <v>125</v>
      </c>
      <c r="M192" s="11">
        <f t="shared" si="45"/>
        <v>1.012813414</v>
      </c>
      <c r="N192" s="11">
        <f t="shared" ca="1" si="46"/>
        <v>1.024849699</v>
      </c>
      <c r="O192" s="17">
        <f t="shared" si="57"/>
        <v>0</v>
      </c>
      <c r="P192" s="13">
        <f t="shared" ca="1" si="47"/>
        <v>1242484.95</v>
      </c>
      <c r="Q192" s="20">
        <f t="shared" si="48"/>
        <v>0</v>
      </c>
      <c r="R192" s="13">
        <f t="shared" si="49"/>
        <v>0</v>
      </c>
      <c r="S192" s="4" t="str">
        <f t="shared" si="58"/>
        <v>A+J=</v>
      </c>
      <c r="T192" s="34">
        <f t="shared" si="59"/>
        <v>44300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2">
        <f t="shared" si="50"/>
        <v>44116</v>
      </c>
      <c r="B193" s="72">
        <f t="shared" ca="1" si="60"/>
        <v>51242484.950000003</v>
      </c>
      <c r="C193" s="6">
        <f t="shared" si="51"/>
        <v>50000000</v>
      </c>
      <c r="D193" s="12">
        <f ca="1">IF(A193&lt;$B$1,VLOOKUP(A193,[1]DI!$A$4:$B$15000,2,FALSE),0)</f>
        <v>0</v>
      </c>
      <c r="E193" s="13">
        <f t="shared" ca="1" si="43"/>
        <v>1</v>
      </c>
      <c r="F193" s="13">
        <f ca="1">(TRUNC(PRODUCT($E$12:$E192),16))</f>
        <v>1.01188400889763</v>
      </c>
      <c r="G193" s="13">
        <f t="shared" si="52"/>
        <v>1</v>
      </c>
      <c r="H193" s="13">
        <f t="shared" ca="1" si="44"/>
        <v>1.0118840099999999</v>
      </c>
      <c r="I193" s="12">
        <f t="shared" si="53"/>
        <v>2.5999999999999999E-2</v>
      </c>
      <c r="J193" s="34">
        <f t="shared" si="54"/>
        <v>43935</v>
      </c>
      <c r="K193" s="2">
        <f t="shared" si="55"/>
        <v>124</v>
      </c>
      <c r="L193" s="17">
        <f t="shared" si="56"/>
        <v>125</v>
      </c>
      <c r="M193" s="11">
        <f t="shared" si="45"/>
        <v>1.012813414</v>
      </c>
      <c r="N193" s="11">
        <f t="shared" ca="1" si="46"/>
        <v>1.024849699</v>
      </c>
      <c r="O193" s="17">
        <f t="shared" si="57"/>
        <v>0</v>
      </c>
      <c r="P193" s="13">
        <f t="shared" ca="1" si="47"/>
        <v>1242484.95</v>
      </c>
      <c r="Q193" s="20">
        <f t="shared" si="48"/>
        <v>0</v>
      </c>
      <c r="R193" s="13">
        <f t="shared" si="49"/>
        <v>0</v>
      </c>
      <c r="S193" s="4" t="str">
        <f t="shared" si="58"/>
        <v>A+J=</v>
      </c>
      <c r="T193" s="34">
        <f t="shared" si="59"/>
        <v>44300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2">
        <f t="shared" si="50"/>
        <v>44117</v>
      </c>
      <c r="B194" s="72">
        <f t="shared" ca="1" si="60"/>
        <v>51242484.950000003</v>
      </c>
      <c r="C194" s="6">
        <f t="shared" si="51"/>
        <v>50000000</v>
      </c>
      <c r="D194" s="12">
        <f ca="1">IF(A194&lt;$B$1,VLOOKUP(A194,[1]DI!$A$4:$B$15000,2,FALSE),0)</f>
        <v>1.9000000000000006E-2</v>
      </c>
      <c r="E194" s="13">
        <f t="shared" ca="1" si="43"/>
        <v>1.0000746899999999</v>
      </c>
      <c r="F194" s="13">
        <f ca="1">(TRUNC(PRODUCT($E$12:$E193),16))</f>
        <v>1.01188400889763</v>
      </c>
      <c r="G194" s="13">
        <f t="shared" si="52"/>
        <v>1</v>
      </c>
      <c r="H194" s="13">
        <f t="shared" ca="1" si="44"/>
        <v>1.0118840099999999</v>
      </c>
      <c r="I194" s="12">
        <f t="shared" si="53"/>
        <v>2.5999999999999999E-2</v>
      </c>
      <c r="J194" s="34">
        <f t="shared" si="54"/>
        <v>43935</v>
      </c>
      <c r="K194" s="2">
        <f t="shared" si="55"/>
        <v>125</v>
      </c>
      <c r="L194" s="17">
        <f t="shared" si="56"/>
        <v>125</v>
      </c>
      <c r="M194" s="11">
        <f t="shared" si="45"/>
        <v>1.012813414</v>
      </c>
      <c r="N194" s="11">
        <f t="shared" ca="1" si="46"/>
        <v>1.024849699</v>
      </c>
      <c r="O194" s="17">
        <f t="shared" si="57"/>
        <v>0</v>
      </c>
      <c r="P194" s="13">
        <f t="shared" ca="1" si="47"/>
        <v>1242484.95</v>
      </c>
      <c r="Q194" s="20">
        <f t="shared" si="48"/>
        <v>0</v>
      </c>
      <c r="R194" s="13">
        <f t="shared" si="49"/>
        <v>0</v>
      </c>
      <c r="S194" s="4" t="str">
        <f t="shared" si="58"/>
        <v>A+J=</v>
      </c>
      <c r="T194" s="34">
        <f t="shared" si="59"/>
        <v>44300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</row>
    <row r="195" spans="1:149" x14ac:dyDescent="0.15">
      <c r="A195" s="42">
        <f t="shared" si="50"/>
        <v>44118</v>
      </c>
      <c r="B195" s="72">
        <f t="shared" ca="1" si="60"/>
        <v>51251532.399999999</v>
      </c>
      <c r="C195" s="6">
        <f t="shared" si="51"/>
        <v>50000000</v>
      </c>
      <c r="D195" s="12">
        <f ca="1">IF(A195&lt;$B$1,VLOOKUP(A195,[1]DI!$A$4:$B$15000,2,FALSE),0)</f>
        <v>1.9000000000000006E-2</v>
      </c>
      <c r="E195" s="13">
        <f t="shared" ca="1" si="43"/>
        <v>1.0000746899999999</v>
      </c>
      <c r="F195" s="13">
        <f ca="1">(TRUNC(PRODUCT($E$12:$E194),16))</f>
        <v>1.0119595865142501</v>
      </c>
      <c r="G195" s="13">
        <f t="shared" si="52"/>
        <v>1</v>
      </c>
      <c r="H195" s="13">
        <f t="shared" ca="1" si="44"/>
        <v>1.01195959</v>
      </c>
      <c r="I195" s="12">
        <f t="shared" si="53"/>
        <v>2.5999999999999999E-2</v>
      </c>
      <c r="J195" s="34">
        <f t="shared" si="54"/>
        <v>43935</v>
      </c>
      <c r="K195" s="2">
        <f t="shared" si="55"/>
        <v>126</v>
      </c>
      <c r="L195" s="17">
        <f t="shared" si="56"/>
        <v>126</v>
      </c>
      <c r="M195" s="11">
        <f t="shared" si="45"/>
        <v>1.012916581</v>
      </c>
      <c r="N195" s="11">
        <f t="shared" ca="1" si="46"/>
        <v>1.025030648</v>
      </c>
      <c r="O195" s="17">
        <f t="shared" si="57"/>
        <v>0</v>
      </c>
      <c r="P195" s="13">
        <f t="shared" ca="1" si="47"/>
        <v>1251532.3999999999</v>
      </c>
      <c r="Q195" s="20">
        <f t="shared" si="48"/>
        <v>0</v>
      </c>
      <c r="R195" s="13">
        <f t="shared" si="49"/>
        <v>0</v>
      </c>
      <c r="S195" s="4" t="str">
        <f t="shared" si="58"/>
        <v>A+J=</v>
      </c>
      <c r="T195" s="34">
        <f t="shared" si="59"/>
        <v>44300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2">
        <f t="shared" si="50"/>
        <v>44119</v>
      </c>
      <c r="B196" s="72">
        <f t="shared" ca="1" si="60"/>
        <v>51260581.149999999</v>
      </c>
      <c r="C196" s="6">
        <f t="shared" si="51"/>
        <v>50000000</v>
      </c>
      <c r="D196" s="12">
        <f ca="1">IF(A196&lt;$B$1,VLOOKUP(A196,[1]DI!$A$4:$B$15000,2,FALSE),0)</f>
        <v>1.9000000000000006E-2</v>
      </c>
      <c r="E196" s="13">
        <f t="shared" ca="1" si="43"/>
        <v>1.0000746899999999</v>
      </c>
      <c r="F196" s="13">
        <f ca="1">(TRUNC(PRODUCT($E$12:$E195),16))</f>
        <v>1.0120351697757699</v>
      </c>
      <c r="G196" s="13">
        <f t="shared" si="52"/>
        <v>1</v>
      </c>
      <c r="H196" s="13">
        <f t="shared" ca="1" si="44"/>
        <v>1.0120351700000001</v>
      </c>
      <c r="I196" s="12">
        <f t="shared" si="53"/>
        <v>2.5999999999999999E-2</v>
      </c>
      <c r="J196" s="34">
        <f t="shared" si="54"/>
        <v>43935</v>
      </c>
      <c r="K196" s="2">
        <f t="shared" si="55"/>
        <v>127</v>
      </c>
      <c r="L196" s="17">
        <f t="shared" si="56"/>
        <v>127</v>
      </c>
      <c r="M196" s="11">
        <f t="shared" si="45"/>
        <v>1.013019758</v>
      </c>
      <c r="N196" s="11">
        <f t="shared" ca="1" si="46"/>
        <v>1.0252116229999999</v>
      </c>
      <c r="O196" s="17">
        <f t="shared" si="57"/>
        <v>0</v>
      </c>
      <c r="P196" s="13">
        <f t="shared" ca="1" si="47"/>
        <v>1260581.1499999999</v>
      </c>
      <c r="Q196" s="20">
        <f t="shared" si="48"/>
        <v>0</v>
      </c>
      <c r="R196" s="13">
        <f t="shared" si="49"/>
        <v>0</v>
      </c>
      <c r="S196" s="4" t="str">
        <f t="shared" si="58"/>
        <v>A+J=</v>
      </c>
      <c r="T196" s="34">
        <f t="shared" si="59"/>
        <v>44300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2">
        <f t="shared" si="50"/>
        <v>44120</v>
      </c>
      <c r="B197" s="72">
        <f t="shared" ca="1" si="60"/>
        <v>51269631.75</v>
      </c>
      <c r="C197" s="6">
        <f t="shared" si="51"/>
        <v>50000000</v>
      </c>
      <c r="D197" s="12">
        <f ca="1">IF(A197&lt;$B$1,VLOOKUP(A197,[1]DI!$A$4:$B$15000,2,FALSE),0)</f>
        <v>1.9000000000000006E-2</v>
      </c>
      <c r="E197" s="13">
        <f t="shared" ca="1" si="43"/>
        <v>1.0000746899999999</v>
      </c>
      <c r="F197" s="13">
        <f ca="1">(TRUNC(PRODUCT($E$12:$E196),16))</f>
        <v>1.0121107586825999</v>
      </c>
      <c r="G197" s="13">
        <f t="shared" si="52"/>
        <v>1</v>
      </c>
      <c r="H197" s="13">
        <f t="shared" ca="1" si="44"/>
        <v>1.0121107600000001</v>
      </c>
      <c r="I197" s="12">
        <f t="shared" si="53"/>
        <v>2.5999999999999999E-2</v>
      </c>
      <c r="J197" s="34">
        <f t="shared" si="54"/>
        <v>43935</v>
      </c>
      <c r="K197" s="2">
        <f t="shared" si="55"/>
        <v>128</v>
      </c>
      <c r="L197" s="17">
        <f t="shared" si="56"/>
        <v>128</v>
      </c>
      <c r="M197" s="11">
        <f t="shared" si="45"/>
        <v>1.013122946</v>
      </c>
      <c r="N197" s="11">
        <f t="shared" ca="1" si="46"/>
        <v>1.025392635</v>
      </c>
      <c r="O197" s="17">
        <f t="shared" si="57"/>
        <v>0</v>
      </c>
      <c r="P197" s="13">
        <f t="shared" ca="1" si="47"/>
        <v>1269631.75</v>
      </c>
      <c r="Q197" s="20">
        <f t="shared" si="48"/>
        <v>0</v>
      </c>
      <c r="R197" s="13">
        <f t="shared" si="49"/>
        <v>0</v>
      </c>
      <c r="S197" s="4" t="str">
        <f t="shared" si="58"/>
        <v>A+J=</v>
      </c>
      <c r="T197" s="34">
        <f t="shared" si="59"/>
        <v>44300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</row>
    <row r="198" spans="1:149" x14ac:dyDescent="0.15">
      <c r="A198" s="42">
        <f t="shared" si="50"/>
        <v>44121</v>
      </c>
      <c r="B198" s="72">
        <f t="shared" ca="1" si="60"/>
        <v>51278683.600000001</v>
      </c>
      <c r="C198" s="6">
        <f t="shared" si="51"/>
        <v>50000000</v>
      </c>
      <c r="D198" s="12">
        <f ca="1">IF(A198&lt;$B$1,VLOOKUP(A198,[1]DI!$A$4:$B$15000,2,FALSE),0)</f>
        <v>0</v>
      </c>
      <c r="E198" s="13">
        <f t="shared" ca="1" si="43"/>
        <v>1</v>
      </c>
      <c r="F198" s="13">
        <f ca="1">(TRUNC(PRODUCT($E$12:$E197),16))</f>
        <v>1.01218635323517</v>
      </c>
      <c r="G198" s="13">
        <f t="shared" si="52"/>
        <v>1</v>
      </c>
      <c r="H198" s="13">
        <f t="shared" ca="1" si="44"/>
        <v>1.0121863499999999</v>
      </c>
      <c r="I198" s="12">
        <f t="shared" si="53"/>
        <v>2.5999999999999999E-2</v>
      </c>
      <c r="J198" s="34">
        <f t="shared" si="54"/>
        <v>43935</v>
      </c>
      <c r="K198" s="2">
        <f t="shared" si="55"/>
        <v>128</v>
      </c>
      <c r="L198" s="17">
        <f t="shared" si="56"/>
        <v>129</v>
      </c>
      <c r="M198" s="11">
        <f t="shared" si="45"/>
        <v>1.0132261440000001</v>
      </c>
      <c r="N198" s="11">
        <f t="shared" ca="1" si="46"/>
        <v>1.0255736719999999</v>
      </c>
      <c r="O198" s="17">
        <f t="shared" si="57"/>
        <v>0</v>
      </c>
      <c r="P198" s="13">
        <f t="shared" ca="1" si="47"/>
        <v>1278683.6000000001</v>
      </c>
      <c r="Q198" s="20">
        <f t="shared" si="48"/>
        <v>0</v>
      </c>
      <c r="R198" s="13">
        <f t="shared" si="49"/>
        <v>0</v>
      </c>
      <c r="S198" s="4" t="str">
        <f t="shared" si="58"/>
        <v>A+J=</v>
      </c>
      <c r="T198" s="34">
        <f t="shared" si="59"/>
        <v>44300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2">
        <f t="shared" si="50"/>
        <v>44122</v>
      </c>
      <c r="B199" s="72">
        <f t="shared" ca="1" si="60"/>
        <v>51278683.600000001</v>
      </c>
      <c r="C199" s="6">
        <f t="shared" si="51"/>
        <v>50000000</v>
      </c>
      <c r="D199" s="12">
        <f ca="1">IF(A199&lt;$B$1,VLOOKUP(A199,[1]DI!$A$4:$B$15000,2,FALSE),0)</f>
        <v>0</v>
      </c>
      <c r="E199" s="13">
        <f t="shared" ca="1" si="43"/>
        <v>1</v>
      </c>
      <c r="F199" s="13">
        <f ca="1">(TRUNC(PRODUCT($E$12:$E198),16))</f>
        <v>1.01218635323517</v>
      </c>
      <c r="G199" s="13">
        <f t="shared" si="52"/>
        <v>1</v>
      </c>
      <c r="H199" s="13">
        <f t="shared" ca="1" si="44"/>
        <v>1.0121863499999999</v>
      </c>
      <c r="I199" s="12">
        <f t="shared" si="53"/>
        <v>2.5999999999999999E-2</v>
      </c>
      <c r="J199" s="34">
        <f t="shared" si="54"/>
        <v>43935</v>
      </c>
      <c r="K199" s="2">
        <f t="shared" si="55"/>
        <v>128</v>
      </c>
      <c r="L199" s="17">
        <f t="shared" si="56"/>
        <v>129</v>
      </c>
      <c r="M199" s="11">
        <f t="shared" si="45"/>
        <v>1.0132261440000001</v>
      </c>
      <c r="N199" s="11">
        <f t="shared" ca="1" si="46"/>
        <v>1.0255736719999999</v>
      </c>
      <c r="O199" s="17">
        <f t="shared" si="57"/>
        <v>0</v>
      </c>
      <c r="P199" s="13">
        <f t="shared" ca="1" si="47"/>
        <v>1278683.6000000001</v>
      </c>
      <c r="Q199" s="20">
        <f t="shared" si="48"/>
        <v>0</v>
      </c>
      <c r="R199" s="13">
        <f t="shared" si="49"/>
        <v>0</v>
      </c>
      <c r="S199" s="4" t="str">
        <f t="shared" si="58"/>
        <v>A+J=</v>
      </c>
      <c r="T199" s="34">
        <f t="shared" si="59"/>
        <v>44300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2">
        <f t="shared" si="50"/>
        <v>44123</v>
      </c>
      <c r="B200" s="72">
        <f t="shared" ca="1" si="60"/>
        <v>51278683.600000001</v>
      </c>
      <c r="C200" s="6">
        <f t="shared" si="51"/>
        <v>50000000</v>
      </c>
      <c r="D200" s="12">
        <f ca="1">IF(A200&lt;$B$1,VLOOKUP(A200,[1]DI!$A$4:$B$15000,2,FALSE),0)</f>
        <v>1.9000000000000006E-2</v>
      </c>
      <c r="E200" s="13">
        <f t="shared" ca="1" si="43"/>
        <v>1.0000746899999999</v>
      </c>
      <c r="F200" s="13">
        <f ca="1">(TRUNC(PRODUCT($E$12:$E199),16))</f>
        <v>1.01218635323517</v>
      </c>
      <c r="G200" s="13">
        <f t="shared" si="52"/>
        <v>1</v>
      </c>
      <c r="H200" s="13">
        <f t="shared" ca="1" si="44"/>
        <v>1.0121863499999999</v>
      </c>
      <c r="I200" s="12">
        <f t="shared" si="53"/>
        <v>2.5999999999999999E-2</v>
      </c>
      <c r="J200" s="34">
        <f t="shared" si="54"/>
        <v>43935</v>
      </c>
      <c r="K200" s="2">
        <f t="shared" si="55"/>
        <v>129</v>
      </c>
      <c r="L200" s="17">
        <f t="shared" si="56"/>
        <v>129</v>
      </c>
      <c r="M200" s="11">
        <f t="shared" si="45"/>
        <v>1.0132261440000001</v>
      </c>
      <c r="N200" s="11">
        <f t="shared" ca="1" si="46"/>
        <v>1.0255736719999999</v>
      </c>
      <c r="O200" s="17">
        <f t="shared" si="57"/>
        <v>0</v>
      </c>
      <c r="P200" s="13">
        <f t="shared" ca="1" si="47"/>
        <v>1278683.6000000001</v>
      </c>
      <c r="Q200" s="20">
        <f t="shared" si="48"/>
        <v>0</v>
      </c>
      <c r="R200" s="13">
        <f t="shared" si="49"/>
        <v>0</v>
      </c>
      <c r="S200" s="4" t="str">
        <f t="shared" si="58"/>
        <v>A+J=</v>
      </c>
      <c r="T200" s="34">
        <f t="shared" si="59"/>
        <v>44300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2">
        <f t="shared" si="50"/>
        <v>44124</v>
      </c>
      <c r="B201" s="72">
        <f t="shared" ca="1" si="60"/>
        <v>51287737.299999997</v>
      </c>
      <c r="C201" s="6">
        <f t="shared" si="51"/>
        <v>50000000</v>
      </c>
      <c r="D201" s="12">
        <f ca="1">IF(A201&lt;$B$1,VLOOKUP(A201,[1]DI!$A$4:$B$15000,2,FALSE),0)</f>
        <v>1.9000000000000006E-2</v>
      </c>
      <c r="E201" s="13">
        <f t="shared" ca="1" si="43"/>
        <v>1.0000746899999999</v>
      </c>
      <c r="F201" s="13">
        <f ca="1">(TRUNC(PRODUCT($E$12:$E200),16))</f>
        <v>1.0122619534338899</v>
      </c>
      <c r="G201" s="13">
        <f t="shared" si="52"/>
        <v>1</v>
      </c>
      <c r="H201" s="13">
        <f t="shared" ca="1" si="44"/>
        <v>1.0122619500000001</v>
      </c>
      <c r="I201" s="12">
        <f t="shared" si="53"/>
        <v>2.5999999999999999E-2</v>
      </c>
      <c r="J201" s="34">
        <f t="shared" si="54"/>
        <v>43935</v>
      </c>
      <c r="K201" s="2">
        <f t="shared" si="55"/>
        <v>130</v>
      </c>
      <c r="L201" s="17">
        <f t="shared" si="56"/>
        <v>130</v>
      </c>
      <c r="M201" s="11">
        <f t="shared" si="45"/>
        <v>1.013329352</v>
      </c>
      <c r="N201" s="11">
        <f t="shared" ca="1" si="46"/>
        <v>1.0257547460000001</v>
      </c>
      <c r="O201" s="17">
        <f t="shared" si="57"/>
        <v>0</v>
      </c>
      <c r="P201" s="13">
        <f t="shared" ca="1" si="47"/>
        <v>1287737.3</v>
      </c>
      <c r="Q201" s="20">
        <f t="shared" si="48"/>
        <v>0</v>
      </c>
      <c r="R201" s="13">
        <f t="shared" si="49"/>
        <v>0</v>
      </c>
      <c r="S201" s="4" t="str">
        <f t="shared" si="58"/>
        <v>A+J=</v>
      </c>
      <c r="T201" s="34">
        <f t="shared" si="59"/>
        <v>44300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2">
        <f t="shared" si="50"/>
        <v>44125</v>
      </c>
      <c r="B202" s="72">
        <f t="shared" ca="1" si="60"/>
        <v>51296792.799999997</v>
      </c>
      <c r="C202" s="6">
        <f t="shared" si="51"/>
        <v>50000000</v>
      </c>
      <c r="D202" s="12">
        <f ca="1">IF(A202&lt;$B$1,VLOOKUP(A202,[1]DI!$A$4:$B$15000,2,FALSE),0)</f>
        <v>1.9000000000000006E-2</v>
      </c>
      <c r="E202" s="13">
        <f t="shared" ca="1" si="43"/>
        <v>1.0000746899999999</v>
      </c>
      <c r="F202" s="13">
        <f ca="1">(TRUNC(PRODUCT($E$12:$E201),16))</f>
        <v>1.0123375592791899</v>
      </c>
      <c r="G202" s="13">
        <f t="shared" si="52"/>
        <v>1</v>
      </c>
      <c r="H202" s="13">
        <f t="shared" ca="1" si="44"/>
        <v>1.01233756</v>
      </c>
      <c r="I202" s="12">
        <f t="shared" si="53"/>
        <v>2.5999999999999999E-2</v>
      </c>
      <c r="J202" s="34">
        <f t="shared" si="54"/>
        <v>43935</v>
      </c>
      <c r="K202" s="2">
        <f t="shared" si="55"/>
        <v>131</v>
      </c>
      <c r="L202" s="17">
        <f t="shared" si="56"/>
        <v>131</v>
      </c>
      <c r="M202" s="11">
        <f t="shared" si="45"/>
        <v>1.0134325710000001</v>
      </c>
      <c r="N202" s="11">
        <f t="shared" ca="1" si="46"/>
        <v>1.025935856</v>
      </c>
      <c r="O202" s="17">
        <f t="shared" si="57"/>
        <v>0</v>
      </c>
      <c r="P202" s="13">
        <f t="shared" ca="1" si="47"/>
        <v>1296792.8</v>
      </c>
      <c r="Q202" s="20">
        <f t="shared" si="48"/>
        <v>0</v>
      </c>
      <c r="R202" s="13">
        <f t="shared" si="49"/>
        <v>0</v>
      </c>
      <c r="S202" s="4" t="str">
        <f t="shared" si="58"/>
        <v>A+J=</v>
      </c>
      <c r="T202" s="34">
        <f t="shared" si="59"/>
        <v>44300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2">
        <f t="shared" si="50"/>
        <v>44126</v>
      </c>
      <c r="B203" s="72">
        <f t="shared" ca="1" si="60"/>
        <v>51305849.649999999</v>
      </c>
      <c r="C203" s="6">
        <f t="shared" si="51"/>
        <v>50000000</v>
      </c>
      <c r="D203" s="12">
        <f ca="1">IF(A203&lt;$B$1,VLOOKUP(A203,[1]DI!$A$4:$B$15000,2,FALSE),0)</f>
        <v>1.9000000000000006E-2</v>
      </c>
      <c r="E203" s="13">
        <f t="shared" ca="1" si="43"/>
        <v>1.0000746899999999</v>
      </c>
      <c r="F203" s="13">
        <f ca="1">(TRUNC(PRODUCT($E$12:$E202),16))</f>
        <v>1.0124131707715001</v>
      </c>
      <c r="G203" s="13">
        <f t="shared" si="52"/>
        <v>1</v>
      </c>
      <c r="H203" s="13">
        <f t="shared" ca="1" si="44"/>
        <v>1.0124131700000001</v>
      </c>
      <c r="I203" s="12">
        <f t="shared" si="53"/>
        <v>2.5999999999999999E-2</v>
      </c>
      <c r="J203" s="34">
        <f t="shared" si="54"/>
        <v>43935</v>
      </c>
      <c r="K203" s="2">
        <f t="shared" si="55"/>
        <v>132</v>
      </c>
      <c r="L203" s="17">
        <f t="shared" si="56"/>
        <v>132</v>
      </c>
      <c r="M203" s="11">
        <f t="shared" si="45"/>
        <v>1.013535801</v>
      </c>
      <c r="N203" s="11">
        <f t="shared" ca="1" si="46"/>
        <v>1.026116993</v>
      </c>
      <c r="O203" s="17">
        <f t="shared" si="57"/>
        <v>0</v>
      </c>
      <c r="P203" s="13">
        <f t="shared" ca="1" si="47"/>
        <v>1305849.6499999999</v>
      </c>
      <c r="Q203" s="20">
        <f t="shared" si="48"/>
        <v>0</v>
      </c>
      <c r="R203" s="13">
        <f t="shared" si="49"/>
        <v>0</v>
      </c>
      <c r="S203" s="4" t="str">
        <f t="shared" si="58"/>
        <v>A+J=</v>
      </c>
      <c r="T203" s="34">
        <f t="shared" si="59"/>
        <v>44300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2">
        <f t="shared" si="50"/>
        <v>44127</v>
      </c>
      <c r="B204" s="72">
        <f t="shared" ca="1" si="60"/>
        <v>51314908.29999999</v>
      </c>
      <c r="C204" s="6">
        <f t="shared" si="51"/>
        <v>50000000</v>
      </c>
      <c r="D204" s="12">
        <f ca="1">IF(A204&lt;$B$1,VLOOKUP(A204,[1]DI!$A$4:$B$15000,2,FALSE),0)</f>
        <v>1.9000000000000006E-2</v>
      </c>
      <c r="E204" s="13">
        <f t="shared" ref="E204:E267" ca="1" si="61">ROUND(((1+D204)^(1/252)),8)</f>
        <v>1.0000746899999999</v>
      </c>
      <c r="F204" s="13">
        <f ca="1">(TRUNC(PRODUCT($E$12:$E203),16))</f>
        <v>1.0124887879112201</v>
      </c>
      <c r="G204" s="13">
        <f t="shared" si="52"/>
        <v>1</v>
      </c>
      <c r="H204" s="13">
        <f t="shared" ref="H204:H267" ca="1" si="62">ROUND(F204/G204,8)</f>
        <v>1.0124887899999999</v>
      </c>
      <c r="I204" s="12">
        <f t="shared" si="53"/>
        <v>2.5999999999999999E-2</v>
      </c>
      <c r="J204" s="34">
        <f t="shared" si="54"/>
        <v>43935</v>
      </c>
      <c r="K204" s="2">
        <f t="shared" si="55"/>
        <v>133</v>
      </c>
      <c r="L204" s="17">
        <f t="shared" si="56"/>
        <v>133</v>
      </c>
      <c r="M204" s="11">
        <f t="shared" ref="M204:M267" si="63">ROUND((I204+1)^(L204/252),9)</f>
        <v>1.013639041</v>
      </c>
      <c r="N204" s="11">
        <f t="shared" ref="N204:N267" ca="1" si="64">ROUND(H204*M204,9)</f>
        <v>1.0262981659999999</v>
      </c>
      <c r="O204" s="17">
        <f t="shared" si="57"/>
        <v>0</v>
      </c>
      <c r="P204" s="13">
        <f t="shared" ref="P204:P267" ca="1" si="65">TRUNC(((N204-1)*C204),8)</f>
        <v>1314908.29999999</v>
      </c>
      <c r="Q204" s="20">
        <f t="shared" ref="Q204:Q267" si="66">IF($O204&gt;0,VLOOKUP($O204,$W$12:$AC$19,7),0)</f>
        <v>0</v>
      </c>
      <c r="R204" s="13">
        <f t="shared" ref="R204:R267" si="67">IF(Q204&gt;0,TRUNC(Q204*C$12,8),0)</f>
        <v>0</v>
      </c>
      <c r="S204" s="4" t="str">
        <f t="shared" si="58"/>
        <v>A+J=</v>
      </c>
      <c r="T204" s="34">
        <f t="shared" si="59"/>
        <v>44300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2">
        <f t="shared" ref="A205:A268" si="68">(A204+1)</f>
        <v>44128</v>
      </c>
      <c r="B205" s="72">
        <f t="shared" ca="1" si="60"/>
        <v>51323968.299999997</v>
      </c>
      <c r="C205" s="6">
        <f t="shared" ref="C205:C268" si="69">(C204-R204)</f>
        <v>50000000</v>
      </c>
      <c r="D205" s="12">
        <f ca="1">IF(A205&lt;$B$1,VLOOKUP(A205,[1]DI!$A$4:$B$15000,2,FALSE),0)</f>
        <v>0</v>
      </c>
      <c r="E205" s="13">
        <f t="shared" ca="1" si="61"/>
        <v>1</v>
      </c>
      <c r="F205" s="13">
        <f ca="1">(TRUNC(PRODUCT($E$12:$E204),16))</f>
        <v>1.0125644106987901</v>
      </c>
      <c r="G205" s="13">
        <f t="shared" ref="G205:G268" si="70">IF(O204&gt;0,F204,G204)</f>
        <v>1</v>
      </c>
      <c r="H205" s="13">
        <f t="shared" ca="1" si="62"/>
        <v>1.01256441</v>
      </c>
      <c r="I205" s="12">
        <f t="shared" ref="I205:I268" si="71">I204</f>
        <v>2.5999999999999999E-2</v>
      </c>
      <c r="J205" s="34">
        <f t="shared" ref="J205:J268" si="72">IF(O204&gt;0,VLOOKUP(O204,W$12:AG$150,2),J204)</f>
        <v>43935</v>
      </c>
      <c r="K205" s="2">
        <f t="shared" ref="K205:K268" si="73">IF(A205&gt;J205,IF(NETWORKDAYS(J205,A205,$W$21:$W$544)-1=0,1,NETWORKDAYS(J205,A205,$W$21:$W$544)-1),0)</f>
        <v>133</v>
      </c>
      <c r="L205" s="17">
        <f t="shared" ref="L205:L268" si="74">IF(AND(K205=1,K204=1),1,IF(K205&gt;0,IF(K205=K204,K205+1,K205),0))</f>
        <v>134</v>
      </c>
      <c r="M205" s="11">
        <f t="shared" si="63"/>
        <v>1.0137422920000001</v>
      </c>
      <c r="N205" s="11">
        <f t="shared" ca="1" si="64"/>
        <v>1.026479366</v>
      </c>
      <c r="O205" s="17">
        <f t="shared" ref="O205:O268" si="75">IF(VLOOKUP(A205,X$12:AE$150,8)=VLOOKUP(A204,X$12:AE$150,8),0,VLOOKUP(A205,X$12:AE$150,8))</f>
        <v>0</v>
      </c>
      <c r="P205" s="13">
        <f t="shared" ca="1" si="65"/>
        <v>1323968.3</v>
      </c>
      <c r="Q205" s="20">
        <f t="shared" si="66"/>
        <v>0</v>
      </c>
      <c r="R205" s="13">
        <f t="shared" si="67"/>
        <v>0</v>
      </c>
      <c r="S205" s="4" t="str">
        <f t="shared" ref="S205:S268" si="76">IF(O204&gt;0,VLOOKUP(O204,W$12:AG$150,10),S204)</f>
        <v>A+J=</v>
      </c>
      <c r="T205" s="34">
        <f t="shared" ref="T205:T268" si="77">IF(O204&gt;0,VLOOKUP(O204,W$12:AG$150,11),T204)</f>
        <v>44300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2">
        <f t="shared" si="68"/>
        <v>44129</v>
      </c>
      <c r="B206" s="72">
        <f t="shared" ref="B206:B269" ca="1" si="78">IF(A206&lt;=TODAY(),C206+P206,IF(AND(A206&gt;TODAY(),A206&lt;=$B$1),IF(VLOOKUP(TODAY(),$A$10:$D$5000,4,FALSE)=0,"n.d",C206+P206),"n.d"))</f>
        <v>51323968.299999997</v>
      </c>
      <c r="C206" s="6">
        <f t="shared" si="69"/>
        <v>50000000</v>
      </c>
      <c r="D206" s="12">
        <f ca="1">IF(A206&lt;$B$1,VLOOKUP(A206,[1]DI!$A$4:$B$15000,2,FALSE),0)</f>
        <v>0</v>
      </c>
      <c r="E206" s="13">
        <f t="shared" ca="1" si="61"/>
        <v>1</v>
      </c>
      <c r="F206" s="13">
        <f ca="1">(TRUNC(PRODUCT($E$12:$E205),16))</f>
        <v>1.0125644106987901</v>
      </c>
      <c r="G206" s="13">
        <f t="shared" si="70"/>
        <v>1</v>
      </c>
      <c r="H206" s="13">
        <f t="shared" ca="1" si="62"/>
        <v>1.01256441</v>
      </c>
      <c r="I206" s="12">
        <f t="shared" si="71"/>
        <v>2.5999999999999999E-2</v>
      </c>
      <c r="J206" s="34">
        <f t="shared" si="72"/>
        <v>43935</v>
      </c>
      <c r="K206" s="2">
        <f t="shared" si="73"/>
        <v>133</v>
      </c>
      <c r="L206" s="17">
        <f t="shared" si="74"/>
        <v>134</v>
      </c>
      <c r="M206" s="11">
        <f t="shared" si="63"/>
        <v>1.0137422920000001</v>
      </c>
      <c r="N206" s="11">
        <f t="shared" ca="1" si="64"/>
        <v>1.026479366</v>
      </c>
      <c r="O206" s="17">
        <f t="shared" si="75"/>
        <v>0</v>
      </c>
      <c r="P206" s="13">
        <f t="shared" ca="1" si="65"/>
        <v>1323968.3</v>
      </c>
      <c r="Q206" s="20">
        <f t="shared" si="66"/>
        <v>0</v>
      </c>
      <c r="R206" s="13">
        <f t="shared" si="67"/>
        <v>0</v>
      </c>
      <c r="S206" s="4" t="str">
        <f t="shared" si="76"/>
        <v>A+J=</v>
      </c>
      <c r="T206" s="34">
        <f t="shared" si="77"/>
        <v>44300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2">
        <f t="shared" si="68"/>
        <v>44130</v>
      </c>
      <c r="B207" s="72">
        <f t="shared" ca="1" si="78"/>
        <v>51323968.299999997</v>
      </c>
      <c r="C207" s="6">
        <f t="shared" si="69"/>
        <v>50000000</v>
      </c>
      <c r="D207" s="12">
        <f ca="1">IF(A207&lt;$B$1,VLOOKUP(A207,[1]DI!$A$4:$B$15000,2,FALSE),0)</f>
        <v>1.9000000000000006E-2</v>
      </c>
      <c r="E207" s="13">
        <f t="shared" ca="1" si="61"/>
        <v>1.0000746899999999</v>
      </c>
      <c r="F207" s="13">
        <f ca="1">(TRUNC(PRODUCT($E$12:$E206),16))</f>
        <v>1.0125644106987901</v>
      </c>
      <c r="G207" s="13">
        <f t="shared" si="70"/>
        <v>1</v>
      </c>
      <c r="H207" s="13">
        <f t="shared" ca="1" si="62"/>
        <v>1.01256441</v>
      </c>
      <c r="I207" s="12">
        <f t="shared" si="71"/>
        <v>2.5999999999999999E-2</v>
      </c>
      <c r="J207" s="34">
        <f t="shared" si="72"/>
        <v>43935</v>
      </c>
      <c r="K207" s="2">
        <f t="shared" si="73"/>
        <v>134</v>
      </c>
      <c r="L207" s="17">
        <f t="shared" si="74"/>
        <v>134</v>
      </c>
      <c r="M207" s="11">
        <f t="shared" si="63"/>
        <v>1.0137422920000001</v>
      </c>
      <c r="N207" s="11">
        <f t="shared" ca="1" si="64"/>
        <v>1.026479366</v>
      </c>
      <c r="O207" s="17">
        <f t="shared" si="75"/>
        <v>0</v>
      </c>
      <c r="P207" s="13">
        <f t="shared" ca="1" si="65"/>
        <v>1323968.3</v>
      </c>
      <c r="Q207" s="20">
        <f t="shared" si="66"/>
        <v>0</v>
      </c>
      <c r="R207" s="13">
        <f t="shared" si="67"/>
        <v>0</v>
      </c>
      <c r="S207" s="4" t="str">
        <f t="shared" si="76"/>
        <v>A+J=</v>
      </c>
      <c r="T207" s="34">
        <f t="shared" si="77"/>
        <v>44300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2">
        <f t="shared" si="68"/>
        <v>44131</v>
      </c>
      <c r="B208" s="72">
        <f t="shared" ca="1" si="78"/>
        <v>51333030.04999999</v>
      </c>
      <c r="C208" s="6">
        <f t="shared" si="69"/>
        <v>50000000</v>
      </c>
      <c r="D208" s="12">
        <f ca="1">IF(A208&lt;$B$1,VLOOKUP(A208,[1]DI!$A$4:$B$15000,2,FALSE),0)</f>
        <v>1.9000000000000006E-2</v>
      </c>
      <c r="E208" s="13">
        <f t="shared" ca="1" si="61"/>
        <v>1.0000746899999999</v>
      </c>
      <c r="F208" s="13">
        <f ca="1">(TRUNC(PRODUCT($E$12:$E207),16))</f>
        <v>1.01264003913462</v>
      </c>
      <c r="G208" s="13">
        <f t="shared" si="70"/>
        <v>1</v>
      </c>
      <c r="H208" s="13">
        <f t="shared" ca="1" si="62"/>
        <v>1.01264004</v>
      </c>
      <c r="I208" s="12">
        <f t="shared" si="71"/>
        <v>2.5999999999999999E-2</v>
      </c>
      <c r="J208" s="34">
        <f t="shared" si="72"/>
        <v>43935</v>
      </c>
      <c r="K208" s="2">
        <f t="shared" si="73"/>
        <v>135</v>
      </c>
      <c r="L208" s="17">
        <f t="shared" si="74"/>
        <v>135</v>
      </c>
      <c r="M208" s="11">
        <f t="shared" si="63"/>
        <v>1.0138455529999999</v>
      </c>
      <c r="N208" s="11">
        <f t="shared" ca="1" si="64"/>
        <v>1.0266606009999999</v>
      </c>
      <c r="O208" s="17">
        <f t="shared" si="75"/>
        <v>0</v>
      </c>
      <c r="P208" s="13">
        <f t="shared" ca="1" si="65"/>
        <v>1333030.04999999</v>
      </c>
      <c r="Q208" s="20">
        <f t="shared" si="66"/>
        <v>0</v>
      </c>
      <c r="R208" s="13">
        <f t="shared" si="67"/>
        <v>0</v>
      </c>
      <c r="S208" s="4" t="str">
        <f t="shared" si="76"/>
        <v>A+J=</v>
      </c>
      <c r="T208" s="34">
        <f t="shared" si="77"/>
        <v>44300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2">
        <f t="shared" si="68"/>
        <v>44132</v>
      </c>
      <c r="B209" s="72">
        <f t="shared" ca="1" si="78"/>
        <v>51342093.149999999</v>
      </c>
      <c r="C209" s="6">
        <f t="shared" si="69"/>
        <v>50000000</v>
      </c>
      <c r="D209" s="12">
        <f ca="1">IF(A209&lt;$B$1,VLOOKUP(A209,[1]DI!$A$4:$B$15000,2,FALSE),0)</f>
        <v>1.9000000000000006E-2</v>
      </c>
      <c r="E209" s="13">
        <f t="shared" ca="1" si="61"/>
        <v>1.0000746899999999</v>
      </c>
      <c r="F209" s="13">
        <f ca="1">(TRUNC(PRODUCT($E$12:$E208),16))</f>
        <v>1.01271567321915</v>
      </c>
      <c r="G209" s="13">
        <f t="shared" si="70"/>
        <v>1</v>
      </c>
      <c r="H209" s="13">
        <f t="shared" ca="1" si="62"/>
        <v>1.01271567</v>
      </c>
      <c r="I209" s="12">
        <f t="shared" si="71"/>
        <v>2.5999999999999999E-2</v>
      </c>
      <c r="J209" s="34">
        <f t="shared" si="72"/>
        <v>43935</v>
      </c>
      <c r="K209" s="2">
        <f t="shared" si="73"/>
        <v>136</v>
      </c>
      <c r="L209" s="17">
        <f t="shared" si="74"/>
        <v>136</v>
      </c>
      <c r="M209" s="11">
        <f t="shared" si="63"/>
        <v>1.0139488240000001</v>
      </c>
      <c r="N209" s="11">
        <f t="shared" ca="1" si="64"/>
        <v>1.026841863</v>
      </c>
      <c r="O209" s="17">
        <f t="shared" si="75"/>
        <v>0</v>
      </c>
      <c r="P209" s="13">
        <f t="shared" ca="1" si="65"/>
        <v>1342093.1499999999</v>
      </c>
      <c r="Q209" s="20">
        <f t="shared" si="66"/>
        <v>0</v>
      </c>
      <c r="R209" s="13">
        <f t="shared" si="67"/>
        <v>0</v>
      </c>
      <c r="S209" s="4" t="str">
        <f t="shared" si="76"/>
        <v>A+J=</v>
      </c>
      <c r="T209" s="34">
        <f t="shared" si="77"/>
        <v>44300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2">
        <f t="shared" si="68"/>
        <v>44133</v>
      </c>
      <c r="B210" s="72">
        <f t="shared" ca="1" si="78"/>
        <v>51351158.049999997</v>
      </c>
      <c r="C210" s="6">
        <f t="shared" si="69"/>
        <v>50000000</v>
      </c>
      <c r="D210" s="12">
        <f ca="1">IF(A210&lt;$B$1,VLOOKUP(A210,[1]DI!$A$4:$B$15000,2,FALSE),0)</f>
        <v>1.9000000000000006E-2</v>
      </c>
      <c r="E210" s="13">
        <f t="shared" ca="1" si="61"/>
        <v>1.0000746899999999</v>
      </c>
      <c r="F210" s="13">
        <f ca="1">(TRUNC(PRODUCT($E$12:$E209),16))</f>
        <v>1.0127913129527799</v>
      </c>
      <c r="G210" s="13">
        <f t="shared" si="70"/>
        <v>1</v>
      </c>
      <c r="H210" s="13">
        <f t="shared" ca="1" si="62"/>
        <v>1.0127913099999999</v>
      </c>
      <c r="I210" s="12">
        <f t="shared" si="71"/>
        <v>2.5999999999999999E-2</v>
      </c>
      <c r="J210" s="34">
        <f t="shared" si="72"/>
        <v>43935</v>
      </c>
      <c r="K210" s="2">
        <f t="shared" si="73"/>
        <v>137</v>
      </c>
      <c r="L210" s="17">
        <f t="shared" si="74"/>
        <v>137</v>
      </c>
      <c r="M210" s="11">
        <f t="shared" si="63"/>
        <v>1.0140521060000001</v>
      </c>
      <c r="N210" s="11">
        <f t="shared" ca="1" si="64"/>
        <v>1.027023161</v>
      </c>
      <c r="O210" s="17">
        <f t="shared" si="75"/>
        <v>0</v>
      </c>
      <c r="P210" s="13">
        <f t="shared" ca="1" si="65"/>
        <v>1351158.05</v>
      </c>
      <c r="Q210" s="20">
        <f t="shared" si="66"/>
        <v>0</v>
      </c>
      <c r="R210" s="13">
        <f t="shared" si="67"/>
        <v>0</v>
      </c>
      <c r="S210" s="4" t="str">
        <f t="shared" si="76"/>
        <v>A+J=</v>
      </c>
      <c r="T210" s="34">
        <f t="shared" si="77"/>
        <v>44300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2">
        <f t="shared" si="68"/>
        <v>44134</v>
      </c>
      <c r="B211" s="72">
        <f t="shared" ca="1" si="78"/>
        <v>51360224.799999997</v>
      </c>
      <c r="C211" s="6">
        <f t="shared" si="69"/>
        <v>50000000</v>
      </c>
      <c r="D211" s="12">
        <f ca="1">IF(A211&lt;$B$1,VLOOKUP(A211,[1]DI!$A$4:$B$15000,2,FALSE),0)</f>
        <v>1.9000000000000006E-2</v>
      </c>
      <c r="E211" s="13">
        <f t="shared" ca="1" si="61"/>
        <v>1.0000746899999999</v>
      </c>
      <c r="F211" s="13">
        <f ca="1">(TRUNC(PRODUCT($E$12:$E210),16))</f>
        <v>1.01286695833594</v>
      </c>
      <c r="G211" s="13">
        <f t="shared" si="70"/>
        <v>1</v>
      </c>
      <c r="H211" s="13">
        <f t="shared" ca="1" si="62"/>
        <v>1.01286696</v>
      </c>
      <c r="I211" s="12">
        <f t="shared" si="71"/>
        <v>2.5999999999999999E-2</v>
      </c>
      <c r="J211" s="34">
        <f t="shared" si="72"/>
        <v>43935</v>
      </c>
      <c r="K211" s="2">
        <f t="shared" si="73"/>
        <v>138</v>
      </c>
      <c r="L211" s="17">
        <f t="shared" si="74"/>
        <v>138</v>
      </c>
      <c r="M211" s="11">
        <f t="shared" si="63"/>
        <v>1.0141553990000001</v>
      </c>
      <c r="N211" s="11">
        <f t="shared" ca="1" si="64"/>
        <v>1.027204496</v>
      </c>
      <c r="O211" s="17">
        <f t="shared" si="75"/>
        <v>0</v>
      </c>
      <c r="P211" s="13">
        <f t="shared" ca="1" si="65"/>
        <v>1360224.8</v>
      </c>
      <c r="Q211" s="20">
        <f t="shared" si="66"/>
        <v>0</v>
      </c>
      <c r="R211" s="13">
        <f t="shared" si="67"/>
        <v>0</v>
      </c>
      <c r="S211" s="4" t="str">
        <f t="shared" si="76"/>
        <v>A+J=</v>
      </c>
      <c r="T211" s="34">
        <f t="shared" si="77"/>
        <v>44300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2">
        <f t="shared" si="68"/>
        <v>44135</v>
      </c>
      <c r="B212" s="72">
        <f t="shared" ca="1" si="78"/>
        <v>51369292.850000001</v>
      </c>
      <c r="C212" s="6">
        <f t="shared" si="69"/>
        <v>50000000</v>
      </c>
      <c r="D212" s="12">
        <f ca="1">IF(A212&lt;$B$1,VLOOKUP(A212,[1]DI!$A$4:$B$15000,2,FALSE),0)</f>
        <v>0</v>
      </c>
      <c r="E212" s="13">
        <f t="shared" ca="1" si="61"/>
        <v>1</v>
      </c>
      <c r="F212" s="13">
        <f ca="1">(TRUNC(PRODUCT($E$12:$E211),16))</f>
        <v>1.0129426093690601</v>
      </c>
      <c r="G212" s="13">
        <f t="shared" si="70"/>
        <v>1</v>
      </c>
      <c r="H212" s="13">
        <f t="shared" ca="1" si="62"/>
        <v>1.0129426100000001</v>
      </c>
      <c r="I212" s="12">
        <f t="shared" si="71"/>
        <v>2.5999999999999999E-2</v>
      </c>
      <c r="J212" s="34">
        <f t="shared" si="72"/>
        <v>43935</v>
      </c>
      <c r="K212" s="2">
        <f t="shared" si="73"/>
        <v>138</v>
      </c>
      <c r="L212" s="17">
        <f t="shared" si="74"/>
        <v>139</v>
      </c>
      <c r="M212" s="11">
        <f t="shared" si="63"/>
        <v>1.014258702</v>
      </c>
      <c r="N212" s="11">
        <f t="shared" ca="1" si="64"/>
        <v>1.0273858570000001</v>
      </c>
      <c r="O212" s="17">
        <f t="shared" si="75"/>
        <v>0</v>
      </c>
      <c r="P212" s="13">
        <f t="shared" ca="1" si="65"/>
        <v>1369292.85</v>
      </c>
      <c r="Q212" s="20">
        <f t="shared" si="66"/>
        <v>0</v>
      </c>
      <c r="R212" s="13">
        <f t="shared" si="67"/>
        <v>0</v>
      </c>
      <c r="S212" s="4" t="str">
        <f t="shared" si="76"/>
        <v>A+J=</v>
      </c>
      <c r="T212" s="34">
        <f t="shared" si="77"/>
        <v>44300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2">
        <f t="shared" si="68"/>
        <v>44136</v>
      </c>
      <c r="B213" s="72">
        <f t="shared" ca="1" si="78"/>
        <v>51369292.850000001</v>
      </c>
      <c r="C213" s="6">
        <f t="shared" si="69"/>
        <v>50000000</v>
      </c>
      <c r="D213" s="12">
        <f ca="1">IF(A213&lt;$B$1,VLOOKUP(A213,[1]DI!$A$4:$B$15000,2,FALSE),0)</f>
        <v>0</v>
      </c>
      <c r="E213" s="13">
        <f t="shared" ca="1" si="61"/>
        <v>1</v>
      </c>
      <c r="F213" s="13">
        <f ca="1">(TRUNC(PRODUCT($E$12:$E212),16))</f>
        <v>1.0129426093690601</v>
      </c>
      <c r="G213" s="13">
        <f t="shared" si="70"/>
        <v>1</v>
      </c>
      <c r="H213" s="13">
        <f t="shared" ca="1" si="62"/>
        <v>1.0129426100000001</v>
      </c>
      <c r="I213" s="12">
        <f t="shared" si="71"/>
        <v>2.5999999999999999E-2</v>
      </c>
      <c r="J213" s="34">
        <f t="shared" si="72"/>
        <v>43935</v>
      </c>
      <c r="K213" s="2">
        <f t="shared" si="73"/>
        <v>138</v>
      </c>
      <c r="L213" s="17">
        <f t="shared" si="74"/>
        <v>139</v>
      </c>
      <c r="M213" s="11">
        <f t="shared" si="63"/>
        <v>1.014258702</v>
      </c>
      <c r="N213" s="11">
        <f t="shared" ca="1" si="64"/>
        <v>1.0273858570000001</v>
      </c>
      <c r="O213" s="17">
        <f t="shared" si="75"/>
        <v>0</v>
      </c>
      <c r="P213" s="13">
        <f t="shared" ca="1" si="65"/>
        <v>1369292.85</v>
      </c>
      <c r="Q213" s="20">
        <f t="shared" si="66"/>
        <v>0</v>
      </c>
      <c r="R213" s="13">
        <f t="shared" si="67"/>
        <v>0</v>
      </c>
      <c r="S213" s="4" t="str">
        <f t="shared" si="76"/>
        <v>A+J=</v>
      </c>
      <c r="T213" s="34">
        <f t="shared" si="77"/>
        <v>44300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2">
        <f t="shared" si="68"/>
        <v>44137</v>
      </c>
      <c r="B214" s="72">
        <f t="shared" ca="1" si="78"/>
        <v>51369292.850000001</v>
      </c>
      <c r="C214" s="6">
        <f t="shared" si="69"/>
        <v>50000000</v>
      </c>
      <c r="D214" s="12">
        <f ca="1">IF(A214&lt;$B$1,VLOOKUP(A214,[1]DI!$A$4:$B$15000,2,FALSE),0)</f>
        <v>0</v>
      </c>
      <c r="E214" s="13">
        <f t="shared" ca="1" si="61"/>
        <v>1</v>
      </c>
      <c r="F214" s="13">
        <f ca="1">(TRUNC(PRODUCT($E$12:$E213),16))</f>
        <v>1.0129426093690601</v>
      </c>
      <c r="G214" s="13">
        <f t="shared" si="70"/>
        <v>1</v>
      </c>
      <c r="H214" s="13">
        <f t="shared" ca="1" si="62"/>
        <v>1.0129426100000001</v>
      </c>
      <c r="I214" s="12">
        <f t="shared" si="71"/>
        <v>2.5999999999999999E-2</v>
      </c>
      <c r="J214" s="34">
        <f t="shared" si="72"/>
        <v>43935</v>
      </c>
      <c r="K214" s="2">
        <f t="shared" si="73"/>
        <v>138</v>
      </c>
      <c r="L214" s="17">
        <f t="shared" si="74"/>
        <v>139</v>
      </c>
      <c r="M214" s="11">
        <f t="shared" si="63"/>
        <v>1.014258702</v>
      </c>
      <c r="N214" s="11">
        <f t="shared" ca="1" si="64"/>
        <v>1.0273858570000001</v>
      </c>
      <c r="O214" s="17">
        <f t="shared" si="75"/>
        <v>0</v>
      </c>
      <c r="P214" s="13">
        <f t="shared" ca="1" si="65"/>
        <v>1369292.85</v>
      </c>
      <c r="Q214" s="20">
        <f t="shared" si="66"/>
        <v>0</v>
      </c>
      <c r="R214" s="13">
        <f t="shared" si="67"/>
        <v>0</v>
      </c>
      <c r="S214" s="4" t="str">
        <f t="shared" si="76"/>
        <v>A+J=</v>
      </c>
      <c r="T214" s="34">
        <f t="shared" si="77"/>
        <v>44300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2">
        <f t="shared" si="68"/>
        <v>44138</v>
      </c>
      <c r="B215" s="72">
        <f t="shared" ca="1" si="78"/>
        <v>51369292.850000001</v>
      </c>
      <c r="C215" s="6">
        <f t="shared" si="69"/>
        <v>50000000</v>
      </c>
      <c r="D215" s="12">
        <f ca="1">IF(A215&lt;$B$1,VLOOKUP(A215,[1]DI!$A$4:$B$15000,2,FALSE),0)</f>
        <v>1.9000000000000006E-2</v>
      </c>
      <c r="E215" s="13">
        <f t="shared" ca="1" si="61"/>
        <v>1.0000746899999999</v>
      </c>
      <c r="F215" s="13">
        <f ca="1">(TRUNC(PRODUCT($E$12:$E214),16))</f>
        <v>1.0129426093690601</v>
      </c>
      <c r="G215" s="13">
        <f t="shared" si="70"/>
        <v>1</v>
      </c>
      <c r="H215" s="13">
        <f t="shared" ca="1" si="62"/>
        <v>1.0129426100000001</v>
      </c>
      <c r="I215" s="12">
        <f t="shared" si="71"/>
        <v>2.5999999999999999E-2</v>
      </c>
      <c r="J215" s="34">
        <f t="shared" si="72"/>
        <v>43935</v>
      </c>
      <c r="K215" s="2">
        <f t="shared" si="73"/>
        <v>139</v>
      </c>
      <c r="L215" s="17">
        <f t="shared" si="74"/>
        <v>139</v>
      </c>
      <c r="M215" s="11">
        <f t="shared" si="63"/>
        <v>1.014258702</v>
      </c>
      <c r="N215" s="11">
        <f t="shared" ca="1" si="64"/>
        <v>1.0273858570000001</v>
      </c>
      <c r="O215" s="17">
        <f t="shared" si="75"/>
        <v>0</v>
      </c>
      <c r="P215" s="13">
        <f t="shared" ca="1" si="65"/>
        <v>1369292.85</v>
      </c>
      <c r="Q215" s="20">
        <f t="shared" si="66"/>
        <v>0</v>
      </c>
      <c r="R215" s="13">
        <f t="shared" si="67"/>
        <v>0</v>
      </c>
      <c r="S215" s="4" t="str">
        <f t="shared" si="76"/>
        <v>A+J=</v>
      </c>
      <c r="T215" s="34">
        <f t="shared" si="77"/>
        <v>44300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2">
        <f t="shared" si="68"/>
        <v>44139</v>
      </c>
      <c r="B216" s="72">
        <f t="shared" ca="1" si="78"/>
        <v>51378362.75</v>
      </c>
      <c r="C216" s="6">
        <f t="shared" si="69"/>
        <v>50000000</v>
      </c>
      <c r="D216" s="12">
        <f ca="1">IF(A216&lt;$B$1,VLOOKUP(A216,[1]DI!$A$4:$B$15000,2,FALSE),0)</f>
        <v>1.9000000000000006E-2</v>
      </c>
      <c r="E216" s="13">
        <f t="shared" ca="1" si="61"/>
        <v>1.0000746899999999</v>
      </c>
      <c r="F216" s="13">
        <f ca="1">(TRUNC(PRODUCT($E$12:$E215),16))</f>
        <v>1.01301826605256</v>
      </c>
      <c r="G216" s="13">
        <f t="shared" si="70"/>
        <v>1</v>
      </c>
      <c r="H216" s="13">
        <f t="shared" ca="1" si="62"/>
        <v>1.0130182700000001</v>
      </c>
      <c r="I216" s="12">
        <f t="shared" si="71"/>
        <v>2.5999999999999999E-2</v>
      </c>
      <c r="J216" s="34">
        <f t="shared" si="72"/>
        <v>43935</v>
      </c>
      <c r="K216" s="2">
        <f t="shared" si="73"/>
        <v>140</v>
      </c>
      <c r="L216" s="17">
        <f t="shared" si="74"/>
        <v>140</v>
      </c>
      <c r="M216" s="11">
        <f t="shared" si="63"/>
        <v>1.014362016</v>
      </c>
      <c r="N216" s="11">
        <f t="shared" ca="1" si="64"/>
        <v>1.0275672549999999</v>
      </c>
      <c r="O216" s="17">
        <f t="shared" si="75"/>
        <v>0</v>
      </c>
      <c r="P216" s="13">
        <f t="shared" ca="1" si="65"/>
        <v>1378362.75</v>
      </c>
      <c r="Q216" s="20">
        <f t="shared" si="66"/>
        <v>0</v>
      </c>
      <c r="R216" s="13">
        <f t="shared" si="67"/>
        <v>0</v>
      </c>
      <c r="S216" s="4" t="str">
        <f t="shared" si="76"/>
        <v>A+J=</v>
      </c>
      <c r="T216" s="34">
        <f t="shared" si="77"/>
        <v>44300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2">
        <f t="shared" si="68"/>
        <v>44140</v>
      </c>
      <c r="B217" s="72">
        <f t="shared" ca="1" si="78"/>
        <v>51387433.899999999</v>
      </c>
      <c r="C217" s="6">
        <f t="shared" si="69"/>
        <v>50000000</v>
      </c>
      <c r="D217" s="12">
        <f ca="1">IF(A217&lt;$B$1,VLOOKUP(A217,[1]DI!$A$4:$B$15000,2,FALSE),0)</f>
        <v>1.9000000000000006E-2</v>
      </c>
      <c r="E217" s="13">
        <f t="shared" ca="1" si="61"/>
        <v>1.0000746899999999</v>
      </c>
      <c r="F217" s="13">
        <f ca="1">(TRUNC(PRODUCT($E$12:$E216),16))</f>
        <v>1.0130939283868501</v>
      </c>
      <c r="G217" s="13">
        <f t="shared" si="70"/>
        <v>1</v>
      </c>
      <c r="H217" s="13">
        <f t="shared" ca="1" si="62"/>
        <v>1.0130939299999999</v>
      </c>
      <c r="I217" s="12">
        <f t="shared" si="71"/>
        <v>2.5999999999999999E-2</v>
      </c>
      <c r="J217" s="34">
        <f t="shared" si="72"/>
        <v>43935</v>
      </c>
      <c r="K217" s="2">
        <f t="shared" si="73"/>
        <v>141</v>
      </c>
      <c r="L217" s="17">
        <f t="shared" si="74"/>
        <v>141</v>
      </c>
      <c r="M217" s="11">
        <f t="shared" si="63"/>
        <v>1.0144653400000001</v>
      </c>
      <c r="N217" s="11">
        <f t="shared" ca="1" si="64"/>
        <v>1.027748678</v>
      </c>
      <c r="O217" s="17">
        <f t="shared" si="75"/>
        <v>0</v>
      </c>
      <c r="P217" s="13">
        <f t="shared" ca="1" si="65"/>
        <v>1387433.9</v>
      </c>
      <c r="Q217" s="20">
        <f t="shared" si="66"/>
        <v>0</v>
      </c>
      <c r="R217" s="13">
        <f t="shared" si="67"/>
        <v>0</v>
      </c>
      <c r="S217" s="4" t="str">
        <f t="shared" si="76"/>
        <v>A+J=</v>
      </c>
      <c r="T217" s="34">
        <f t="shared" si="77"/>
        <v>44300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2">
        <f t="shared" si="68"/>
        <v>44141</v>
      </c>
      <c r="B218" s="72">
        <f t="shared" ca="1" si="78"/>
        <v>51396506.950000003</v>
      </c>
      <c r="C218" s="6">
        <f t="shared" si="69"/>
        <v>50000000</v>
      </c>
      <c r="D218" s="12">
        <f ca="1">IF(A218&lt;$B$1,VLOOKUP(A218,[1]DI!$A$4:$B$15000,2,FALSE),0)</f>
        <v>1.9000000000000006E-2</v>
      </c>
      <c r="E218" s="13">
        <f t="shared" ca="1" si="61"/>
        <v>1.0000746899999999</v>
      </c>
      <c r="F218" s="13">
        <f ca="1">(TRUNC(PRODUCT($E$12:$E217),16))</f>
        <v>1.0131695963723599</v>
      </c>
      <c r="G218" s="13">
        <f t="shared" si="70"/>
        <v>1</v>
      </c>
      <c r="H218" s="13">
        <f t="shared" ca="1" si="62"/>
        <v>1.0131695999999999</v>
      </c>
      <c r="I218" s="12">
        <f t="shared" si="71"/>
        <v>2.5999999999999999E-2</v>
      </c>
      <c r="J218" s="34">
        <f t="shared" si="72"/>
        <v>43935</v>
      </c>
      <c r="K218" s="2">
        <f t="shared" si="73"/>
        <v>142</v>
      </c>
      <c r="L218" s="17">
        <f t="shared" si="74"/>
        <v>142</v>
      </c>
      <c r="M218" s="11">
        <f t="shared" si="63"/>
        <v>1.014568675</v>
      </c>
      <c r="N218" s="11">
        <f t="shared" ca="1" si="64"/>
        <v>1.027930139</v>
      </c>
      <c r="O218" s="17">
        <f t="shared" si="75"/>
        <v>0</v>
      </c>
      <c r="P218" s="13">
        <f t="shared" ca="1" si="65"/>
        <v>1396506.95</v>
      </c>
      <c r="Q218" s="20">
        <f t="shared" si="66"/>
        <v>0</v>
      </c>
      <c r="R218" s="13">
        <f t="shared" si="67"/>
        <v>0</v>
      </c>
      <c r="S218" s="4" t="str">
        <f t="shared" si="76"/>
        <v>A+J=</v>
      </c>
      <c r="T218" s="34">
        <f t="shared" si="77"/>
        <v>44300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2">
        <f t="shared" si="68"/>
        <v>44142</v>
      </c>
      <c r="B219" s="72">
        <f t="shared" ca="1" si="78"/>
        <v>51405581.25</v>
      </c>
      <c r="C219" s="6">
        <f t="shared" si="69"/>
        <v>50000000</v>
      </c>
      <c r="D219" s="12">
        <f ca="1">IF(A219&lt;$B$1,VLOOKUP(A219,[1]DI!$A$4:$B$15000,2,FALSE),0)</f>
        <v>0</v>
      </c>
      <c r="E219" s="13">
        <f t="shared" ca="1" si="61"/>
        <v>1</v>
      </c>
      <c r="F219" s="13">
        <f ca="1">(TRUNC(PRODUCT($E$12:$E218),16))</f>
        <v>1.01324527000951</v>
      </c>
      <c r="G219" s="13">
        <f t="shared" si="70"/>
        <v>1</v>
      </c>
      <c r="H219" s="13">
        <f t="shared" ca="1" si="62"/>
        <v>1.0132452700000001</v>
      </c>
      <c r="I219" s="12">
        <f t="shared" si="71"/>
        <v>2.5999999999999999E-2</v>
      </c>
      <c r="J219" s="34">
        <f t="shared" si="72"/>
        <v>43935</v>
      </c>
      <c r="K219" s="2">
        <f t="shared" si="73"/>
        <v>142</v>
      </c>
      <c r="L219" s="17">
        <f t="shared" si="74"/>
        <v>143</v>
      </c>
      <c r="M219" s="11">
        <f t="shared" si="63"/>
        <v>1.0146720199999999</v>
      </c>
      <c r="N219" s="11">
        <f t="shared" ca="1" si="64"/>
        <v>1.028111625</v>
      </c>
      <c r="O219" s="17">
        <f t="shared" si="75"/>
        <v>0</v>
      </c>
      <c r="P219" s="13">
        <f t="shared" ca="1" si="65"/>
        <v>1405581.25</v>
      </c>
      <c r="Q219" s="20">
        <f t="shared" si="66"/>
        <v>0</v>
      </c>
      <c r="R219" s="13">
        <f t="shared" si="67"/>
        <v>0</v>
      </c>
      <c r="S219" s="4" t="str">
        <f t="shared" si="76"/>
        <v>A+J=</v>
      </c>
      <c r="T219" s="34">
        <f t="shared" si="77"/>
        <v>44300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2">
        <f t="shared" si="68"/>
        <v>44143</v>
      </c>
      <c r="B220" s="72">
        <f t="shared" ca="1" si="78"/>
        <v>51405581.25</v>
      </c>
      <c r="C220" s="6">
        <f t="shared" si="69"/>
        <v>50000000</v>
      </c>
      <c r="D220" s="12">
        <f ca="1">IF(A220&lt;$B$1,VLOOKUP(A220,[1]DI!$A$4:$B$15000,2,FALSE),0)</f>
        <v>0</v>
      </c>
      <c r="E220" s="13">
        <f t="shared" ca="1" si="61"/>
        <v>1</v>
      </c>
      <c r="F220" s="13">
        <f ca="1">(TRUNC(PRODUCT($E$12:$E219),16))</f>
        <v>1.01324527000951</v>
      </c>
      <c r="G220" s="13">
        <f t="shared" si="70"/>
        <v>1</v>
      </c>
      <c r="H220" s="13">
        <f t="shared" ca="1" si="62"/>
        <v>1.0132452700000001</v>
      </c>
      <c r="I220" s="12">
        <f t="shared" si="71"/>
        <v>2.5999999999999999E-2</v>
      </c>
      <c r="J220" s="34">
        <f t="shared" si="72"/>
        <v>43935</v>
      </c>
      <c r="K220" s="2">
        <f t="shared" si="73"/>
        <v>142</v>
      </c>
      <c r="L220" s="17">
        <f t="shared" si="74"/>
        <v>143</v>
      </c>
      <c r="M220" s="11">
        <f t="shared" si="63"/>
        <v>1.0146720199999999</v>
      </c>
      <c r="N220" s="11">
        <f t="shared" ca="1" si="64"/>
        <v>1.028111625</v>
      </c>
      <c r="O220" s="17">
        <f t="shared" si="75"/>
        <v>0</v>
      </c>
      <c r="P220" s="13">
        <f t="shared" ca="1" si="65"/>
        <v>1405581.25</v>
      </c>
      <c r="Q220" s="20">
        <f t="shared" si="66"/>
        <v>0</v>
      </c>
      <c r="R220" s="13">
        <f t="shared" si="67"/>
        <v>0</v>
      </c>
      <c r="S220" s="4" t="str">
        <f t="shared" si="76"/>
        <v>A+J=</v>
      </c>
      <c r="T220" s="34">
        <f t="shared" si="77"/>
        <v>44300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2">
        <f t="shared" si="68"/>
        <v>44144</v>
      </c>
      <c r="B221" s="72">
        <f t="shared" ca="1" si="78"/>
        <v>51405581.25</v>
      </c>
      <c r="C221" s="6">
        <f t="shared" si="69"/>
        <v>50000000</v>
      </c>
      <c r="D221" s="12">
        <f ca="1">IF(A221&lt;$B$1,VLOOKUP(A221,[1]DI!$A$4:$B$15000,2,FALSE),0)</f>
        <v>1.9000000000000006E-2</v>
      </c>
      <c r="E221" s="13">
        <f t="shared" ca="1" si="61"/>
        <v>1.0000746899999999</v>
      </c>
      <c r="F221" s="13">
        <f ca="1">(TRUNC(PRODUCT($E$12:$E220),16))</f>
        <v>1.01324527000951</v>
      </c>
      <c r="G221" s="13">
        <f t="shared" si="70"/>
        <v>1</v>
      </c>
      <c r="H221" s="13">
        <f t="shared" ca="1" si="62"/>
        <v>1.0132452700000001</v>
      </c>
      <c r="I221" s="12">
        <f t="shared" si="71"/>
        <v>2.5999999999999999E-2</v>
      </c>
      <c r="J221" s="34">
        <f t="shared" si="72"/>
        <v>43935</v>
      </c>
      <c r="K221" s="2">
        <f t="shared" si="73"/>
        <v>143</v>
      </c>
      <c r="L221" s="17">
        <f t="shared" si="74"/>
        <v>143</v>
      </c>
      <c r="M221" s="11">
        <f t="shared" si="63"/>
        <v>1.0146720199999999</v>
      </c>
      <c r="N221" s="11">
        <f t="shared" ca="1" si="64"/>
        <v>1.028111625</v>
      </c>
      <c r="O221" s="17">
        <f t="shared" si="75"/>
        <v>0</v>
      </c>
      <c r="P221" s="13">
        <f t="shared" ca="1" si="65"/>
        <v>1405581.25</v>
      </c>
      <c r="Q221" s="20">
        <f t="shared" si="66"/>
        <v>0</v>
      </c>
      <c r="R221" s="13">
        <f t="shared" si="67"/>
        <v>0</v>
      </c>
      <c r="S221" s="4" t="str">
        <f t="shared" si="76"/>
        <v>A+J=</v>
      </c>
      <c r="T221" s="34">
        <f t="shared" si="77"/>
        <v>44300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2">
        <f t="shared" si="68"/>
        <v>44145</v>
      </c>
      <c r="B222" s="72">
        <f t="shared" ca="1" si="78"/>
        <v>51414657.399999999</v>
      </c>
      <c r="C222" s="6">
        <f t="shared" si="69"/>
        <v>50000000</v>
      </c>
      <c r="D222" s="12">
        <f ca="1">IF(A222&lt;$B$1,VLOOKUP(A222,[1]DI!$A$4:$B$15000,2,FALSE),0)</f>
        <v>1.9000000000000006E-2</v>
      </c>
      <c r="E222" s="13">
        <f t="shared" ca="1" si="61"/>
        <v>1.0000746899999999</v>
      </c>
      <c r="F222" s="13">
        <f ca="1">(TRUNC(PRODUCT($E$12:$E221),16))</f>
        <v>1.0133209492987301</v>
      </c>
      <c r="G222" s="13">
        <f t="shared" si="70"/>
        <v>1</v>
      </c>
      <c r="H222" s="13">
        <f t="shared" ca="1" si="62"/>
        <v>1.01332095</v>
      </c>
      <c r="I222" s="12">
        <f t="shared" si="71"/>
        <v>2.5999999999999999E-2</v>
      </c>
      <c r="J222" s="34">
        <f t="shared" si="72"/>
        <v>43935</v>
      </c>
      <c r="K222" s="2">
        <f t="shared" si="73"/>
        <v>144</v>
      </c>
      <c r="L222" s="17">
        <f t="shared" si="74"/>
        <v>144</v>
      </c>
      <c r="M222" s="11">
        <f t="shared" si="63"/>
        <v>1.014775376</v>
      </c>
      <c r="N222" s="11">
        <f t="shared" ca="1" si="64"/>
        <v>1.0282931479999999</v>
      </c>
      <c r="O222" s="17">
        <f t="shared" si="75"/>
        <v>0</v>
      </c>
      <c r="P222" s="13">
        <f t="shared" ca="1" si="65"/>
        <v>1414657.4</v>
      </c>
      <c r="Q222" s="20">
        <f t="shared" si="66"/>
        <v>0</v>
      </c>
      <c r="R222" s="13">
        <f t="shared" si="67"/>
        <v>0</v>
      </c>
      <c r="S222" s="4" t="str">
        <f t="shared" si="76"/>
        <v>A+J=</v>
      </c>
      <c r="T222" s="34">
        <f t="shared" si="77"/>
        <v>44300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2">
        <f t="shared" si="68"/>
        <v>44146</v>
      </c>
      <c r="B223" s="72">
        <f t="shared" ca="1" si="78"/>
        <v>51423734.899999999</v>
      </c>
      <c r="C223" s="6">
        <f t="shared" si="69"/>
        <v>50000000</v>
      </c>
      <c r="D223" s="12">
        <f ca="1">IF(A223&lt;$B$1,VLOOKUP(A223,[1]DI!$A$4:$B$15000,2,FALSE),0)</f>
        <v>1.9000000000000006E-2</v>
      </c>
      <c r="E223" s="13">
        <f t="shared" ca="1" si="61"/>
        <v>1.0000746899999999</v>
      </c>
      <c r="F223" s="13">
        <f ca="1">(TRUNC(PRODUCT($E$12:$E222),16))</f>
        <v>1.0133966342404299</v>
      </c>
      <c r="G223" s="13">
        <f t="shared" si="70"/>
        <v>1</v>
      </c>
      <c r="H223" s="13">
        <f t="shared" ca="1" si="62"/>
        <v>1.0133966299999999</v>
      </c>
      <c r="I223" s="12">
        <f t="shared" si="71"/>
        <v>2.5999999999999999E-2</v>
      </c>
      <c r="J223" s="34">
        <f t="shared" si="72"/>
        <v>43935</v>
      </c>
      <c r="K223" s="2">
        <f t="shared" si="73"/>
        <v>145</v>
      </c>
      <c r="L223" s="17">
        <f t="shared" si="74"/>
        <v>145</v>
      </c>
      <c r="M223" s="11">
        <f t="shared" si="63"/>
        <v>1.0148787429999999</v>
      </c>
      <c r="N223" s="11">
        <f t="shared" ca="1" si="64"/>
        <v>1.0284746979999999</v>
      </c>
      <c r="O223" s="17">
        <f t="shared" si="75"/>
        <v>0</v>
      </c>
      <c r="P223" s="13">
        <f t="shared" ca="1" si="65"/>
        <v>1423734.9</v>
      </c>
      <c r="Q223" s="20">
        <f t="shared" si="66"/>
        <v>0</v>
      </c>
      <c r="R223" s="13">
        <f t="shared" si="67"/>
        <v>0</v>
      </c>
      <c r="S223" s="4" t="str">
        <f t="shared" si="76"/>
        <v>A+J=</v>
      </c>
      <c r="T223" s="34">
        <f t="shared" si="77"/>
        <v>44300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2">
        <f t="shared" si="68"/>
        <v>44147</v>
      </c>
      <c r="B224" s="72">
        <f t="shared" ca="1" si="78"/>
        <v>51432814.200000003</v>
      </c>
      <c r="C224" s="6">
        <f t="shared" si="69"/>
        <v>50000000</v>
      </c>
      <c r="D224" s="12">
        <f ca="1">IF(A224&lt;$B$1,VLOOKUP(A224,[1]DI!$A$4:$B$15000,2,FALSE),0)</f>
        <v>1.9000000000000006E-2</v>
      </c>
      <c r="E224" s="13">
        <f t="shared" ca="1" si="61"/>
        <v>1.0000746899999999</v>
      </c>
      <c r="F224" s="13">
        <f ca="1">(TRUNC(PRODUCT($E$12:$E223),16))</f>
        <v>1.0134723248350399</v>
      </c>
      <c r="G224" s="13">
        <f t="shared" si="70"/>
        <v>1</v>
      </c>
      <c r="H224" s="13">
        <f t="shared" ca="1" si="62"/>
        <v>1.01347232</v>
      </c>
      <c r="I224" s="12">
        <f t="shared" si="71"/>
        <v>2.5999999999999999E-2</v>
      </c>
      <c r="J224" s="34">
        <f t="shared" si="72"/>
        <v>43935</v>
      </c>
      <c r="K224" s="2">
        <f t="shared" si="73"/>
        <v>146</v>
      </c>
      <c r="L224" s="17">
        <f t="shared" si="74"/>
        <v>146</v>
      </c>
      <c r="M224" s="11">
        <f t="shared" si="63"/>
        <v>1.01498212</v>
      </c>
      <c r="N224" s="11">
        <f t="shared" ca="1" si="64"/>
        <v>1.028656284</v>
      </c>
      <c r="O224" s="17">
        <f t="shared" si="75"/>
        <v>0</v>
      </c>
      <c r="P224" s="13">
        <f t="shared" ca="1" si="65"/>
        <v>1432814.2</v>
      </c>
      <c r="Q224" s="20">
        <f t="shared" si="66"/>
        <v>0</v>
      </c>
      <c r="R224" s="13">
        <f t="shared" si="67"/>
        <v>0</v>
      </c>
      <c r="S224" s="4" t="str">
        <f t="shared" si="76"/>
        <v>A+J=</v>
      </c>
      <c r="T224" s="34">
        <f t="shared" si="77"/>
        <v>44300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2">
        <f t="shared" si="68"/>
        <v>44148</v>
      </c>
      <c r="B225" s="72">
        <f t="shared" ca="1" si="78"/>
        <v>51441895.299999997</v>
      </c>
      <c r="C225" s="6">
        <f t="shared" si="69"/>
        <v>50000000</v>
      </c>
      <c r="D225" s="12">
        <f ca="1">IF(A225&lt;$B$1,VLOOKUP(A225,[1]DI!$A$4:$B$15000,2,FALSE),0)</f>
        <v>1.9000000000000006E-2</v>
      </c>
      <c r="E225" s="13">
        <f t="shared" ca="1" si="61"/>
        <v>1.0000746899999999</v>
      </c>
      <c r="F225" s="13">
        <f ca="1">(TRUNC(PRODUCT($E$12:$E224),16))</f>
        <v>1.0135480210829799</v>
      </c>
      <c r="G225" s="13">
        <f t="shared" si="70"/>
        <v>1</v>
      </c>
      <c r="H225" s="13">
        <f t="shared" ca="1" si="62"/>
        <v>1.01354802</v>
      </c>
      <c r="I225" s="12">
        <f t="shared" si="71"/>
        <v>2.5999999999999999E-2</v>
      </c>
      <c r="J225" s="34">
        <f t="shared" si="72"/>
        <v>43935</v>
      </c>
      <c r="K225" s="2">
        <f t="shared" si="73"/>
        <v>147</v>
      </c>
      <c r="L225" s="17">
        <f t="shared" si="74"/>
        <v>147</v>
      </c>
      <c r="M225" s="11">
        <f t="shared" si="63"/>
        <v>1.015085507</v>
      </c>
      <c r="N225" s="11">
        <f t="shared" ca="1" si="64"/>
        <v>1.0288379059999999</v>
      </c>
      <c r="O225" s="17">
        <f t="shared" si="75"/>
        <v>0</v>
      </c>
      <c r="P225" s="13">
        <f t="shared" ca="1" si="65"/>
        <v>1441895.3</v>
      </c>
      <c r="Q225" s="20">
        <f t="shared" si="66"/>
        <v>0</v>
      </c>
      <c r="R225" s="13">
        <f t="shared" si="67"/>
        <v>0</v>
      </c>
      <c r="S225" s="4" t="str">
        <f t="shared" si="76"/>
        <v>A+J=</v>
      </c>
      <c r="T225" s="34">
        <f t="shared" si="77"/>
        <v>44300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2">
        <f t="shared" si="68"/>
        <v>44149</v>
      </c>
      <c r="B226" s="72">
        <f t="shared" ca="1" si="78"/>
        <v>51450977.700000003</v>
      </c>
      <c r="C226" s="6">
        <f t="shared" si="69"/>
        <v>50000000</v>
      </c>
      <c r="D226" s="12">
        <f ca="1">IF(A226&lt;$B$1,VLOOKUP(A226,[1]DI!$A$4:$B$15000,2,FALSE),0)</f>
        <v>0</v>
      </c>
      <c r="E226" s="13">
        <f t="shared" ca="1" si="61"/>
        <v>1</v>
      </c>
      <c r="F226" s="13">
        <f ca="1">(TRUNC(PRODUCT($E$12:$E225),16))</f>
        <v>1.0136237229846801</v>
      </c>
      <c r="G226" s="13">
        <f t="shared" si="70"/>
        <v>1</v>
      </c>
      <c r="H226" s="13">
        <f t="shared" ca="1" si="62"/>
        <v>1.01362372</v>
      </c>
      <c r="I226" s="12">
        <f t="shared" si="71"/>
        <v>2.5999999999999999E-2</v>
      </c>
      <c r="J226" s="34">
        <f t="shared" si="72"/>
        <v>43935</v>
      </c>
      <c r="K226" s="2">
        <f t="shared" si="73"/>
        <v>147</v>
      </c>
      <c r="L226" s="17">
        <f t="shared" si="74"/>
        <v>148</v>
      </c>
      <c r="M226" s="11">
        <f t="shared" si="63"/>
        <v>1.015188905</v>
      </c>
      <c r="N226" s="11">
        <f t="shared" ca="1" si="64"/>
        <v>1.029019554</v>
      </c>
      <c r="O226" s="17">
        <f t="shared" si="75"/>
        <v>0</v>
      </c>
      <c r="P226" s="13">
        <f t="shared" ca="1" si="65"/>
        <v>1450977.7</v>
      </c>
      <c r="Q226" s="20">
        <f t="shared" si="66"/>
        <v>0</v>
      </c>
      <c r="R226" s="13">
        <f t="shared" si="67"/>
        <v>0</v>
      </c>
      <c r="S226" s="4" t="str">
        <f t="shared" si="76"/>
        <v>A+J=</v>
      </c>
      <c r="T226" s="34">
        <f t="shared" si="77"/>
        <v>44300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2">
        <f t="shared" si="68"/>
        <v>44150</v>
      </c>
      <c r="B227" s="72">
        <f t="shared" ca="1" si="78"/>
        <v>51450977.700000003</v>
      </c>
      <c r="C227" s="6">
        <f t="shared" si="69"/>
        <v>50000000</v>
      </c>
      <c r="D227" s="12">
        <f ca="1">IF(A227&lt;$B$1,VLOOKUP(A227,[1]DI!$A$4:$B$15000,2,FALSE),0)</f>
        <v>0</v>
      </c>
      <c r="E227" s="13">
        <f t="shared" ca="1" si="61"/>
        <v>1</v>
      </c>
      <c r="F227" s="13">
        <f ca="1">(TRUNC(PRODUCT($E$12:$E226),16))</f>
        <v>1.0136237229846801</v>
      </c>
      <c r="G227" s="13">
        <f t="shared" si="70"/>
        <v>1</v>
      </c>
      <c r="H227" s="13">
        <f t="shared" ca="1" si="62"/>
        <v>1.01362372</v>
      </c>
      <c r="I227" s="12">
        <f t="shared" si="71"/>
        <v>2.5999999999999999E-2</v>
      </c>
      <c r="J227" s="34">
        <f t="shared" si="72"/>
        <v>43935</v>
      </c>
      <c r="K227" s="2">
        <f t="shared" si="73"/>
        <v>147</v>
      </c>
      <c r="L227" s="17">
        <f t="shared" si="74"/>
        <v>148</v>
      </c>
      <c r="M227" s="11">
        <f t="shared" si="63"/>
        <v>1.015188905</v>
      </c>
      <c r="N227" s="11">
        <f t="shared" ca="1" si="64"/>
        <v>1.029019554</v>
      </c>
      <c r="O227" s="17">
        <f t="shared" si="75"/>
        <v>0</v>
      </c>
      <c r="P227" s="13">
        <f t="shared" ca="1" si="65"/>
        <v>1450977.7</v>
      </c>
      <c r="Q227" s="20">
        <f t="shared" si="66"/>
        <v>0</v>
      </c>
      <c r="R227" s="13">
        <f t="shared" si="67"/>
        <v>0</v>
      </c>
      <c r="S227" s="4" t="str">
        <f t="shared" si="76"/>
        <v>A+J=</v>
      </c>
      <c r="T227" s="34">
        <f t="shared" si="77"/>
        <v>44300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2">
        <f t="shared" si="68"/>
        <v>44151</v>
      </c>
      <c r="B228" s="72">
        <f t="shared" ca="1" si="78"/>
        <v>51450977.700000003</v>
      </c>
      <c r="C228" s="6">
        <f t="shared" si="69"/>
        <v>50000000</v>
      </c>
      <c r="D228" s="12">
        <f ca="1">IF(A228&lt;$B$1,VLOOKUP(A228,[1]DI!$A$4:$B$15000,2,FALSE),0)</f>
        <v>1.9000000000000006E-2</v>
      </c>
      <c r="E228" s="13">
        <f t="shared" ca="1" si="61"/>
        <v>1.0000746899999999</v>
      </c>
      <c r="F228" s="13">
        <f ca="1">(TRUNC(PRODUCT($E$12:$E227),16))</f>
        <v>1.0136237229846801</v>
      </c>
      <c r="G228" s="13">
        <f t="shared" si="70"/>
        <v>1</v>
      </c>
      <c r="H228" s="13">
        <f t="shared" ca="1" si="62"/>
        <v>1.01362372</v>
      </c>
      <c r="I228" s="12">
        <f t="shared" si="71"/>
        <v>2.5999999999999999E-2</v>
      </c>
      <c r="J228" s="34">
        <f t="shared" si="72"/>
        <v>43935</v>
      </c>
      <c r="K228" s="2">
        <f t="shared" si="73"/>
        <v>148</v>
      </c>
      <c r="L228" s="17">
        <f t="shared" si="74"/>
        <v>148</v>
      </c>
      <c r="M228" s="11">
        <f t="shared" si="63"/>
        <v>1.015188905</v>
      </c>
      <c r="N228" s="11">
        <f t="shared" ca="1" si="64"/>
        <v>1.029019554</v>
      </c>
      <c r="O228" s="17">
        <f t="shared" si="75"/>
        <v>0</v>
      </c>
      <c r="P228" s="13">
        <f t="shared" ca="1" si="65"/>
        <v>1450977.7</v>
      </c>
      <c r="Q228" s="20">
        <f t="shared" si="66"/>
        <v>0</v>
      </c>
      <c r="R228" s="13">
        <f t="shared" si="67"/>
        <v>0</v>
      </c>
      <c r="S228" s="4" t="str">
        <f t="shared" si="76"/>
        <v>A+J=</v>
      </c>
      <c r="T228" s="34">
        <f t="shared" si="77"/>
        <v>44300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2">
        <f t="shared" si="68"/>
        <v>44152</v>
      </c>
      <c r="B229" s="72">
        <f t="shared" ca="1" si="78"/>
        <v>51460061.950000003</v>
      </c>
      <c r="C229" s="6">
        <f t="shared" si="69"/>
        <v>50000000</v>
      </c>
      <c r="D229" s="12">
        <f ca="1">IF(A229&lt;$B$1,VLOOKUP(A229,[1]DI!$A$4:$B$15000,2,FALSE),0)</f>
        <v>1.9000000000000006E-2</v>
      </c>
      <c r="E229" s="13">
        <f t="shared" ca="1" si="61"/>
        <v>1.0000746899999999</v>
      </c>
      <c r="F229" s="13">
        <f ca="1">(TRUNC(PRODUCT($E$12:$E228),16))</f>
        <v>1.01369943054055</v>
      </c>
      <c r="G229" s="13">
        <f t="shared" si="70"/>
        <v>1</v>
      </c>
      <c r="H229" s="13">
        <f t="shared" ca="1" si="62"/>
        <v>1.01369943</v>
      </c>
      <c r="I229" s="12">
        <f t="shared" si="71"/>
        <v>2.5999999999999999E-2</v>
      </c>
      <c r="J229" s="34">
        <f t="shared" si="72"/>
        <v>43935</v>
      </c>
      <c r="K229" s="2">
        <f t="shared" si="73"/>
        <v>149</v>
      </c>
      <c r="L229" s="17">
        <f t="shared" si="74"/>
        <v>149</v>
      </c>
      <c r="M229" s="11">
        <f t="shared" si="63"/>
        <v>1.015292313</v>
      </c>
      <c r="N229" s="11">
        <f t="shared" ca="1" si="64"/>
        <v>1.029201239</v>
      </c>
      <c r="O229" s="17">
        <f t="shared" si="75"/>
        <v>0</v>
      </c>
      <c r="P229" s="13">
        <f t="shared" ca="1" si="65"/>
        <v>1460061.95</v>
      </c>
      <c r="Q229" s="20">
        <f t="shared" si="66"/>
        <v>0</v>
      </c>
      <c r="R229" s="13">
        <f t="shared" si="67"/>
        <v>0</v>
      </c>
      <c r="S229" s="4" t="str">
        <f t="shared" si="76"/>
        <v>A+J=</v>
      </c>
      <c r="T229" s="34">
        <f t="shared" si="77"/>
        <v>44300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2">
        <f t="shared" si="68"/>
        <v>44153</v>
      </c>
      <c r="B230" s="72">
        <f t="shared" ca="1" si="78"/>
        <v>51469147.5</v>
      </c>
      <c r="C230" s="6">
        <f t="shared" si="69"/>
        <v>50000000</v>
      </c>
      <c r="D230" s="12">
        <f ca="1">IF(A230&lt;$B$1,VLOOKUP(A230,[1]DI!$A$4:$B$15000,2,FALSE),0)</f>
        <v>1.9000000000000006E-2</v>
      </c>
      <c r="E230" s="13">
        <f t="shared" ca="1" si="61"/>
        <v>1.0000746899999999</v>
      </c>
      <c r="F230" s="13">
        <f ca="1">(TRUNC(PRODUCT($E$12:$E229),16))</f>
        <v>1.0137751437510201</v>
      </c>
      <c r="G230" s="13">
        <f t="shared" si="70"/>
        <v>1</v>
      </c>
      <c r="H230" s="13">
        <f t="shared" ca="1" si="62"/>
        <v>1.0137751399999999</v>
      </c>
      <c r="I230" s="12">
        <f t="shared" si="71"/>
        <v>2.5999999999999999E-2</v>
      </c>
      <c r="J230" s="34">
        <f t="shared" si="72"/>
        <v>43935</v>
      </c>
      <c r="K230" s="2">
        <f t="shared" si="73"/>
        <v>150</v>
      </c>
      <c r="L230" s="17">
        <f t="shared" si="74"/>
        <v>150</v>
      </c>
      <c r="M230" s="11">
        <f t="shared" si="63"/>
        <v>1.015395732</v>
      </c>
      <c r="N230" s="11">
        <f t="shared" ca="1" si="64"/>
        <v>1.02938295</v>
      </c>
      <c r="O230" s="17">
        <f t="shared" si="75"/>
        <v>0</v>
      </c>
      <c r="P230" s="13">
        <f t="shared" ca="1" si="65"/>
        <v>1469147.5</v>
      </c>
      <c r="Q230" s="20">
        <f t="shared" si="66"/>
        <v>0</v>
      </c>
      <c r="R230" s="13">
        <f t="shared" si="67"/>
        <v>0</v>
      </c>
      <c r="S230" s="4" t="str">
        <f t="shared" si="76"/>
        <v>A+J=</v>
      </c>
      <c r="T230" s="34">
        <f t="shared" si="77"/>
        <v>44300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2">
        <f t="shared" si="68"/>
        <v>44154</v>
      </c>
      <c r="B231" s="72">
        <f t="shared" ca="1" si="78"/>
        <v>51478234.950000003</v>
      </c>
      <c r="C231" s="6">
        <f t="shared" si="69"/>
        <v>50000000</v>
      </c>
      <c r="D231" s="12">
        <f ca="1">IF(A231&lt;$B$1,VLOOKUP(A231,[1]DI!$A$4:$B$15000,2,FALSE),0)</f>
        <v>1.9000000000000006E-2</v>
      </c>
      <c r="E231" s="13">
        <f t="shared" ca="1" si="61"/>
        <v>1.0000746899999999</v>
      </c>
      <c r="F231" s="13">
        <f ca="1">(TRUNC(PRODUCT($E$12:$E230),16))</f>
        <v>1.0138508626164999</v>
      </c>
      <c r="G231" s="13">
        <f t="shared" si="70"/>
        <v>1</v>
      </c>
      <c r="H231" s="13">
        <f t="shared" ca="1" si="62"/>
        <v>1.01385086</v>
      </c>
      <c r="I231" s="12">
        <f t="shared" si="71"/>
        <v>2.5999999999999999E-2</v>
      </c>
      <c r="J231" s="34">
        <f t="shared" si="72"/>
        <v>43935</v>
      </c>
      <c r="K231" s="2">
        <f t="shared" si="73"/>
        <v>151</v>
      </c>
      <c r="L231" s="17">
        <f t="shared" si="74"/>
        <v>151</v>
      </c>
      <c r="M231" s="11">
        <f t="shared" si="63"/>
        <v>1.015499162</v>
      </c>
      <c r="N231" s="11">
        <f t="shared" ca="1" si="64"/>
        <v>1.029564699</v>
      </c>
      <c r="O231" s="17">
        <f t="shared" si="75"/>
        <v>0</v>
      </c>
      <c r="P231" s="13">
        <f t="shared" ca="1" si="65"/>
        <v>1478234.95</v>
      </c>
      <c r="Q231" s="20">
        <f t="shared" si="66"/>
        <v>0</v>
      </c>
      <c r="R231" s="13">
        <f t="shared" si="67"/>
        <v>0</v>
      </c>
      <c r="S231" s="4" t="str">
        <f t="shared" si="76"/>
        <v>A+J=</v>
      </c>
      <c r="T231" s="34">
        <f t="shared" si="77"/>
        <v>44300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2">
        <f t="shared" si="68"/>
        <v>44155</v>
      </c>
      <c r="B232" s="72">
        <f t="shared" ca="1" si="78"/>
        <v>51487324.149999999</v>
      </c>
      <c r="C232" s="6">
        <f t="shared" si="69"/>
        <v>50000000</v>
      </c>
      <c r="D232" s="12">
        <f ca="1">IF(A232&lt;$B$1,VLOOKUP(A232,[1]DI!$A$4:$B$15000,2,FALSE),0)</f>
        <v>1.9000000000000006E-2</v>
      </c>
      <c r="E232" s="13">
        <f t="shared" ca="1" si="61"/>
        <v>1.0000746899999999</v>
      </c>
      <c r="F232" s="13">
        <f ca="1">(TRUNC(PRODUCT($E$12:$E231),16))</f>
        <v>1.0139265871374299</v>
      </c>
      <c r="G232" s="13">
        <f t="shared" si="70"/>
        <v>1</v>
      </c>
      <c r="H232" s="13">
        <f t="shared" ca="1" si="62"/>
        <v>1.0139265900000001</v>
      </c>
      <c r="I232" s="12">
        <f t="shared" si="71"/>
        <v>2.5999999999999999E-2</v>
      </c>
      <c r="J232" s="34">
        <f t="shared" si="72"/>
        <v>43935</v>
      </c>
      <c r="K232" s="2">
        <f t="shared" si="73"/>
        <v>152</v>
      </c>
      <c r="L232" s="17">
        <f t="shared" si="74"/>
        <v>152</v>
      </c>
      <c r="M232" s="11">
        <f t="shared" si="63"/>
        <v>1.015602602</v>
      </c>
      <c r="N232" s="11">
        <f t="shared" ca="1" si="64"/>
        <v>1.029746483</v>
      </c>
      <c r="O232" s="17">
        <f t="shared" si="75"/>
        <v>0</v>
      </c>
      <c r="P232" s="13">
        <f t="shared" ca="1" si="65"/>
        <v>1487324.15</v>
      </c>
      <c r="Q232" s="20">
        <f t="shared" si="66"/>
        <v>0</v>
      </c>
      <c r="R232" s="13">
        <f t="shared" si="67"/>
        <v>0</v>
      </c>
      <c r="S232" s="4" t="str">
        <f t="shared" si="76"/>
        <v>A+J=</v>
      </c>
      <c r="T232" s="34">
        <f t="shared" si="77"/>
        <v>44300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2">
        <f t="shared" si="68"/>
        <v>44156</v>
      </c>
      <c r="B233" s="72">
        <f t="shared" ca="1" si="78"/>
        <v>51496414.700000003</v>
      </c>
      <c r="C233" s="6">
        <f t="shared" si="69"/>
        <v>50000000</v>
      </c>
      <c r="D233" s="12">
        <f ca="1">IF(A233&lt;$B$1,VLOOKUP(A233,[1]DI!$A$4:$B$15000,2,FALSE),0)</f>
        <v>0</v>
      </c>
      <c r="E233" s="13">
        <f t="shared" ca="1" si="61"/>
        <v>1</v>
      </c>
      <c r="F233" s="13">
        <f ca="1">(TRUNC(PRODUCT($E$12:$E232),16))</f>
        <v>1.0140023173142201</v>
      </c>
      <c r="G233" s="13">
        <f t="shared" si="70"/>
        <v>1</v>
      </c>
      <c r="H233" s="13">
        <f t="shared" ca="1" si="62"/>
        <v>1.0140023199999999</v>
      </c>
      <c r="I233" s="12">
        <f t="shared" si="71"/>
        <v>2.5999999999999999E-2</v>
      </c>
      <c r="J233" s="34">
        <f t="shared" si="72"/>
        <v>43935</v>
      </c>
      <c r="K233" s="2">
        <f t="shared" si="73"/>
        <v>152</v>
      </c>
      <c r="L233" s="17">
        <f t="shared" si="74"/>
        <v>153</v>
      </c>
      <c r="M233" s="11">
        <f t="shared" si="63"/>
        <v>1.0157060529999999</v>
      </c>
      <c r="N233" s="11">
        <f t="shared" ca="1" si="64"/>
        <v>1.0299282940000001</v>
      </c>
      <c r="O233" s="17">
        <f t="shared" si="75"/>
        <v>0</v>
      </c>
      <c r="P233" s="13">
        <f t="shared" ca="1" si="65"/>
        <v>1496414.7</v>
      </c>
      <c r="Q233" s="20">
        <f t="shared" si="66"/>
        <v>0</v>
      </c>
      <c r="R233" s="13">
        <f t="shared" si="67"/>
        <v>0</v>
      </c>
      <c r="S233" s="4" t="str">
        <f t="shared" si="76"/>
        <v>A+J=</v>
      </c>
      <c r="T233" s="34">
        <f t="shared" si="77"/>
        <v>44300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2">
        <f t="shared" si="68"/>
        <v>44157</v>
      </c>
      <c r="B234" s="72">
        <f t="shared" ca="1" si="78"/>
        <v>51496414.700000003</v>
      </c>
      <c r="C234" s="6">
        <f t="shared" si="69"/>
        <v>50000000</v>
      </c>
      <c r="D234" s="12">
        <f ca="1">IF(A234&lt;$B$1,VLOOKUP(A234,[1]DI!$A$4:$B$15000,2,FALSE),0)</f>
        <v>0</v>
      </c>
      <c r="E234" s="13">
        <f t="shared" ca="1" si="61"/>
        <v>1</v>
      </c>
      <c r="F234" s="13">
        <f ca="1">(TRUNC(PRODUCT($E$12:$E233),16))</f>
        <v>1.0140023173142201</v>
      </c>
      <c r="G234" s="13">
        <f t="shared" si="70"/>
        <v>1</v>
      </c>
      <c r="H234" s="13">
        <f t="shared" ca="1" si="62"/>
        <v>1.0140023199999999</v>
      </c>
      <c r="I234" s="12">
        <f t="shared" si="71"/>
        <v>2.5999999999999999E-2</v>
      </c>
      <c r="J234" s="34">
        <f t="shared" si="72"/>
        <v>43935</v>
      </c>
      <c r="K234" s="2">
        <f t="shared" si="73"/>
        <v>152</v>
      </c>
      <c r="L234" s="17">
        <f t="shared" si="74"/>
        <v>153</v>
      </c>
      <c r="M234" s="11">
        <f t="shared" si="63"/>
        <v>1.0157060529999999</v>
      </c>
      <c r="N234" s="11">
        <f t="shared" ca="1" si="64"/>
        <v>1.0299282940000001</v>
      </c>
      <c r="O234" s="17">
        <f t="shared" si="75"/>
        <v>0</v>
      </c>
      <c r="P234" s="13">
        <f t="shared" ca="1" si="65"/>
        <v>1496414.7</v>
      </c>
      <c r="Q234" s="20">
        <f t="shared" si="66"/>
        <v>0</v>
      </c>
      <c r="R234" s="13">
        <f t="shared" si="67"/>
        <v>0</v>
      </c>
      <c r="S234" s="4" t="str">
        <f t="shared" si="76"/>
        <v>A+J=</v>
      </c>
      <c r="T234" s="34">
        <f t="shared" si="77"/>
        <v>44300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2">
        <f t="shared" si="68"/>
        <v>44158</v>
      </c>
      <c r="B235" s="72">
        <f t="shared" ca="1" si="78"/>
        <v>51496414.700000003</v>
      </c>
      <c r="C235" s="6">
        <f t="shared" si="69"/>
        <v>50000000</v>
      </c>
      <c r="D235" s="12">
        <f ca="1">IF(A235&lt;$B$1,VLOOKUP(A235,[1]DI!$A$4:$B$15000,2,FALSE),0)</f>
        <v>1.9000000000000006E-2</v>
      </c>
      <c r="E235" s="13">
        <f t="shared" ca="1" si="61"/>
        <v>1.0000746899999999</v>
      </c>
      <c r="F235" s="13">
        <f ca="1">(TRUNC(PRODUCT($E$12:$E234),16))</f>
        <v>1.0140023173142201</v>
      </c>
      <c r="G235" s="13">
        <f t="shared" si="70"/>
        <v>1</v>
      </c>
      <c r="H235" s="13">
        <f t="shared" ca="1" si="62"/>
        <v>1.0140023199999999</v>
      </c>
      <c r="I235" s="12">
        <f t="shared" si="71"/>
        <v>2.5999999999999999E-2</v>
      </c>
      <c r="J235" s="34">
        <f t="shared" si="72"/>
        <v>43935</v>
      </c>
      <c r="K235" s="2">
        <f t="shared" si="73"/>
        <v>153</v>
      </c>
      <c r="L235" s="17">
        <f t="shared" si="74"/>
        <v>153</v>
      </c>
      <c r="M235" s="11">
        <f t="shared" si="63"/>
        <v>1.0157060529999999</v>
      </c>
      <c r="N235" s="11">
        <f t="shared" ca="1" si="64"/>
        <v>1.0299282940000001</v>
      </c>
      <c r="O235" s="17">
        <f t="shared" si="75"/>
        <v>0</v>
      </c>
      <c r="P235" s="13">
        <f t="shared" ca="1" si="65"/>
        <v>1496414.7</v>
      </c>
      <c r="Q235" s="20">
        <f t="shared" si="66"/>
        <v>0</v>
      </c>
      <c r="R235" s="13">
        <f t="shared" si="67"/>
        <v>0</v>
      </c>
      <c r="S235" s="4" t="str">
        <f t="shared" si="76"/>
        <v>A+J=</v>
      </c>
      <c r="T235" s="34">
        <f t="shared" si="77"/>
        <v>44300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2">
        <f t="shared" si="68"/>
        <v>44159</v>
      </c>
      <c r="B236" s="72">
        <f t="shared" ca="1" si="78"/>
        <v>51505506.549999997</v>
      </c>
      <c r="C236" s="6">
        <f t="shared" si="69"/>
        <v>50000000</v>
      </c>
      <c r="D236" s="12">
        <f ca="1">IF(A236&lt;$B$1,VLOOKUP(A236,[1]DI!$A$4:$B$15000,2,FALSE),0)</f>
        <v>1.9000000000000006E-2</v>
      </c>
      <c r="E236" s="13">
        <f t="shared" ca="1" si="61"/>
        <v>1.0000746899999999</v>
      </c>
      <c r="F236" s="13">
        <f ca="1">(TRUNC(PRODUCT($E$12:$E235),16))</f>
        <v>1.0140780531472999</v>
      </c>
      <c r="G236" s="13">
        <f t="shared" si="70"/>
        <v>1</v>
      </c>
      <c r="H236" s="13">
        <f t="shared" ca="1" si="62"/>
        <v>1.01407805</v>
      </c>
      <c r="I236" s="12">
        <f t="shared" si="71"/>
        <v>2.5999999999999999E-2</v>
      </c>
      <c r="J236" s="34">
        <f t="shared" si="72"/>
        <v>43935</v>
      </c>
      <c r="K236" s="2">
        <f t="shared" si="73"/>
        <v>154</v>
      </c>
      <c r="L236" s="17">
        <f t="shared" si="74"/>
        <v>154</v>
      </c>
      <c r="M236" s="11">
        <f t="shared" si="63"/>
        <v>1.0158095140000001</v>
      </c>
      <c r="N236" s="11">
        <f t="shared" ca="1" si="64"/>
        <v>1.030110131</v>
      </c>
      <c r="O236" s="17">
        <f t="shared" si="75"/>
        <v>0</v>
      </c>
      <c r="P236" s="13">
        <f t="shared" ca="1" si="65"/>
        <v>1505506.55</v>
      </c>
      <c r="Q236" s="20">
        <f t="shared" si="66"/>
        <v>0</v>
      </c>
      <c r="R236" s="13">
        <f t="shared" si="67"/>
        <v>0</v>
      </c>
      <c r="S236" s="4" t="str">
        <f t="shared" si="76"/>
        <v>A+J=</v>
      </c>
      <c r="T236" s="34">
        <f t="shared" si="77"/>
        <v>44300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2">
        <f t="shared" si="68"/>
        <v>44160</v>
      </c>
      <c r="B237" s="72">
        <f t="shared" ca="1" si="78"/>
        <v>51514600.25</v>
      </c>
      <c r="C237" s="6">
        <f t="shared" si="69"/>
        <v>50000000</v>
      </c>
      <c r="D237" s="12">
        <f ca="1">IF(A237&lt;$B$1,VLOOKUP(A237,[1]DI!$A$4:$B$15000,2,FALSE),0)</f>
        <v>1.9000000000000006E-2</v>
      </c>
      <c r="E237" s="13">
        <f t="shared" ca="1" si="61"/>
        <v>1.0000746899999999</v>
      </c>
      <c r="F237" s="13">
        <f ca="1">(TRUNC(PRODUCT($E$12:$E236),16))</f>
        <v>1.01415379463709</v>
      </c>
      <c r="G237" s="13">
        <f t="shared" si="70"/>
        <v>1</v>
      </c>
      <c r="H237" s="13">
        <f t="shared" ca="1" si="62"/>
        <v>1.0141537899999999</v>
      </c>
      <c r="I237" s="12">
        <f t="shared" si="71"/>
        <v>2.5999999999999999E-2</v>
      </c>
      <c r="J237" s="34">
        <f t="shared" si="72"/>
        <v>43935</v>
      </c>
      <c r="K237" s="2">
        <f t="shared" si="73"/>
        <v>155</v>
      </c>
      <c r="L237" s="17">
        <f t="shared" si="74"/>
        <v>155</v>
      </c>
      <c r="M237" s="11">
        <f t="shared" si="63"/>
        <v>1.015912986</v>
      </c>
      <c r="N237" s="11">
        <f t="shared" ca="1" si="64"/>
        <v>1.030292005</v>
      </c>
      <c r="O237" s="17">
        <f t="shared" si="75"/>
        <v>0</v>
      </c>
      <c r="P237" s="13">
        <f t="shared" ca="1" si="65"/>
        <v>1514600.25</v>
      </c>
      <c r="Q237" s="20">
        <f t="shared" si="66"/>
        <v>0</v>
      </c>
      <c r="R237" s="13">
        <f t="shared" si="67"/>
        <v>0</v>
      </c>
      <c r="S237" s="4" t="str">
        <f t="shared" si="76"/>
        <v>A+J=</v>
      </c>
      <c r="T237" s="34">
        <f t="shared" si="77"/>
        <v>44300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2">
        <f t="shared" si="68"/>
        <v>44161</v>
      </c>
      <c r="B238" s="72">
        <f t="shared" ca="1" si="78"/>
        <v>51523695.75</v>
      </c>
      <c r="C238" s="6">
        <f t="shared" si="69"/>
        <v>50000000</v>
      </c>
      <c r="D238" s="12">
        <f ca="1">IF(A238&lt;$B$1,VLOOKUP(A238,[1]DI!$A$4:$B$15000,2,FALSE),0)</f>
        <v>1.9000000000000006E-2</v>
      </c>
      <c r="E238" s="13">
        <f t="shared" ca="1" si="61"/>
        <v>1.0000746899999999</v>
      </c>
      <c r="F238" s="13">
        <f ca="1">(TRUNC(PRODUCT($E$12:$E237),16))</f>
        <v>1.0142295417840199</v>
      </c>
      <c r="G238" s="13">
        <f t="shared" si="70"/>
        <v>1</v>
      </c>
      <c r="H238" s="13">
        <f t="shared" ca="1" si="62"/>
        <v>1.0142295400000001</v>
      </c>
      <c r="I238" s="12">
        <f t="shared" si="71"/>
        <v>2.5999999999999999E-2</v>
      </c>
      <c r="J238" s="34">
        <f t="shared" si="72"/>
        <v>43935</v>
      </c>
      <c r="K238" s="2">
        <f t="shared" si="73"/>
        <v>156</v>
      </c>
      <c r="L238" s="17">
        <f t="shared" si="74"/>
        <v>156</v>
      </c>
      <c r="M238" s="11">
        <f t="shared" si="63"/>
        <v>1.0160164679999999</v>
      </c>
      <c r="N238" s="11">
        <f t="shared" ca="1" si="64"/>
        <v>1.030473915</v>
      </c>
      <c r="O238" s="17">
        <f t="shared" si="75"/>
        <v>0</v>
      </c>
      <c r="P238" s="13">
        <f t="shared" ca="1" si="65"/>
        <v>1523695.75</v>
      </c>
      <c r="Q238" s="20">
        <f t="shared" si="66"/>
        <v>0</v>
      </c>
      <c r="R238" s="13">
        <f t="shared" si="67"/>
        <v>0</v>
      </c>
      <c r="S238" s="4" t="str">
        <f t="shared" si="76"/>
        <v>A+J=</v>
      </c>
      <c r="T238" s="34">
        <f t="shared" si="77"/>
        <v>44300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2">
        <f t="shared" si="68"/>
        <v>44162</v>
      </c>
      <c r="B239" s="72">
        <f t="shared" ca="1" si="78"/>
        <v>51532792.600000001</v>
      </c>
      <c r="C239" s="6">
        <f t="shared" si="69"/>
        <v>50000000</v>
      </c>
      <c r="D239" s="12">
        <f ca="1">IF(A239&lt;$B$1,VLOOKUP(A239,[1]DI!$A$4:$B$15000,2,FALSE),0)</f>
        <v>1.9000000000000006E-2</v>
      </c>
      <c r="E239" s="13">
        <f t="shared" ca="1" si="61"/>
        <v>1.0000746899999999</v>
      </c>
      <c r="F239" s="13">
        <f ca="1">(TRUNC(PRODUCT($E$12:$E238),16))</f>
        <v>1.0143052945884901</v>
      </c>
      <c r="G239" s="13">
        <f t="shared" si="70"/>
        <v>1</v>
      </c>
      <c r="H239" s="13">
        <f t="shared" ca="1" si="62"/>
        <v>1.01430529</v>
      </c>
      <c r="I239" s="12">
        <f t="shared" si="71"/>
        <v>2.5999999999999999E-2</v>
      </c>
      <c r="J239" s="34">
        <f t="shared" si="72"/>
        <v>43935</v>
      </c>
      <c r="K239" s="2">
        <f t="shared" si="73"/>
        <v>157</v>
      </c>
      <c r="L239" s="17">
        <f t="shared" si="74"/>
        <v>157</v>
      </c>
      <c r="M239" s="11">
        <f t="shared" si="63"/>
        <v>1.016119961</v>
      </c>
      <c r="N239" s="11">
        <f t="shared" ca="1" si="64"/>
        <v>1.030655852</v>
      </c>
      <c r="O239" s="17">
        <f t="shared" si="75"/>
        <v>0</v>
      </c>
      <c r="P239" s="13">
        <f t="shared" ca="1" si="65"/>
        <v>1532792.6</v>
      </c>
      <c r="Q239" s="20">
        <f t="shared" si="66"/>
        <v>0</v>
      </c>
      <c r="R239" s="13">
        <f t="shared" si="67"/>
        <v>0</v>
      </c>
      <c r="S239" s="4" t="str">
        <f t="shared" si="76"/>
        <v>A+J=</v>
      </c>
      <c r="T239" s="34">
        <f t="shared" si="77"/>
        <v>44300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2">
        <f t="shared" si="68"/>
        <v>44163</v>
      </c>
      <c r="B240" s="72">
        <f t="shared" ca="1" si="78"/>
        <v>51541891.200000003</v>
      </c>
      <c r="C240" s="6">
        <f t="shared" si="69"/>
        <v>50000000</v>
      </c>
      <c r="D240" s="12">
        <f ca="1">IF(A240&lt;$B$1,VLOOKUP(A240,[1]DI!$A$4:$B$15000,2,FALSE),0)</f>
        <v>0</v>
      </c>
      <c r="E240" s="13">
        <f t="shared" ca="1" si="61"/>
        <v>1</v>
      </c>
      <c r="F240" s="13">
        <f ca="1">(TRUNC(PRODUCT($E$12:$E239),16))</f>
        <v>1.0143810530509401</v>
      </c>
      <c r="G240" s="13">
        <f t="shared" si="70"/>
        <v>1</v>
      </c>
      <c r="H240" s="13">
        <f t="shared" ca="1" si="62"/>
        <v>1.0143810499999999</v>
      </c>
      <c r="I240" s="12">
        <f t="shared" si="71"/>
        <v>2.5999999999999999E-2</v>
      </c>
      <c r="J240" s="34">
        <f t="shared" si="72"/>
        <v>43935</v>
      </c>
      <c r="K240" s="2">
        <f t="shared" si="73"/>
        <v>157</v>
      </c>
      <c r="L240" s="17">
        <f t="shared" si="74"/>
        <v>158</v>
      </c>
      <c r="M240" s="11">
        <f t="shared" si="63"/>
        <v>1.0162234640000001</v>
      </c>
      <c r="N240" s="11">
        <f t="shared" ca="1" si="64"/>
        <v>1.030837824</v>
      </c>
      <c r="O240" s="17">
        <f t="shared" si="75"/>
        <v>0</v>
      </c>
      <c r="P240" s="13">
        <f t="shared" ca="1" si="65"/>
        <v>1541891.2</v>
      </c>
      <c r="Q240" s="20">
        <f t="shared" si="66"/>
        <v>0</v>
      </c>
      <c r="R240" s="13">
        <f t="shared" si="67"/>
        <v>0</v>
      </c>
      <c r="S240" s="4" t="str">
        <f t="shared" si="76"/>
        <v>A+J=</v>
      </c>
      <c r="T240" s="34">
        <f t="shared" si="77"/>
        <v>44300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2">
        <f t="shared" si="68"/>
        <v>44164</v>
      </c>
      <c r="B241" s="72">
        <f t="shared" ca="1" si="78"/>
        <v>51541891.200000003</v>
      </c>
      <c r="C241" s="6">
        <f t="shared" si="69"/>
        <v>50000000</v>
      </c>
      <c r="D241" s="12">
        <f ca="1">IF(A241&lt;$B$1,VLOOKUP(A241,[1]DI!$A$4:$B$15000,2,FALSE),0)</f>
        <v>0</v>
      </c>
      <c r="E241" s="13">
        <f t="shared" ca="1" si="61"/>
        <v>1</v>
      </c>
      <c r="F241" s="13">
        <f ca="1">(TRUNC(PRODUCT($E$12:$E240),16))</f>
        <v>1.0143810530509401</v>
      </c>
      <c r="G241" s="13">
        <f t="shared" si="70"/>
        <v>1</v>
      </c>
      <c r="H241" s="13">
        <f t="shared" ca="1" si="62"/>
        <v>1.0143810499999999</v>
      </c>
      <c r="I241" s="12">
        <f t="shared" si="71"/>
        <v>2.5999999999999999E-2</v>
      </c>
      <c r="J241" s="34">
        <f t="shared" si="72"/>
        <v>43935</v>
      </c>
      <c r="K241" s="2">
        <f t="shared" si="73"/>
        <v>157</v>
      </c>
      <c r="L241" s="17">
        <f t="shared" si="74"/>
        <v>158</v>
      </c>
      <c r="M241" s="11">
        <f t="shared" si="63"/>
        <v>1.0162234640000001</v>
      </c>
      <c r="N241" s="11">
        <f t="shared" ca="1" si="64"/>
        <v>1.030837824</v>
      </c>
      <c r="O241" s="17">
        <f t="shared" si="75"/>
        <v>0</v>
      </c>
      <c r="P241" s="13">
        <f t="shared" ca="1" si="65"/>
        <v>1541891.2</v>
      </c>
      <c r="Q241" s="20">
        <f t="shared" si="66"/>
        <v>0</v>
      </c>
      <c r="R241" s="13">
        <f t="shared" si="67"/>
        <v>0</v>
      </c>
      <c r="S241" s="4" t="str">
        <f t="shared" si="76"/>
        <v>A+J=</v>
      </c>
      <c r="T241" s="34">
        <f t="shared" si="77"/>
        <v>44300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2">
        <f t="shared" si="68"/>
        <v>44165</v>
      </c>
      <c r="B242" s="72">
        <f t="shared" ca="1" si="78"/>
        <v>51541891.200000003</v>
      </c>
      <c r="C242" s="6">
        <f t="shared" si="69"/>
        <v>50000000</v>
      </c>
      <c r="D242" s="12">
        <f ca="1">IF(A242&lt;$B$1,VLOOKUP(A242,[1]DI!$A$4:$B$15000,2,FALSE),0)</f>
        <v>1.9000000000000006E-2</v>
      </c>
      <c r="E242" s="13">
        <f t="shared" ca="1" si="61"/>
        <v>1.0000746899999999</v>
      </c>
      <c r="F242" s="13">
        <f ca="1">(TRUNC(PRODUCT($E$12:$E241),16))</f>
        <v>1.0143810530509401</v>
      </c>
      <c r="G242" s="13">
        <f t="shared" si="70"/>
        <v>1</v>
      </c>
      <c r="H242" s="13">
        <f t="shared" ca="1" si="62"/>
        <v>1.0143810499999999</v>
      </c>
      <c r="I242" s="12">
        <f t="shared" si="71"/>
        <v>2.5999999999999999E-2</v>
      </c>
      <c r="J242" s="34">
        <f t="shared" si="72"/>
        <v>43935</v>
      </c>
      <c r="K242" s="2">
        <f t="shared" si="73"/>
        <v>158</v>
      </c>
      <c r="L242" s="17">
        <f t="shared" si="74"/>
        <v>158</v>
      </c>
      <c r="M242" s="11">
        <f t="shared" si="63"/>
        <v>1.0162234640000001</v>
      </c>
      <c r="N242" s="11">
        <f t="shared" ca="1" si="64"/>
        <v>1.030837824</v>
      </c>
      <c r="O242" s="17">
        <f t="shared" si="75"/>
        <v>0</v>
      </c>
      <c r="P242" s="13">
        <f t="shared" ca="1" si="65"/>
        <v>1541891.2</v>
      </c>
      <c r="Q242" s="20">
        <f t="shared" si="66"/>
        <v>0</v>
      </c>
      <c r="R242" s="13">
        <f t="shared" si="67"/>
        <v>0</v>
      </c>
      <c r="S242" s="4" t="str">
        <f t="shared" si="76"/>
        <v>A+J=</v>
      </c>
      <c r="T242" s="34">
        <f t="shared" si="77"/>
        <v>44300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2">
        <f t="shared" si="68"/>
        <v>44166</v>
      </c>
      <c r="B243" s="72">
        <f t="shared" ca="1" si="78"/>
        <v>51550991.700000003</v>
      </c>
      <c r="C243" s="6">
        <f t="shared" si="69"/>
        <v>50000000</v>
      </c>
      <c r="D243" s="12">
        <f ca="1">IF(A243&lt;$B$1,VLOOKUP(A243,[1]DI!$A$4:$B$15000,2,FALSE),0)</f>
        <v>1.9000000000000006E-2</v>
      </c>
      <c r="E243" s="13">
        <f t="shared" ca="1" si="61"/>
        <v>1.0000746899999999</v>
      </c>
      <c r="F243" s="13">
        <f ca="1">(TRUNC(PRODUCT($E$12:$E242),16))</f>
        <v>1.0144568171718</v>
      </c>
      <c r="G243" s="13">
        <f t="shared" si="70"/>
        <v>1</v>
      </c>
      <c r="H243" s="13">
        <f t="shared" ca="1" si="62"/>
        <v>1.0144568199999999</v>
      </c>
      <c r="I243" s="12">
        <f t="shared" si="71"/>
        <v>2.5999999999999999E-2</v>
      </c>
      <c r="J243" s="34">
        <f t="shared" si="72"/>
        <v>43935</v>
      </c>
      <c r="K243" s="2">
        <f t="shared" si="73"/>
        <v>159</v>
      </c>
      <c r="L243" s="17">
        <f t="shared" si="74"/>
        <v>159</v>
      </c>
      <c r="M243" s="11">
        <f t="shared" si="63"/>
        <v>1.0163269779999999</v>
      </c>
      <c r="N243" s="11">
        <f t="shared" ca="1" si="64"/>
        <v>1.0310198340000001</v>
      </c>
      <c r="O243" s="17">
        <f t="shared" si="75"/>
        <v>0</v>
      </c>
      <c r="P243" s="13">
        <f t="shared" ca="1" si="65"/>
        <v>1550991.7</v>
      </c>
      <c r="Q243" s="20">
        <f t="shared" si="66"/>
        <v>0</v>
      </c>
      <c r="R243" s="13">
        <f t="shared" si="67"/>
        <v>0</v>
      </c>
      <c r="S243" s="4" t="str">
        <f t="shared" si="76"/>
        <v>A+J=</v>
      </c>
      <c r="T243" s="34">
        <f t="shared" si="77"/>
        <v>44300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2">
        <f t="shared" si="68"/>
        <v>44167</v>
      </c>
      <c r="B244" s="72">
        <f t="shared" ca="1" si="78"/>
        <v>51560093.5</v>
      </c>
      <c r="C244" s="6">
        <f t="shared" si="69"/>
        <v>50000000</v>
      </c>
      <c r="D244" s="12">
        <f ca="1">IF(A244&lt;$B$1,VLOOKUP(A244,[1]DI!$A$4:$B$15000,2,FALSE),0)</f>
        <v>1.9000000000000006E-2</v>
      </c>
      <c r="E244" s="13">
        <f t="shared" ca="1" si="61"/>
        <v>1.0000746899999999</v>
      </c>
      <c r="F244" s="13">
        <f ca="1">(TRUNC(PRODUCT($E$12:$E243),16))</f>
        <v>1.0145325869514701</v>
      </c>
      <c r="G244" s="13">
        <f t="shared" si="70"/>
        <v>1</v>
      </c>
      <c r="H244" s="13">
        <f t="shared" ca="1" si="62"/>
        <v>1.01453259</v>
      </c>
      <c r="I244" s="12">
        <f t="shared" si="71"/>
        <v>2.5999999999999999E-2</v>
      </c>
      <c r="J244" s="34">
        <f t="shared" si="72"/>
        <v>43935</v>
      </c>
      <c r="K244" s="2">
        <f t="shared" si="73"/>
        <v>160</v>
      </c>
      <c r="L244" s="17">
        <f t="shared" si="74"/>
        <v>160</v>
      </c>
      <c r="M244" s="11">
        <f t="shared" si="63"/>
        <v>1.016430502</v>
      </c>
      <c r="N244" s="11">
        <f t="shared" ca="1" si="64"/>
        <v>1.0312018700000001</v>
      </c>
      <c r="O244" s="17">
        <f t="shared" si="75"/>
        <v>0</v>
      </c>
      <c r="P244" s="13">
        <f t="shared" ca="1" si="65"/>
        <v>1560093.5</v>
      </c>
      <c r="Q244" s="20">
        <f t="shared" si="66"/>
        <v>0</v>
      </c>
      <c r="R244" s="13">
        <f t="shared" si="67"/>
        <v>0</v>
      </c>
      <c r="S244" s="4" t="str">
        <f t="shared" si="76"/>
        <v>A+J=</v>
      </c>
      <c r="T244" s="34">
        <f t="shared" si="77"/>
        <v>44300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2">
        <f t="shared" si="68"/>
        <v>44168</v>
      </c>
      <c r="B245" s="72">
        <f t="shared" ca="1" si="78"/>
        <v>51569196.600000001</v>
      </c>
      <c r="C245" s="6">
        <f t="shared" si="69"/>
        <v>50000000</v>
      </c>
      <c r="D245" s="12">
        <f ca="1">IF(A245&lt;$B$1,VLOOKUP(A245,[1]DI!$A$4:$B$15000,2,FALSE),0)</f>
        <v>1.9000000000000006E-2</v>
      </c>
      <c r="E245" s="13">
        <f t="shared" ca="1" si="61"/>
        <v>1.0000746899999999</v>
      </c>
      <c r="F245" s="13">
        <f ca="1">(TRUNC(PRODUCT($E$12:$E244),16))</f>
        <v>1.0146083623903901</v>
      </c>
      <c r="G245" s="13">
        <f t="shared" si="70"/>
        <v>1</v>
      </c>
      <c r="H245" s="13">
        <f t="shared" ca="1" si="62"/>
        <v>1.01460836</v>
      </c>
      <c r="I245" s="12">
        <f t="shared" si="71"/>
        <v>2.5999999999999999E-2</v>
      </c>
      <c r="J245" s="34">
        <f t="shared" si="72"/>
        <v>43935</v>
      </c>
      <c r="K245" s="2">
        <f t="shared" si="73"/>
        <v>161</v>
      </c>
      <c r="L245" s="17">
        <f t="shared" si="74"/>
        <v>161</v>
      </c>
      <c r="M245" s="11">
        <f t="shared" si="63"/>
        <v>1.016534037</v>
      </c>
      <c r="N245" s="11">
        <f t="shared" ca="1" si="64"/>
        <v>1.031383932</v>
      </c>
      <c r="O245" s="17">
        <f t="shared" si="75"/>
        <v>0</v>
      </c>
      <c r="P245" s="13">
        <f t="shared" ca="1" si="65"/>
        <v>1569196.6</v>
      </c>
      <c r="Q245" s="20">
        <f t="shared" si="66"/>
        <v>0</v>
      </c>
      <c r="R245" s="13">
        <f t="shared" si="67"/>
        <v>0</v>
      </c>
      <c r="S245" s="4" t="str">
        <f t="shared" si="76"/>
        <v>A+J=</v>
      </c>
      <c r="T245" s="34">
        <f t="shared" si="77"/>
        <v>44300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2">
        <f t="shared" si="68"/>
        <v>44169</v>
      </c>
      <c r="B246" s="72">
        <f t="shared" ca="1" si="78"/>
        <v>51578301.600000001</v>
      </c>
      <c r="C246" s="6">
        <f t="shared" si="69"/>
        <v>50000000</v>
      </c>
      <c r="D246" s="12">
        <f ca="1">IF(A246&lt;$B$1,VLOOKUP(A246,[1]DI!$A$4:$B$15000,2,FALSE),0)</f>
        <v>1.9000000000000006E-2</v>
      </c>
      <c r="E246" s="13">
        <f t="shared" ca="1" si="61"/>
        <v>1.0000746899999999</v>
      </c>
      <c r="F246" s="13">
        <f ca="1">(TRUNC(PRODUCT($E$12:$E245),16))</f>
        <v>1.01468414348898</v>
      </c>
      <c r="G246" s="13">
        <f t="shared" si="70"/>
        <v>1</v>
      </c>
      <c r="H246" s="13">
        <f t="shared" ca="1" si="62"/>
        <v>1.01468414</v>
      </c>
      <c r="I246" s="12">
        <f t="shared" si="71"/>
        <v>2.5999999999999999E-2</v>
      </c>
      <c r="J246" s="34">
        <f t="shared" si="72"/>
        <v>43935</v>
      </c>
      <c r="K246" s="2">
        <f t="shared" si="73"/>
        <v>162</v>
      </c>
      <c r="L246" s="17">
        <f t="shared" si="74"/>
        <v>162</v>
      </c>
      <c r="M246" s="11">
        <f t="shared" si="63"/>
        <v>1.0166375830000001</v>
      </c>
      <c r="N246" s="11">
        <f t="shared" ca="1" si="64"/>
        <v>1.031566032</v>
      </c>
      <c r="O246" s="17">
        <f t="shared" si="75"/>
        <v>0</v>
      </c>
      <c r="P246" s="13">
        <f t="shared" ca="1" si="65"/>
        <v>1578301.6</v>
      </c>
      <c r="Q246" s="20">
        <f t="shared" si="66"/>
        <v>0</v>
      </c>
      <c r="R246" s="13">
        <f t="shared" si="67"/>
        <v>0</v>
      </c>
      <c r="S246" s="4" t="str">
        <f t="shared" si="76"/>
        <v>A+J=</v>
      </c>
      <c r="T246" s="34">
        <f t="shared" si="77"/>
        <v>44300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2">
        <f t="shared" si="68"/>
        <v>44170</v>
      </c>
      <c r="B247" s="72">
        <f t="shared" ca="1" si="78"/>
        <v>51587408.350000001</v>
      </c>
      <c r="C247" s="6">
        <f t="shared" si="69"/>
        <v>50000000</v>
      </c>
      <c r="D247" s="12">
        <f ca="1">IF(A247&lt;$B$1,VLOOKUP(A247,[1]DI!$A$4:$B$15000,2,FALSE),0)</f>
        <v>0</v>
      </c>
      <c r="E247" s="13">
        <f t="shared" ca="1" si="61"/>
        <v>1</v>
      </c>
      <c r="F247" s="13">
        <f ca="1">(TRUNC(PRODUCT($E$12:$E246),16))</f>
        <v>1.01475993024765</v>
      </c>
      <c r="G247" s="13">
        <f t="shared" si="70"/>
        <v>1</v>
      </c>
      <c r="H247" s="13">
        <f t="shared" ca="1" si="62"/>
        <v>1.0147599300000001</v>
      </c>
      <c r="I247" s="12">
        <f t="shared" si="71"/>
        <v>2.5999999999999999E-2</v>
      </c>
      <c r="J247" s="34">
        <f t="shared" si="72"/>
        <v>43935</v>
      </c>
      <c r="K247" s="2">
        <f t="shared" si="73"/>
        <v>162</v>
      </c>
      <c r="L247" s="17">
        <f t="shared" si="74"/>
        <v>163</v>
      </c>
      <c r="M247" s="11">
        <f t="shared" si="63"/>
        <v>1.0167411390000001</v>
      </c>
      <c r="N247" s="11">
        <f t="shared" ca="1" si="64"/>
        <v>1.0317481669999999</v>
      </c>
      <c r="O247" s="17">
        <f t="shared" si="75"/>
        <v>0</v>
      </c>
      <c r="P247" s="13">
        <f t="shared" ca="1" si="65"/>
        <v>1587408.35</v>
      </c>
      <c r="Q247" s="20">
        <f t="shared" si="66"/>
        <v>0</v>
      </c>
      <c r="R247" s="13">
        <f t="shared" si="67"/>
        <v>0</v>
      </c>
      <c r="S247" s="4" t="str">
        <f t="shared" si="76"/>
        <v>A+J=</v>
      </c>
      <c r="T247" s="34">
        <f t="shared" si="77"/>
        <v>44300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2">
        <f t="shared" si="68"/>
        <v>44171</v>
      </c>
      <c r="B248" s="72">
        <f t="shared" ca="1" si="78"/>
        <v>51587408.350000001</v>
      </c>
      <c r="C248" s="6">
        <f t="shared" si="69"/>
        <v>50000000</v>
      </c>
      <c r="D248" s="12">
        <f ca="1">IF(A248&lt;$B$1,VLOOKUP(A248,[1]DI!$A$4:$B$15000,2,FALSE),0)</f>
        <v>0</v>
      </c>
      <c r="E248" s="13">
        <f t="shared" ca="1" si="61"/>
        <v>1</v>
      </c>
      <c r="F248" s="13">
        <f ca="1">(TRUNC(PRODUCT($E$12:$E247),16))</f>
        <v>1.01475993024765</v>
      </c>
      <c r="G248" s="13">
        <f t="shared" si="70"/>
        <v>1</v>
      </c>
      <c r="H248" s="13">
        <f t="shared" ca="1" si="62"/>
        <v>1.0147599300000001</v>
      </c>
      <c r="I248" s="12">
        <f t="shared" si="71"/>
        <v>2.5999999999999999E-2</v>
      </c>
      <c r="J248" s="34">
        <f t="shared" si="72"/>
        <v>43935</v>
      </c>
      <c r="K248" s="2">
        <f t="shared" si="73"/>
        <v>162</v>
      </c>
      <c r="L248" s="17">
        <f t="shared" si="74"/>
        <v>163</v>
      </c>
      <c r="M248" s="11">
        <f t="shared" si="63"/>
        <v>1.0167411390000001</v>
      </c>
      <c r="N248" s="11">
        <f t="shared" ca="1" si="64"/>
        <v>1.0317481669999999</v>
      </c>
      <c r="O248" s="17">
        <f t="shared" si="75"/>
        <v>0</v>
      </c>
      <c r="P248" s="13">
        <f t="shared" ca="1" si="65"/>
        <v>1587408.35</v>
      </c>
      <c r="Q248" s="20">
        <f t="shared" si="66"/>
        <v>0</v>
      </c>
      <c r="R248" s="13">
        <f t="shared" si="67"/>
        <v>0</v>
      </c>
      <c r="S248" s="4" t="str">
        <f t="shared" si="76"/>
        <v>A+J=</v>
      </c>
      <c r="T248" s="34">
        <f t="shared" si="77"/>
        <v>44300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2">
        <f t="shared" si="68"/>
        <v>44172</v>
      </c>
      <c r="B249" s="72">
        <f t="shared" ca="1" si="78"/>
        <v>51587408.350000001</v>
      </c>
      <c r="C249" s="6">
        <f t="shared" si="69"/>
        <v>50000000</v>
      </c>
      <c r="D249" s="12">
        <f ca="1">IF(A249&lt;$B$1,VLOOKUP(A249,[1]DI!$A$4:$B$15000,2,FALSE),0)</f>
        <v>1.9000000000000006E-2</v>
      </c>
      <c r="E249" s="13">
        <f t="shared" ca="1" si="61"/>
        <v>1.0000746899999999</v>
      </c>
      <c r="F249" s="13">
        <f ca="1">(TRUNC(PRODUCT($E$12:$E248),16))</f>
        <v>1.01475993024765</v>
      </c>
      <c r="G249" s="13">
        <f t="shared" si="70"/>
        <v>1</v>
      </c>
      <c r="H249" s="13">
        <f t="shared" ca="1" si="62"/>
        <v>1.0147599300000001</v>
      </c>
      <c r="I249" s="12">
        <f t="shared" si="71"/>
        <v>2.5999999999999999E-2</v>
      </c>
      <c r="J249" s="34">
        <f t="shared" si="72"/>
        <v>43935</v>
      </c>
      <c r="K249" s="2">
        <f t="shared" si="73"/>
        <v>163</v>
      </c>
      <c r="L249" s="17">
        <f t="shared" si="74"/>
        <v>163</v>
      </c>
      <c r="M249" s="11">
        <f t="shared" si="63"/>
        <v>1.0167411390000001</v>
      </c>
      <c r="N249" s="11">
        <f t="shared" ca="1" si="64"/>
        <v>1.0317481669999999</v>
      </c>
      <c r="O249" s="17">
        <f t="shared" si="75"/>
        <v>0</v>
      </c>
      <c r="P249" s="13">
        <f t="shared" ca="1" si="65"/>
        <v>1587408.35</v>
      </c>
      <c r="Q249" s="20">
        <f t="shared" si="66"/>
        <v>0</v>
      </c>
      <c r="R249" s="13">
        <f t="shared" si="67"/>
        <v>0</v>
      </c>
      <c r="S249" s="4" t="str">
        <f t="shared" si="76"/>
        <v>A+J=</v>
      </c>
      <c r="T249" s="34">
        <f t="shared" si="77"/>
        <v>44300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2">
        <f t="shared" si="68"/>
        <v>44173</v>
      </c>
      <c r="B250" s="72">
        <f t="shared" ca="1" si="78"/>
        <v>51596516.399999999</v>
      </c>
      <c r="C250" s="6">
        <f t="shared" si="69"/>
        <v>50000000</v>
      </c>
      <c r="D250" s="12">
        <f ca="1">IF(A250&lt;$B$1,VLOOKUP(A250,[1]DI!$A$4:$B$15000,2,FALSE),0)</f>
        <v>1.9000000000000006E-2</v>
      </c>
      <c r="E250" s="13">
        <f t="shared" ca="1" si="61"/>
        <v>1.0000746899999999</v>
      </c>
      <c r="F250" s="13">
        <f ca="1">(TRUNC(PRODUCT($E$12:$E249),16))</f>
        <v>1.0148357226668401</v>
      </c>
      <c r="G250" s="13">
        <f t="shared" si="70"/>
        <v>1</v>
      </c>
      <c r="H250" s="13">
        <f t="shared" ca="1" si="62"/>
        <v>1.01483572</v>
      </c>
      <c r="I250" s="12">
        <f t="shared" si="71"/>
        <v>2.5999999999999999E-2</v>
      </c>
      <c r="J250" s="34">
        <f t="shared" si="72"/>
        <v>43935</v>
      </c>
      <c r="K250" s="2">
        <f t="shared" si="73"/>
        <v>164</v>
      </c>
      <c r="L250" s="17">
        <f t="shared" si="74"/>
        <v>164</v>
      </c>
      <c r="M250" s="11">
        <f t="shared" si="63"/>
        <v>1.016844705</v>
      </c>
      <c r="N250" s="11">
        <f t="shared" ca="1" si="64"/>
        <v>1.0319303280000001</v>
      </c>
      <c r="O250" s="17">
        <f t="shared" si="75"/>
        <v>0</v>
      </c>
      <c r="P250" s="13">
        <f t="shared" ca="1" si="65"/>
        <v>1596516.4</v>
      </c>
      <c r="Q250" s="20">
        <f t="shared" si="66"/>
        <v>0</v>
      </c>
      <c r="R250" s="13">
        <f t="shared" si="67"/>
        <v>0</v>
      </c>
      <c r="S250" s="4" t="str">
        <f t="shared" si="76"/>
        <v>A+J=</v>
      </c>
      <c r="T250" s="34">
        <f t="shared" si="77"/>
        <v>44300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2">
        <f t="shared" si="68"/>
        <v>44174</v>
      </c>
      <c r="B251" s="72">
        <f t="shared" ca="1" si="78"/>
        <v>51605626.350000001</v>
      </c>
      <c r="C251" s="6">
        <f t="shared" si="69"/>
        <v>50000000</v>
      </c>
      <c r="D251" s="12">
        <f ca="1">IF(A251&lt;$B$1,VLOOKUP(A251,[1]DI!$A$4:$B$15000,2,FALSE),0)</f>
        <v>1.9000000000000006E-2</v>
      </c>
      <c r="E251" s="13">
        <f t="shared" ca="1" si="61"/>
        <v>1.0000746899999999</v>
      </c>
      <c r="F251" s="13">
        <f ca="1">(TRUNC(PRODUCT($E$12:$E250),16))</f>
        <v>1.0149115207469701</v>
      </c>
      <c r="G251" s="13">
        <f t="shared" si="70"/>
        <v>1</v>
      </c>
      <c r="H251" s="13">
        <f t="shared" ca="1" si="62"/>
        <v>1.0149115200000001</v>
      </c>
      <c r="I251" s="12">
        <f t="shared" si="71"/>
        <v>2.5999999999999999E-2</v>
      </c>
      <c r="J251" s="34">
        <f t="shared" si="72"/>
        <v>43935</v>
      </c>
      <c r="K251" s="2">
        <f t="shared" si="73"/>
        <v>165</v>
      </c>
      <c r="L251" s="17">
        <f t="shared" si="74"/>
        <v>165</v>
      </c>
      <c r="M251" s="11">
        <f t="shared" si="63"/>
        <v>1.016948282</v>
      </c>
      <c r="N251" s="11">
        <f t="shared" ca="1" si="64"/>
        <v>1.032112527</v>
      </c>
      <c r="O251" s="17">
        <f t="shared" si="75"/>
        <v>0</v>
      </c>
      <c r="P251" s="13">
        <f t="shared" ca="1" si="65"/>
        <v>1605626.35</v>
      </c>
      <c r="Q251" s="20">
        <f t="shared" si="66"/>
        <v>0</v>
      </c>
      <c r="R251" s="13">
        <f t="shared" si="67"/>
        <v>0</v>
      </c>
      <c r="S251" s="4" t="str">
        <f t="shared" si="76"/>
        <v>A+J=</v>
      </c>
      <c r="T251" s="34">
        <f t="shared" si="77"/>
        <v>44300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2">
        <f t="shared" si="68"/>
        <v>44175</v>
      </c>
      <c r="B252" s="72">
        <f t="shared" ca="1" si="78"/>
        <v>51614737.600000001</v>
      </c>
      <c r="C252" s="6">
        <f t="shared" si="69"/>
        <v>50000000</v>
      </c>
      <c r="D252" s="12">
        <f ca="1">IF(A252&lt;$B$1,VLOOKUP(A252,[1]DI!$A$4:$B$15000,2,FALSE),0)</f>
        <v>1.9000000000000006E-2</v>
      </c>
      <c r="E252" s="13">
        <f t="shared" ca="1" si="61"/>
        <v>1.0000746899999999</v>
      </c>
      <c r="F252" s="13">
        <f ca="1">(TRUNC(PRODUCT($E$12:$E251),16))</f>
        <v>1.01498732448845</v>
      </c>
      <c r="G252" s="13">
        <f t="shared" si="70"/>
        <v>1</v>
      </c>
      <c r="H252" s="13">
        <f t="shared" ca="1" si="62"/>
        <v>1.0149873199999999</v>
      </c>
      <c r="I252" s="12">
        <f t="shared" si="71"/>
        <v>2.5999999999999999E-2</v>
      </c>
      <c r="J252" s="34">
        <f t="shared" si="72"/>
        <v>43935</v>
      </c>
      <c r="K252" s="2">
        <f t="shared" si="73"/>
        <v>166</v>
      </c>
      <c r="L252" s="17">
        <f t="shared" si="74"/>
        <v>166</v>
      </c>
      <c r="M252" s="11">
        <f t="shared" si="63"/>
        <v>1.01705187</v>
      </c>
      <c r="N252" s="11">
        <f t="shared" ca="1" si="64"/>
        <v>1.0322947520000001</v>
      </c>
      <c r="O252" s="17">
        <f t="shared" si="75"/>
        <v>0</v>
      </c>
      <c r="P252" s="13">
        <f t="shared" ca="1" si="65"/>
        <v>1614737.6</v>
      </c>
      <c r="Q252" s="20">
        <f t="shared" si="66"/>
        <v>0</v>
      </c>
      <c r="R252" s="13">
        <f t="shared" si="67"/>
        <v>0</v>
      </c>
      <c r="S252" s="4" t="str">
        <f t="shared" si="76"/>
        <v>A+J=</v>
      </c>
      <c r="T252" s="34">
        <f t="shared" si="77"/>
        <v>44300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2">
        <f t="shared" si="68"/>
        <v>44176</v>
      </c>
      <c r="B253" s="72">
        <f t="shared" ca="1" si="78"/>
        <v>51623850.649999999</v>
      </c>
      <c r="C253" s="6">
        <f t="shared" si="69"/>
        <v>50000000</v>
      </c>
      <c r="D253" s="12">
        <f ca="1">IF(A253&lt;$B$1,VLOOKUP(A253,[1]DI!$A$4:$B$15000,2,FALSE),0)</f>
        <v>1.9000000000000006E-2</v>
      </c>
      <c r="E253" s="13">
        <f t="shared" ca="1" si="61"/>
        <v>1.0000746899999999</v>
      </c>
      <c r="F253" s="13">
        <f ca="1">(TRUNC(PRODUCT($E$12:$E252),16))</f>
        <v>1.01506313389172</v>
      </c>
      <c r="G253" s="13">
        <f t="shared" si="70"/>
        <v>1</v>
      </c>
      <c r="H253" s="13">
        <f t="shared" ca="1" si="62"/>
        <v>1.0150631299999999</v>
      </c>
      <c r="I253" s="12">
        <f t="shared" si="71"/>
        <v>2.5999999999999999E-2</v>
      </c>
      <c r="J253" s="34">
        <f t="shared" si="72"/>
        <v>43935</v>
      </c>
      <c r="K253" s="2">
        <f t="shared" si="73"/>
        <v>167</v>
      </c>
      <c r="L253" s="17">
        <f t="shared" si="74"/>
        <v>167</v>
      </c>
      <c r="M253" s="11">
        <f t="shared" si="63"/>
        <v>1.0171554679999999</v>
      </c>
      <c r="N253" s="11">
        <f t="shared" ca="1" si="64"/>
        <v>1.0324770130000001</v>
      </c>
      <c r="O253" s="17">
        <f t="shared" si="75"/>
        <v>0</v>
      </c>
      <c r="P253" s="13">
        <f t="shared" ca="1" si="65"/>
        <v>1623850.65</v>
      </c>
      <c r="Q253" s="20">
        <f t="shared" si="66"/>
        <v>0</v>
      </c>
      <c r="R253" s="13">
        <f t="shared" si="67"/>
        <v>0</v>
      </c>
      <c r="S253" s="4" t="str">
        <f t="shared" si="76"/>
        <v>A+J=</v>
      </c>
      <c r="T253" s="34">
        <f t="shared" si="77"/>
        <v>44300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2">
        <f t="shared" si="68"/>
        <v>44177</v>
      </c>
      <c r="B254" s="72">
        <f t="shared" ca="1" si="78"/>
        <v>51632965.549999997</v>
      </c>
      <c r="C254" s="6">
        <f t="shared" si="69"/>
        <v>50000000</v>
      </c>
      <c r="D254" s="12">
        <f ca="1">IF(A254&lt;$B$1,VLOOKUP(A254,[1]DI!$A$4:$B$15000,2,FALSE),0)</f>
        <v>0</v>
      </c>
      <c r="E254" s="13">
        <f t="shared" ca="1" si="61"/>
        <v>1</v>
      </c>
      <c r="F254" s="13">
        <f ca="1">(TRUNC(PRODUCT($E$12:$E253),16))</f>
        <v>1.01513894895719</v>
      </c>
      <c r="G254" s="13">
        <f t="shared" si="70"/>
        <v>1</v>
      </c>
      <c r="H254" s="13">
        <f t="shared" ca="1" si="62"/>
        <v>1.0151389500000001</v>
      </c>
      <c r="I254" s="12">
        <f t="shared" si="71"/>
        <v>2.5999999999999999E-2</v>
      </c>
      <c r="J254" s="34">
        <f t="shared" si="72"/>
        <v>43935</v>
      </c>
      <c r="K254" s="2">
        <f t="shared" si="73"/>
        <v>167</v>
      </c>
      <c r="L254" s="17">
        <f t="shared" si="74"/>
        <v>168</v>
      </c>
      <c r="M254" s="11">
        <f t="shared" si="63"/>
        <v>1.0172590770000001</v>
      </c>
      <c r="N254" s="11">
        <f t="shared" ca="1" si="64"/>
        <v>1.032659311</v>
      </c>
      <c r="O254" s="17">
        <f t="shared" si="75"/>
        <v>0</v>
      </c>
      <c r="P254" s="13">
        <f t="shared" ca="1" si="65"/>
        <v>1632965.55</v>
      </c>
      <c r="Q254" s="20">
        <f t="shared" si="66"/>
        <v>0</v>
      </c>
      <c r="R254" s="13">
        <f t="shared" si="67"/>
        <v>0</v>
      </c>
      <c r="S254" s="4" t="str">
        <f t="shared" si="76"/>
        <v>A+J=</v>
      </c>
      <c r="T254" s="34">
        <f t="shared" si="77"/>
        <v>44300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2">
        <f t="shared" si="68"/>
        <v>44178</v>
      </c>
      <c r="B255" s="72">
        <f t="shared" ca="1" si="78"/>
        <v>51632965.549999997</v>
      </c>
      <c r="C255" s="6">
        <f t="shared" si="69"/>
        <v>50000000</v>
      </c>
      <c r="D255" s="12">
        <f ca="1">IF(A255&lt;$B$1,VLOOKUP(A255,[1]DI!$A$4:$B$15000,2,FALSE),0)</f>
        <v>0</v>
      </c>
      <c r="E255" s="13">
        <f t="shared" ca="1" si="61"/>
        <v>1</v>
      </c>
      <c r="F255" s="13">
        <f ca="1">(TRUNC(PRODUCT($E$12:$E254),16))</f>
        <v>1.01513894895719</v>
      </c>
      <c r="G255" s="13">
        <f t="shared" si="70"/>
        <v>1</v>
      </c>
      <c r="H255" s="13">
        <f t="shared" ca="1" si="62"/>
        <v>1.0151389500000001</v>
      </c>
      <c r="I255" s="12">
        <f t="shared" si="71"/>
        <v>2.5999999999999999E-2</v>
      </c>
      <c r="J255" s="34">
        <f t="shared" si="72"/>
        <v>43935</v>
      </c>
      <c r="K255" s="2">
        <f t="shared" si="73"/>
        <v>167</v>
      </c>
      <c r="L255" s="17">
        <f t="shared" si="74"/>
        <v>168</v>
      </c>
      <c r="M255" s="11">
        <f t="shared" si="63"/>
        <v>1.0172590770000001</v>
      </c>
      <c r="N255" s="11">
        <f t="shared" ca="1" si="64"/>
        <v>1.032659311</v>
      </c>
      <c r="O255" s="17">
        <f t="shared" si="75"/>
        <v>0</v>
      </c>
      <c r="P255" s="13">
        <f t="shared" ca="1" si="65"/>
        <v>1632965.55</v>
      </c>
      <c r="Q255" s="20">
        <f t="shared" si="66"/>
        <v>0</v>
      </c>
      <c r="R255" s="13">
        <f t="shared" si="67"/>
        <v>0</v>
      </c>
      <c r="S255" s="4" t="str">
        <f t="shared" si="76"/>
        <v>A+J=</v>
      </c>
      <c r="T255" s="34">
        <f t="shared" si="77"/>
        <v>44300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2">
        <f t="shared" si="68"/>
        <v>44179</v>
      </c>
      <c r="B256" s="72">
        <f t="shared" ca="1" si="78"/>
        <v>51632965.549999997</v>
      </c>
      <c r="C256" s="6">
        <f t="shared" si="69"/>
        <v>50000000</v>
      </c>
      <c r="D256" s="12">
        <f ca="1">IF(A256&lt;$B$1,VLOOKUP(A256,[1]DI!$A$4:$B$15000,2,FALSE),0)</f>
        <v>1.9000000000000006E-2</v>
      </c>
      <c r="E256" s="13">
        <f t="shared" ca="1" si="61"/>
        <v>1.0000746899999999</v>
      </c>
      <c r="F256" s="13">
        <f ca="1">(TRUNC(PRODUCT($E$12:$E255),16))</f>
        <v>1.01513894895719</v>
      </c>
      <c r="G256" s="13">
        <f t="shared" si="70"/>
        <v>1</v>
      </c>
      <c r="H256" s="13">
        <f t="shared" ca="1" si="62"/>
        <v>1.0151389500000001</v>
      </c>
      <c r="I256" s="12">
        <f t="shared" si="71"/>
        <v>2.5999999999999999E-2</v>
      </c>
      <c r="J256" s="34">
        <f t="shared" si="72"/>
        <v>43935</v>
      </c>
      <c r="K256" s="2">
        <f t="shared" si="73"/>
        <v>168</v>
      </c>
      <c r="L256" s="17">
        <f t="shared" si="74"/>
        <v>168</v>
      </c>
      <c r="M256" s="11">
        <f t="shared" si="63"/>
        <v>1.0172590770000001</v>
      </c>
      <c r="N256" s="11">
        <f t="shared" ca="1" si="64"/>
        <v>1.032659311</v>
      </c>
      <c r="O256" s="17">
        <f t="shared" si="75"/>
        <v>0</v>
      </c>
      <c r="P256" s="13">
        <f t="shared" ca="1" si="65"/>
        <v>1632965.55</v>
      </c>
      <c r="Q256" s="20">
        <f t="shared" si="66"/>
        <v>0</v>
      </c>
      <c r="R256" s="13">
        <f t="shared" si="67"/>
        <v>0</v>
      </c>
      <c r="S256" s="4" t="str">
        <f t="shared" si="76"/>
        <v>A+J=</v>
      </c>
      <c r="T256" s="34">
        <f t="shared" si="77"/>
        <v>44300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2">
        <f t="shared" si="68"/>
        <v>44180</v>
      </c>
      <c r="B257" s="72">
        <f t="shared" ca="1" si="78"/>
        <v>51642081.79999999</v>
      </c>
      <c r="C257" s="6">
        <f t="shared" si="69"/>
        <v>50000000</v>
      </c>
      <c r="D257" s="12">
        <f ca="1">IF(A257&lt;$B$1,VLOOKUP(A257,[1]DI!$A$4:$B$15000,2,FALSE),0)</f>
        <v>1.9000000000000006E-2</v>
      </c>
      <c r="E257" s="13">
        <f t="shared" ca="1" si="61"/>
        <v>1.0000746899999999</v>
      </c>
      <c r="F257" s="13">
        <f ca="1">(TRUNC(PRODUCT($E$12:$E256),16))</f>
        <v>1.01521476968529</v>
      </c>
      <c r="G257" s="13">
        <f t="shared" si="70"/>
        <v>1</v>
      </c>
      <c r="H257" s="13">
        <f t="shared" ca="1" si="62"/>
        <v>1.01521477</v>
      </c>
      <c r="I257" s="12">
        <f t="shared" si="71"/>
        <v>2.5999999999999999E-2</v>
      </c>
      <c r="J257" s="34">
        <f t="shared" si="72"/>
        <v>43935</v>
      </c>
      <c r="K257" s="2">
        <f t="shared" si="73"/>
        <v>169</v>
      </c>
      <c r="L257" s="17">
        <f t="shared" si="74"/>
        <v>169</v>
      </c>
      <c r="M257" s="11">
        <f t="shared" si="63"/>
        <v>1.017362697</v>
      </c>
      <c r="N257" s="11">
        <f t="shared" ca="1" si="64"/>
        <v>1.0328416359999999</v>
      </c>
      <c r="O257" s="17">
        <f t="shared" si="75"/>
        <v>0</v>
      </c>
      <c r="P257" s="13">
        <f t="shared" ca="1" si="65"/>
        <v>1642081.79999999</v>
      </c>
      <c r="Q257" s="20">
        <f t="shared" si="66"/>
        <v>0</v>
      </c>
      <c r="R257" s="13">
        <f t="shared" si="67"/>
        <v>0</v>
      </c>
      <c r="S257" s="4" t="str">
        <f t="shared" si="76"/>
        <v>A+J=</v>
      </c>
      <c r="T257" s="34">
        <f t="shared" si="77"/>
        <v>44300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2">
        <f t="shared" si="68"/>
        <v>44181</v>
      </c>
      <c r="B258" s="72">
        <f t="shared" ca="1" si="78"/>
        <v>51651199.899999999</v>
      </c>
      <c r="C258" s="6">
        <f t="shared" si="69"/>
        <v>50000000</v>
      </c>
      <c r="D258" s="12">
        <f ca="1">IF(A258&lt;$B$1,VLOOKUP(A258,[1]DI!$A$4:$B$15000,2,FALSE),0)</f>
        <v>1.9000000000000006E-2</v>
      </c>
      <c r="E258" s="13">
        <f t="shared" ca="1" si="61"/>
        <v>1.0000746899999999</v>
      </c>
      <c r="F258" s="13">
        <f ca="1">(TRUNC(PRODUCT($E$12:$E257),16))</f>
        <v>1.01529059607644</v>
      </c>
      <c r="G258" s="13">
        <f t="shared" si="70"/>
        <v>1</v>
      </c>
      <c r="H258" s="13">
        <f t="shared" ca="1" si="62"/>
        <v>1.0152905999999999</v>
      </c>
      <c r="I258" s="12">
        <f t="shared" si="71"/>
        <v>2.5999999999999999E-2</v>
      </c>
      <c r="J258" s="34">
        <f t="shared" si="72"/>
        <v>43935</v>
      </c>
      <c r="K258" s="2">
        <f t="shared" si="73"/>
        <v>170</v>
      </c>
      <c r="L258" s="17">
        <f t="shared" si="74"/>
        <v>170</v>
      </c>
      <c r="M258" s="11">
        <f t="shared" si="63"/>
        <v>1.0174663269999999</v>
      </c>
      <c r="N258" s="11">
        <f t="shared" ca="1" si="64"/>
        <v>1.033023998</v>
      </c>
      <c r="O258" s="17">
        <f t="shared" si="75"/>
        <v>0</v>
      </c>
      <c r="P258" s="13">
        <f t="shared" ca="1" si="65"/>
        <v>1651199.9</v>
      </c>
      <c r="Q258" s="20">
        <f t="shared" si="66"/>
        <v>0</v>
      </c>
      <c r="R258" s="13">
        <f t="shared" si="67"/>
        <v>0</v>
      </c>
      <c r="S258" s="4" t="str">
        <f t="shared" si="76"/>
        <v>A+J=</v>
      </c>
      <c r="T258" s="34">
        <f t="shared" si="77"/>
        <v>44300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2">
        <f t="shared" si="68"/>
        <v>44182</v>
      </c>
      <c r="B259" s="72">
        <f t="shared" ca="1" si="78"/>
        <v>51660319.25</v>
      </c>
      <c r="C259" s="6">
        <f t="shared" si="69"/>
        <v>50000000</v>
      </c>
      <c r="D259" s="12">
        <f ca="1">IF(A259&lt;$B$1,VLOOKUP(A259,[1]DI!$A$4:$B$15000,2,FALSE),0)</f>
        <v>1.9000000000000006E-2</v>
      </c>
      <c r="E259" s="13">
        <f t="shared" ca="1" si="61"/>
        <v>1.0000746899999999</v>
      </c>
      <c r="F259" s="13">
        <f ca="1">(TRUNC(PRODUCT($E$12:$E258),16))</f>
        <v>1.0153664281310599</v>
      </c>
      <c r="G259" s="13">
        <f t="shared" si="70"/>
        <v>1</v>
      </c>
      <c r="H259" s="13">
        <f t="shared" ca="1" si="62"/>
        <v>1.01536643</v>
      </c>
      <c r="I259" s="12">
        <f t="shared" si="71"/>
        <v>2.5999999999999999E-2</v>
      </c>
      <c r="J259" s="34">
        <f t="shared" si="72"/>
        <v>43935</v>
      </c>
      <c r="K259" s="2">
        <f t="shared" si="73"/>
        <v>171</v>
      </c>
      <c r="L259" s="17">
        <f t="shared" si="74"/>
        <v>171</v>
      </c>
      <c r="M259" s="11">
        <f t="shared" si="63"/>
        <v>1.017569967</v>
      </c>
      <c r="N259" s="11">
        <f t="shared" ca="1" si="64"/>
        <v>1.0332063849999999</v>
      </c>
      <c r="O259" s="17">
        <f t="shared" si="75"/>
        <v>0</v>
      </c>
      <c r="P259" s="13">
        <f t="shared" ca="1" si="65"/>
        <v>1660319.25</v>
      </c>
      <c r="Q259" s="20">
        <f t="shared" si="66"/>
        <v>0</v>
      </c>
      <c r="R259" s="13">
        <f t="shared" si="67"/>
        <v>0</v>
      </c>
      <c r="S259" s="4" t="str">
        <f t="shared" si="76"/>
        <v>A+J=</v>
      </c>
      <c r="T259" s="34">
        <f t="shared" si="77"/>
        <v>44300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2">
        <f t="shared" si="68"/>
        <v>44183</v>
      </c>
      <c r="B260" s="72">
        <f t="shared" ca="1" si="78"/>
        <v>51669440.450000003</v>
      </c>
      <c r="C260" s="6">
        <f t="shared" si="69"/>
        <v>50000000</v>
      </c>
      <c r="D260" s="12">
        <f ca="1">IF(A260&lt;$B$1,VLOOKUP(A260,[1]DI!$A$4:$B$15000,2,FALSE),0)</f>
        <v>1.9000000000000006E-2</v>
      </c>
      <c r="E260" s="13">
        <f t="shared" ca="1" si="61"/>
        <v>1.0000746899999999</v>
      </c>
      <c r="F260" s="13">
        <f ca="1">(TRUNC(PRODUCT($E$12:$E259),16))</f>
        <v>1.0154422658495701</v>
      </c>
      <c r="G260" s="13">
        <f t="shared" si="70"/>
        <v>1</v>
      </c>
      <c r="H260" s="13">
        <f t="shared" ca="1" si="62"/>
        <v>1.0154422700000001</v>
      </c>
      <c r="I260" s="12">
        <f t="shared" si="71"/>
        <v>2.5999999999999999E-2</v>
      </c>
      <c r="J260" s="34">
        <f t="shared" si="72"/>
        <v>43935</v>
      </c>
      <c r="K260" s="2">
        <f t="shared" si="73"/>
        <v>172</v>
      </c>
      <c r="L260" s="17">
        <f t="shared" si="74"/>
        <v>172</v>
      </c>
      <c r="M260" s="11">
        <f t="shared" si="63"/>
        <v>1.0176736179999999</v>
      </c>
      <c r="N260" s="11">
        <f t="shared" ca="1" si="64"/>
        <v>1.0333888090000001</v>
      </c>
      <c r="O260" s="17">
        <f t="shared" si="75"/>
        <v>0</v>
      </c>
      <c r="P260" s="13">
        <f t="shared" ca="1" si="65"/>
        <v>1669440.45</v>
      </c>
      <c r="Q260" s="20">
        <f t="shared" si="66"/>
        <v>0</v>
      </c>
      <c r="R260" s="13">
        <f t="shared" si="67"/>
        <v>0</v>
      </c>
      <c r="S260" s="4" t="str">
        <f t="shared" si="76"/>
        <v>A+J=</v>
      </c>
      <c r="T260" s="34">
        <f t="shared" si="77"/>
        <v>44300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2">
        <f t="shared" si="68"/>
        <v>44184</v>
      </c>
      <c r="B261" s="72">
        <f t="shared" ca="1" si="78"/>
        <v>51678563</v>
      </c>
      <c r="C261" s="6">
        <f t="shared" si="69"/>
        <v>50000000</v>
      </c>
      <c r="D261" s="12">
        <f ca="1">IF(A261&lt;$B$1,VLOOKUP(A261,[1]DI!$A$4:$B$15000,2,FALSE),0)</f>
        <v>0</v>
      </c>
      <c r="E261" s="13">
        <f t="shared" ca="1" si="61"/>
        <v>1</v>
      </c>
      <c r="F261" s="13">
        <f ca="1">(TRUNC(PRODUCT($E$12:$E260),16))</f>
        <v>1.0155181092324099</v>
      </c>
      <c r="G261" s="13">
        <f t="shared" si="70"/>
        <v>1</v>
      </c>
      <c r="H261" s="13">
        <f t="shared" ca="1" si="62"/>
        <v>1.0155181099999999</v>
      </c>
      <c r="I261" s="12">
        <f t="shared" si="71"/>
        <v>2.5999999999999999E-2</v>
      </c>
      <c r="J261" s="34">
        <f t="shared" si="72"/>
        <v>43935</v>
      </c>
      <c r="K261" s="2">
        <f t="shared" si="73"/>
        <v>172</v>
      </c>
      <c r="L261" s="17">
        <f t="shared" si="74"/>
        <v>173</v>
      </c>
      <c r="M261" s="11">
        <f t="shared" si="63"/>
        <v>1.01777728</v>
      </c>
      <c r="N261" s="11">
        <f t="shared" ca="1" si="64"/>
        <v>1.03357126</v>
      </c>
      <c r="O261" s="17">
        <f t="shared" si="75"/>
        <v>0</v>
      </c>
      <c r="P261" s="13">
        <f t="shared" ca="1" si="65"/>
        <v>1678563</v>
      </c>
      <c r="Q261" s="20">
        <f t="shared" si="66"/>
        <v>0</v>
      </c>
      <c r="R261" s="13">
        <f t="shared" si="67"/>
        <v>0</v>
      </c>
      <c r="S261" s="4" t="str">
        <f t="shared" si="76"/>
        <v>A+J=</v>
      </c>
      <c r="T261" s="34">
        <f t="shared" si="77"/>
        <v>44300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2">
        <f t="shared" si="68"/>
        <v>44185</v>
      </c>
      <c r="B262" s="72">
        <f t="shared" ca="1" si="78"/>
        <v>51678563</v>
      </c>
      <c r="C262" s="6">
        <f t="shared" si="69"/>
        <v>50000000</v>
      </c>
      <c r="D262" s="12">
        <f ca="1">IF(A262&lt;$B$1,VLOOKUP(A262,[1]DI!$A$4:$B$15000,2,FALSE),0)</f>
        <v>0</v>
      </c>
      <c r="E262" s="13">
        <f t="shared" ca="1" si="61"/>
        <v>1</v>
      </c>
      <c r="F262" s="13">
        <f ca="1">(TRUNC(PRODUCT($E$12:$E261),16))</f>
        <v>1.0155181092324099</v>
      </c>
      <c r="G262" s="13">
        <f t="shared" si="70"/>
        <v>1</v>
      </c>
      <c r="H262" s="13">
        <f t="shared" ca="1" si="62"/>
        <v>1.0155181099999999</v>
      </c>
      <c r="I262" s="12">
        <f t="shared" si="71"/>
        <v>2.5999999999999999E-2</v>
      </c>
      <c r="J262" s="34">
        <f t="shared" si="72"/>
        <v>43935</v>
      </c>
      <c r="K262" s="2">
        <f t="shared" si="73"/>
        <v>172</v>
      </c>
      <c r="L262" s="17">
        <f t="shared" si="74"/>
        <v>173</v>
      </c>
      <c r="M262" s="11">
        <f t="shared" si="63"/>
        <v>1.01777728</v>
      </c>
      <c r="N262" s="11">
        <f t="shared" ca="1" si="64"/>
        <v>1.03357126</v>
      </c>
      <c r="O262" s="17">
        <f t="shared" si="75"/>
        <v>0</v>
      </c>
      <c r="P262" s="13">
        <f t="shared" ca="1" si="65"/>
        <v>1678563</v>
      </c>
      <c r="Q262" s="20">
        <f t="shared" si="66"/>
        <v>0</v>
      </c>
      <c r="R262" s="13">
        <f t="shared" si="67"/>
        <v>0</v>
      </c>
      <c r="S262" s="4" t="str">
        <f t="shared" si="76"/>
        <v>A+J=</v>
      </c>
      <c r="T262" s="34">
        <f t="shared" si="77"/>
        <v>44300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2">
        <f t="shared" si="68"/>
        <v>44186</v>
      </c>
      <c r="B263" s="72">
        <f t="shared" ca="1" si="78"/>
        <v>51678563</v>
      </c>
      <c r="C263" s="6">
        <f t="shared" si="69"/>
        <v>50000000</v>
      </c>
      <c r="D263" s="12">
        <f ca="1">IF(A263&lt;$B$1,VLOOKUP(A263,[1]DI!$A$4:$B$15000,2,FALSE),0)</f>
        <v>1.9000000000000006E-2</v>
      </c>
      <c r="E263" s="13">
        <f t="shared" ca="1" si="61"/>
        <v>1.0000746899999999</v>
      </c>
      <c r="F263" s="13">
        <f ca="1">(TRUNC(PRODUCT($E$12:$E262),16))</f>
        <v>1.0155181092324099</v>
      </c>
      <c r="G263" s="13">
        <f t="shared" si="70"/>
        <v>1</v>
      </c>
      <c r="H263" s="13">
        <f t="shared" ca="1" si="62"/>
        <v>1.0155181099999999</v>
      </c>
      <c r="I263" s="12">
        <f t="shared" si="71"/>
        <v>2.5999999999999999E-2</v>
      </c>
      <c r="J263" s="34">
        <f t="shared" si="72"/>
        <v>43935</v>
      </c>
      <c r="K263" s="2">
        <f t="shared" si="73"/>
        <v>173</v>
      </c>
      <c r="L263" s="17">
        <f t="shared" si="74"/>
        <v>173</v>
      </c>
      <c r="M263" s="11">
        <f t="shared" si="63"/>
        <v>1.01777728</v>
      </c>
      <c r="N263" s="11">
        <f t="shared" ca="1" si="64"/>
        <v>1.03357126</v>
      </c>
      <c r="O263" s="17">
        <f t="shared" si="75"/>
        <v>0</v>
      </c>
      <c r="P263" s="13">
        <f t="shared" ca="1" si="65"/>
        <v>1678563</v>
      </c>
      <c r="Q263" s="20">
        <f t="shared" si="66"/>
        <v>0</v>
      </c>
      <c r="R263" s="13">
        <f t="shared" si="67"/>
        <v>0</v>
      </c>
      <c r="S263" s="4" t="str">
        <f t="shared" si="76"/>
        <v>A+J=</v>
      </c>
      <c r="T263" s="34">
        <f t="shared" si="77"/>
        <v>44300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2">
        <f t="shared" si="68"/>
        <v>44187</v>
      </c>
      <c r="B264" s="72">
        <f t="shared" ca="1" si="78"/>
        <v>51687687.350000001</v>
      </c>
      <c r="C264" s="6">
        <f t="shared" si="69"/>
        <v>50000000</v>
      </c>
      <c r="D264" s="12">
        <f ca="1">IF(A264&lt;$B$1,VLOOKUP(A264,[1]DI!$A$4:$B$15000,2,FALSE),0)</f>
        <v>1.9000000000000006E-2</v>
      </c>
      <c r="E264" s="13">
        <f t="shared" ca="1" si="61"/>
        <v>1.0000746899999999</v>
      </c>
      <c r="F264" s="13">
        <f ca="1">(TRUNC(PRODUCT($E$12:$E263),16))</f>
        <v>1.01559395827999</v>
      </c>
      <c r="G264" s="13">
        <f t="shared" si="70"/>
        <v>1</v>
      </c>
      <c r="H264" s="13">
        <f t="shared" ca="1" si="62"/>
        <v>1.0155939599999999</v>
      </c>
      <c r="I264" s="12">
        <f t="shared" si="71"/>
        <v>2.5999999999999999E-2</v>
      </c>
      <c r="J264" s="34">
        <f t="shared" si="72"/>
        <v>43935</v>
      </c>
      <c r="K264" s="2">
        <f t="shared" si="73"/>
        <v>174</v>
      </c>
      <c r="L264" s="17">
        <f t="shared" si="74"/>
        <v>174</v>
      </c>
      <c r="M264" s="11">
        <f t="shared" si="63"/>
        <v>1.0178809520000001</v>
      </c>
      <c r="N264" s="11">
        <f t="shared" ca="1" si="64"/>
        <v>1.033753747</v>
      </c>
      <c r="O264" s="17">
        <f t="shared" si="75"/>
        <v>0</v>
      </c>
      <c r="P264" s="13">
        <f t="shared" ca="1" si="65"/>
        <v>1687687.35</v>
      </c>
      <c r="Q264" s="20">
        <f t="shared" si="66"/>
        <v>0</v>
      </c>
      <c r="R264" s="13">
        <f t="shared" si="67"/>
        <v>0</v>
      </c>
      <c r="S264" s="4" t="str">
        <f t="shared" si="76"/>
        <v>A+J=</v>
      </c>
      <c r="T264" s="34">
        <f t="shared" si="77"/>
        <v>44300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2">
        <f t="shared" si="68"/>
        <v>44188</v>
      </c>
      <c r="B265" s="72">
        <f t="shared" ca="1" si="78"/>
        <v>51696813</v>
      </c>
      <c r="C265" s="6">
        <f t="shared" si="69"/>
        <v>50000000</v>
      </c>
      <c r="D265" s="12">
        <f ca="1">IF(A265&lt;$B$1,VLOOKUP(A265,[1]DI!$A$4:$B$15000,2,FALSE),0)</f>
        <v>1.9000000000000006E-2</v>
      </c>
      <c r="E265" s="13">
        <f t="shared" ca="1" si="61"/>
        <v>1.0000746899999999</v>
      </c>
      <c r="F265" s="13">
        <f ca="1">(TRUNC(PRODUCT($E$12:$E264),16))</f>
        <v>1.01566981299273</v>
      </c>
      <c r="G265" s="13">
        <f t="shared" si="70"/>
        <v>1</v>
      </c>
      <c r="H265" s="13">
        <f t="shared" ca="1" si="62"/>
        <v>1.0156698099999999</v>
      </c>
      <c r="I265" s="12">
        <f t="shared" si="71"/>
        <v>2.5999999999999999E-2</v>
      </c>
      <c r="J265" s="34">
        <f t="shared" si="72"/>
        <v>43935</v>
      </c>
      <c r="K265" s="2">
        <f t="shared" si="73"/>
        <v>175</v>
      </c>
      <c r="L265" s="17">
        <f t="shared" si="74"/>
        <v>175</v>
      </c>
      <c r="M265" s="11">
        <f t="shared" si="63"/>
        <v>1.0179846340000001</v>
      </c>
      <c r="N265" s="11">
        <f t="shared" ca="1" si="64"/>
        <v>1.0339362599999999</v>
      </c>
      <c r="O265" s="17">
        <f t="shared" si="75"/>
        <v>0</v>
      </c>
      <c r="P265" s="13">
        <f t="shared" ca="1" si="65"/>
        <v>1696813</v>
      </c>
      <c r="Q265" s="20">
        <f t="shared" si="66"/>
        <v>0</v>
      </c>
      <c r="R265" s="13">
        <f t="shared" si="67"/>
        <v>0</v>
      </c>
      <c r="S265" s="4" t="str">
        <f t="shared" si="76"/>
        <v>A+J=</v>
      </c>
      <c r="T265" s="34">
        <f t="shared" si="77"/>
        <v>44300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2">
        <f t="shared" si="68"/>
        <v>44189</v>
      </c>
      <c r="B266" s="72">
        <f t="shared" ca="1" si="78"/>
        <v>51705940.549999997</v>
      </c>
      <c r="C266" s="6">
        <f t="shared" si="69"/>
        <v>50000000</v>
      </c>
      <c r="D266" s="12">
        <f ca="1">IF(A266&lt;$B$1,VLOOKUP(A266,[1]DI!$A$4:$B$15000,2,FALSE),0)</f>
        <v>1.9000000000000006E-2</v>
      </c>
      <c r="E266" s="13">
        <f t="shared" ca="1" si="61"/>
        <v>1.0000746899999999</v>
      </c>
      <c r="F266" s="13">
        <f ca="1">(TRUNC(PRODUCT($E$12:$E265),16))</f>
        <v>1.0157456733710699</v>
      </c>
      <c r="G266" s="13">
        <f t="shared" si="70"/>
        <v>1</v>
      </c>
      <c r="H266" s="13">
        <f t="shared" ca="1" si="62"/>
        <v>1.01574567</v>
      </c>
      <c r="I266" s="12">
        <f t="shared" si="71"/>
        <v>2.5999999999999999E-2</v>
      </c>
      <c r="J266" s="34">
        <f t="shared" si="72"/>
        <v>43935</v>
      </c>
      <c r="K266" s="2">
        <f t="shared" si="73"/>
        <v>176</v>
      </c>
      <c r="L266" s="17">
        <f t="shared" si="74"/>
        <v>176</v>
      </c>
      <c r="M266" s="11">
        <f t="shared" si="63"/>
        <v>1.0180883279999999</v>
      </c>
      <c r="N266" s="11">
        <f t="shared" ca="1" si="64"/>
        <v>1.0341188109999999</v>
      </c>
      <c r="O266" s="17">
        <f t="shared" si="75"/>
        <v>0</v>
      </c>
      <c r="P266" s="13">
        <f t="shared" ca="1" si="65"/>
        <v>1705940.55</v>
      </c>
      <c r="Q266" s="20">
        <f t="shared" si="66"/>
        <v>0</v>
      </c>
      <c r="R266" s="13">
        <f t="shared" si="67"/>
        <v>0</v>
      </c>
      <c r="S266" s="4" t="str">
        <f t="shared" si="76"/>
        <v>A+J=</v>
      </c>
      <c r="T266" s="34">
        <f t="shared" si="77"/>
        <v>44300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2">
        <f t="shared" si="68"/>
        <v>44190</v>
      </c>
      <c r="B267" s="72">
        <f t="shared" ca="1" si="78"/>
        <v>51715069.899999999</v>
      </c>
      <c r="C267" s="6">
        <f t="shared" si="69"/>
        <v>50000000</v>
      </c>
      <c r="D267" s="12">
        <f ca="1">IF(A267&lt;$B$1,VLOOKUP(A267,[1]DI!$A$4:$B$15000,2,FALSE),0)</f>
        <v>0</v>
      </c>
      <c r="E267" s="13">
        <f t="shared" ca="1" si="61"/>
        <v>1</v>
      </c>
      <c r="F267" s="13">
        <f ca="1">(TRUNC(PRODUCT($E$12:$E266),16))</f>
        <v>1.01582153941541</v>
      </c>
      <c r="G267" s="13">
        <f t="shared" si="70"/>
        <v>1</v>
      </c>
      <c r="H267" s="13">
        <f t="shared" ca="1" si="62"/>
        <v>1.0158215399999999</v>
      </c>
      <c r="I267" s="12">
        <f t="shared" si="71"/>
        <v>2.5999999999999999E-2</v>
      </c>
      <c r="J267" s="34">
        <f t="shared" si="72"/>
        <v>43935</v>
      </c>
      <c r="K267" s="2">
        <f t="shared" si="73"/>
        <v>176</v>
      </c>
      <c r="L267" s="17">
        <f t="shared" si="74"/>
        <v>177</v>
      </c>
      <c r="M267" s="11">
        <f t="shared" si="63"/>
        <v>1.018192032</v>
      </c>
      <c r="N267" s="11">
        <f t="shared" ca="1" si="64"/>
        <v>1.034301398</v>
      </c>
      <c r="O267" s="17">
        <f t="shared" si="75"/>
        <v>0</v>
      </c>
      <c r="P267" s="13">
        <f t="shared" ca="1" si="65"/>
        <v>1715069.9</v>
      </c>
      <c r="Q267" s="20">
        <f t="shared" si="66"/>
        <v>0</v>
      </c>
      <c r="R267" s="13">
        <f t="shared" si="67"/>
        <v>0</v>
      </c>
      <c r="S267" s="4" t="str">
        <f t="shared" si="76"/>
        <v>A+J=</v>
      </c>
      <c r="T267" s="34">
        <f t="shared" si="77"/>
        <v>44300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2">
        <f t="shared" si="68"/>
        <v>44191</v>
      </c>
      <c r="B268" s="72">
        <f t="shared" ca="1" si="78"/>
        <v>51715069.899999999</v>
      </c>
      <c r="C268" s="6">
        <f t="shared" si="69"/>
        <v>50000000</v>
      </c>
      <c r="D268" s="12">
        <f ca="1">IF(A268&lt;$B$1,VLOOKUP(A268,[1]DI!$A$4:$B$15000,2,FALSE),0)</f>
        <v>0</v>
      </c>
      <c r="E268" s="13">
        <f t="shared" ref="E268:E331" ca="1" si="79">ROUND(((1+D268)^(1/252)),8)</f>
        <v>1</v>
      </c>
      <c r="F268" s="13">
        <f ca="1">(TRUNC(PRODUCT($E$12:$E267),16))</f>
        <v>1.01582153941541</v>
      </c>
      <c r="G268" s="13">
        <f t="shared" si="70"/>
        <v>1</v>
      </c>
      <c r="H268" s="13">
        <f t="shared" ref="H268:H331" ca="1" si="80">ROUND(F268/G268,8)</f>
        <v>1.0158215399999999</v>
      </c>
      <c r="I268" s="12">
        <f t="shared" si="71"/>
        <v>2.5999999999999999E-2</v>
      </c>
      <c r="J268" s="34">
        <f t="shared" si="72"/>
        <v>43935</v>
      </c>
      <c r="K268" s="2">
        <f t="shared" si="73"/>
        <v>176</v>
      </c>
      <c r="L268" s="17">
        <f t="shared" si="74"/>
        <v>177</v>
      </c>
      <c r="M268" s="11">
        <f t="shared" ref="M268:M331" si="81">ROUND((I268+1)^(L268/252),9)</f>
        <v>1.018192032</v>
      </c>
      <c r="N268" s="11">
        <f t="shared" ref="N268:N331" ca="1" si="82">ROUND(H268*M268,9)</f>
        <v>1.034301398</v>
      </c>
      <c r="O268" s="17">
        <f t="shared" si="75"/>
        <v>0</v>
      </c>
      <c r="P268" s="13">
        <f t="shared" ref="P268:P331" ca="1" si="83">TRUNC(((N268-1)*C268),8)</f>
        <v>1715069.9</v>
      </c>
      <c r="Q268" s="20">
        <f t="shared" ref="Q268:Q331" si="84">IF($O268&gt;0,VLOOKUP($O268,$W$12:$AC$19,7),0)</f>
        <v>0</v>
      </c>
      <c r="R268" s="13">
        <f t="shared" ref="R268:R331" si="85">IF(Q268&gt;0,TRUNC(Q268*C$12,8),0)</f>
        <v>0</v>
      </c>
      <c r="S268" s="4" t="str">
        <f t="shared" si="76"/>
        <v>A+J=</v>
      </c>
      <c r="T268" s="34">
        <f t="shared" si="77"/>
        <v>44300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2">
        <f t="shared" ref="A269:A332" si="86">(A268+1)</f>
        <v>44192</v>
      </c>
      <c r="B269" s="72">
        <f t="shared" ca="1" si="78"/>
        <v>51715069.899999999</v>
      </c>
      <c r="C269" s="6">
        <f t="shared" ref="C269:C332" si="87">(C268-R268)</f>
        <v>50000000</v>
      </c>
      <c r="D269" s="12">
        <f ca="1">IF(A269&lt;$B$1,VLOOKUP(A269,[1]DI!$A$4:$B$15000,2,FALSE),0)</f>
        <v>0</v>
      </c>
      <c r="E269" s="13">
        <f t="shared" ca="1" si="79"/>
        <v>1</v>
      </c>
      <c r="F269" s="13">
        <f ca="1">(TRUNC(PRODUCT($E$12:$E268),16))</f>
        <v>1.01582153941541</v>
      </c>
      <c r="G269" s="13">
        <f t="shared" ref="G269:G332" si="88">IF(O268&gt;0,F268,G268)</f>
        <v>1</v>
      </c>
      <c r="H269" s="13">
        <f t="shared" ca="1" si="80"/>
        <v>1.0158215399999999</v>
      </c>
      <c r="I269" s="12">
        <f t="shared" ref="I269:I332" si="89">I268</f>
        <v>2.5999999999999999E-2</v>
      </c>
      <c r="J269" s="34">
        <f t="shared" ref="J269:J332" si="90">IF(O268&gt;0,VLOOKUP(O268,W$12:AG$150,2),J268)</f>
        <v>43935</v>
      </c>
      <c r="K269" s="2">
        <f t="shared" ref="K269:K332" si="91">IF(A269&gt;J269,IF(NETWORKDAYS(J269,A269,$W$21:$W$544)-1=0,1,NETWORKDAYS(J269,A269,$W$21:$W$544)-1),0)</f>
        <v>176</v>
      </c>
      <c r="L269" s="17">
        <f t="shared" ref="L269:L332" si="92">IF(AND(K269=1,K268=1),1,IF(K269&gt;0,IF(K269=K268,K269+1,K269),0))</f>
        <v>177</v>
      </c>
      <c r="M269" s="11">
        <f t="shared" si="81"/>
        <v>1.018192032</v>
      </c>
      <c r="N269" s="11">
        <f t="shared" ca="1" si="82"/>
        <v>1.034301398</v>
      </c>
      <c r="O269" s="17">
        <f t="shared" ref="O269:O332" si="93">IF(VLOOKUP(A269,X$12:AE$150,8)=VLOOKUP(A268,X$12:AE$150,8),0,VLOOKUP(A269,X$12:AE$150,8))</f>
        <v>0</v>
      </c>
      <c r="P269" s="13">
        <f t="shared" ca="1" si="83"/>
        <v>1715069.9</v>
      </c>
      <c r="Q269" s="20">
        <f t="shared" si="84"/>
        <v>0</v>
      </c>
      <c r="R269" s="13">
        <f t="shared" si="85"/>
        <v>0</v>
      </c>
      <c r="S269" s="4" t="str">
        <f t="shared" ref="S269:S332" si="94">IF(O268&gt;0,VLOOKUP(O268,W$12:AG$150,10),S268)</f>
        <v>A+J=</v>
      </c>
      <c r="T269" s="34">
        <f t="shared" ref="T269:T332" si="95">IF(O268&gt;0,VLOOKUP(O268,W$12:AG$150,11),T268)</f>
        <v>44300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2">
        <f t="shared" si="86"/>
        <v>44193</v>
      </c>
      <c r="B270" s="72">
        <f t="shared" ref="B270:B333" ca="1" si="96">IF(A270&lt;=TODAY(),C270+P270,IF(AND(A270&gt;TODAY(),A270&lt;=$B$1),IF(VLOOKUP(TODAY(),$A$10:$D$5000,4,FALSE)=0,"n.d",C270+P270),"n.d"))</f>
        <v>51715069.899999999</v>
      </c>
      <c r="C270" s="6">
        <f t="shared" si="87"/>
        <v>50000000</v>
      </c>
      <c r="D270" s="12">
        <f ca="1">IF(A270&lt;$B$1,VLOOKUP(A270,[1]DI!$A$4:$B$15000,2,FALSE),0)</f>
        <v>1.9000000000000006E-2</v>
      </c>
      <c r="E270" s="13">
        <f t="shared" ca="1" si="79"/>
        <v>1.0000746899999999</v>
      </c>
      <c r="F270" s="13">
        <f ca="1">(TRUNC(PRODUCT($E$12:$E269),16))</f>
        <v>1.01582153941541</v>
      </c>
      <c r="G270" s="13">
        <f t="shared" si="88"/>
        <v>1</v>
      </c>
      <c r="H270" s="13">
        <f t="shared" ca="1" si="80"/>
        <v>1.0158215399999999</v>
      </c>
      <c r="I270" s="12">
        <f t="shared" si="89"/>
        <v>2.5999999999999999E-2</v>
      </c>
      <c r="J270" s="34">
        <f t="shared" si="90"/>
        <v>43935</v>
      </c>
      <c r="K270" s="2">
        <f t="shared" si="91"/>
        <v>177</v>
      </c>
      <c r="L270" s="17">
        <f t="shared" si="92"/>
        <v>177</v>
      </c>
      <c r="M270" s="11">
        <f t="shared" si="81"/>
        <v>1.018192032</v>
      </c>
      <c r="N270" s="11">
        <f t="shared" ca="1" si="82"/>
        <v>1.034301398</v>
      </c>
      <c r="O270" s="17">
        <f t="shared" si="93"/>
        <v>0</v>
      </c>
      <c r="P270" s="13">
        <f t="shared" ca="1" si="83"/>
        <v>1715069.9</v>
      </c>
      <c r="Q270" s="20">
        <f t="shared" si="84"/>
        <v>0</v>
      </c>
      <c r="R270" s="13">
        <f t="shared" si="85"/>
        <v>0</v>
      </c>
      <c r="S270" s="4" t="str">
        <f t="shared" si="94"/>
        <v>A+J=</v>
      </c>
      <c r="T270" s="34">
        <f t="shared" si="95"/>
        <v>44300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2">
        <f t="shared" si="86"/>
        <v>44194</v>
      </c>
      <c r="B271" s="72">
        <f t="shared" ca="1" si="96"/>
        <v>51724200.549999997</v>
      </c>
      <c r="C271" s="6">
        <f t="shared" si="87"/>
        <v>50000000</v>
      </c>
      <c r="D271" s="12">
        <f ca="1">IF(A271&lt;$B$1,VLOOKUP(A271,[1]DI!$A$4:$B$15000,2,FALSE),0)</f>
        <v>1.9000000000000006E-2</v>
      </c>
      <c r="E271" s="13">
        <f t="shared" ca="1" si="79"/>
        <v>1.0000746899999999</v>
      </c>
      <c r="F271" s="13">
        <f ca="1">(TRUNC(PRODUCT($E$12:$E270),16))</f>
        <v>1.01589741112619</v>
      </c>
      <c r="G271" s="13">
        <f t="shared" si="88"/>
        <v>1</v>
      </c>
      <c r="H271" s="13">
        <f t="shared" ca="1" si="80"/>
        <v>1.01589741</v>
      </c>
      <c r="I271" s="12">
        <f t="shared" si="89"/>
        <v>2.5999999999999999E-2</v>
      </c>
      <c r="J271" s="34">
        <f t="shared" si="90"/>
        <v>43935</v>
      </c>
      <c r="K271" s="2">
        <f t="shared" si="91"/>
        <v>178</v>
      </c>
      <c r="L271" s="17">
        <f t="shared" si="92"/>
        <v>178</v>
      </c>
      <c r="M271" s="11">
        <f t="shared" si="81"/>
        <v>1.0182957459999999</v>
      </c>
      <c r="N271" s="11">
        <f t="shared" ca="1" si="82"/>
        <v>1.034484011</v>
      </c>
      <c r="O271" s="17">
        <f t="shared" si="93"/>
        <v>0</v>
      </c>
      <c r="P271" s="13">
        <f t="shared" ca="1" si="83"/>
        <v>1724200.55</v>
      </c>
      <c r="Q271" s="20">
        <f t="shared" si="84"/>
        <v>0</v>
      </c>
      <c r="R271" s="13">
        <f t="shared" si="85"/>
        <v>0</v>
      </c>
      <c r="S271" s="4" t="str">
        <f t="shared" si="94"/>
        <v>A+J=</v>
      </c>
      <c r="T271" s="34">
        <f t="shared" si="95"/>
        <v>44300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2">
        <f t="shared" si="86"/>
        <v>44195</v>
      </c>
      <c r="B272" s="72">
        <f t="shared" ca="1" si="96"/>
        <v>51733333.049999997</v>
      </c>
      <c r="C272" s="6">
        <f t="shared" si="87"/>
        <v>50000000</v>
      </c>
      <c r="D272" s="12">
        <f ca="1">IF(A272&lt;$B$1,VLOOKUP(A272,[1]DI!$A$4:$B$15000,2,FALSE),0)</f>
        <v>1.9000000000000006E-2</v>
      </c>
      <c r="E272" s="13">
        <f t="shared" ca="1" si="79"/>
        <v>1.0000746899999999</v>
      </c>
      <c r="F272" s="13">
        <f ca="1">(TRUNC(PRODUCT($E$12:$E271),16))</f>
        <v>1.01597328850383</v>
      </c>
      <c r="G272" s="13">
        <f t="shared" si="88"/>
        <v>1</v>
      </c>
      <c r="H272" s="13">
        <f t="shared" ca="1" si="80"/>
        <v>1.01597329</v>
      </c>
      <c r="I272" s="12">
        <f t="shared" si="89"/>
        <v>2.5999999999999999E-2</v>
      </c>
      <c r="J272" s="34">
        <f t="shared" si="90"/>
        <v>43935</v>
      </c>
      <c r="K272" s="2">
        <f t="shared" si="91"/>
        <v>179</v>
      </c>
      <c r="L272" s="17">
        <f t="shared" si="92"/>
        <v>179</v>
      </c>
      <c r="M272" s="11">
        <f t="shared" si="81"/>
        <v>1.0183994709999999</v>
      </c>
      <c r="N272" s="11">
        <f t="shared" ca="1" si="82"/>
        <v>1.0346666609999999</v>
      </c>
      <c r="O272" s="17">
        <f t="shared" si="93"/>
        <v>0</v>
      </c>
      <c r="P272" s="13">
        <f t="shared" ca="1" si="83"/>
        <v>1733333.05</v>
      </c>
      <c r="Q272" s="20">
        <f t="shared" si="84"/>
        <v>0</v>
      </c>
      <c r="R272" s="13">
        <f t="shared" si="85"/>
        <v>0</v>
      </c>
      <c r="S272" s="4" t="str">
        <f t="shared" si="94"/>
        <v>A+J=</v>
      </c>
      <c r="T272" s="34">
        <f t="shared" si="95"/>
        <v>44300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2">
        <f t="shared" si="86"/>
        <v>44196</v>
      </c>
      <c r="B273" s="72">
        <f t="shared" ca="1" si="96"/>
        <v>51742466.850000001</v>
      </c>
      <c r="C273" s="6">
        <f t="shared" si="87"/>
        <v>50000000</v>
      </c>
      <c r="D273" s="12">
        <f ca="1">IF(A273&lt;$B$1,VLOOKUP(A273,[1]DI!$A$4:$B$15000,2,FALSE),0)</f>
        <v>1.9000000000000006E-2</v>
      </c>
      <c r="E273" s="13">
        <f t="shared" ca="1" si="79"/>
        <v>1.0000746899999999</v>
      </c>
      <c r="F273" s="13">
        <f ca="1">(TRUNC(PRODUCT($E$12:$E272),16))</f>
        <v>1.0160491715487401</v>
      </c>
      <c r="G273" s="13">
        <f t="shared" si="88"/>
        <v>1</v>
      </c>
      <c r="H273" s="13">
        <f t="shared" ca="1" si="80"/>
        <v>1.0160491700000001</v>
      </c>
      <c r="I273" s="12">
        <f t="shared" si="89"/>
        <v>2.5999999999999999E-2</v>
      </c>
      <c r="J273" s="34">
        <f t="shared" si="90"/>
        <v>43935</v>
      </c>
      <c r="K273" s="2">
        <f t="shared" si="91"/>
        <v>180</v>
      </c>
      <c r="L273" s="17">
        <f t="shared" si="92"/>
        <v>180</v>
      </c>
      <c r="M273" s="11">
        <f t="shared" si="81"/>
        <v>1.0185032060000001</v>
      </c>
      <c r="N273" s="11">
        <f t="shared" ca="1" si="82"/>
        <v>1.034849337</v>
      </c>
      <c r="O273" s="17">
        <f t="shared" si="93"/>
        <v>0</v>
      </c>
      <c r="P273" s="13">
        <f t="shared" ca="1" si="83"/>
        <v>1742466.85</v>
      </c>
      <c r="Q273" s="20">
        <f t="shared" si="84"/>
        <v>0</v>
      </c>
      <c r="R273" s="13">
        <f t="shared" si="85"/>
        <v>0</v>
      </c>
      <c r="S273" s="4" t="str">
        <f t="shared" si="94"/>
        <v>A+J=</v>
      </c>
      <c r="T273" s="34">
        <f t="shared" si="95"/>
        <v>44300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2">
        <f t="shared" si="86"/>
        <v>44197</v>
      </c>
      <c r="B274" s="72">
        <f t="shared" ca="1" si="96"/>
        <v>51751602.5</v>
      </c>
      <c r="C274" s="6">
        <f t="shared" si="87"/>
        <v>50000000</v>
      </c>
      <c r="D274" s="12">
        <f ca="1">IF(A274&lt;$B$1,VLOOKUP(A274,[1]DI!$A$4:$B$15000,2,FALSE),0)</f>
        <v>0</v>
      </c>
      <c r="E274" s="13">
        <f t="shared" ca="1" si="79"/>
        <v>1</v>
      </c>
      <c r="F274" s="13">
        <f ca="1">(TRUNC(PRODUCT($E$12:$E273),16))</f>
        <v>1.0161250602613701</v>
      </c>
      <c r="G274" s="13">
        <f t="shared" si="88"/>
        <v>1</v>
      </c>
      <c r="H274" s="13">
        <f t="shared" ca="1" si="80"/>
        <v>1.01612506</v>
      </c>
      <c r="I274" s="12">
        <f t="shared" si="89"/>
        <v>2.5999999999999999E-2</v>
      </c>
      <c r="J274" s="34">
        <f t="shared" si="90"/>
        <v>43935</v>
      </c>
      <c r="K274" s="2">
        <f t="shared" si="91"/>
        <v>180</v>
      </c>
      <c r="L274" s="17">
        <f t="shared" si="92"/>
        <v>181</v>
      </c>
      <c r="M274" s="11">
        <f t="shared" si="81"/>
        <v>1.0186069520000001</v>
      </c>
      <c r="N274" s="11">
        <f t="shared" ca="1" si="82"/>
        <v>1.0350320500000001</v>
      </c>
      <c r="O274" s="17">
        <f t="shared" si="93"/>
        <v>0</v>
      </c>
      <c r="P274" s="13">
        <f t="shared" ca="1" si="83"/>
        <v>1751602.5</v>
      </c>
      <c r="Q274" s="20">
        <f t="shared" si="84"/>
        <v>0</v>
      </c>
      <c r="R274" s="13">
        <f t="shared" si="85"/>
        <v>0</v>
      </c>
      <c r="S274" s="4" t="str">
        <f t="shared" si="94"/>
        <v>A+J=</v>
      </c>
      <c r="T274" s="34">
        <f t="shared" si="95"/>
        <v>44300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2">
        <f t="shared" si="86"/>
        <v>44198</v>
      </c>
      <c r="B275" s="72">
        <f t="shared" ca="1" si="96"/>
        <v>51751602.5</v>
      </c>
      <c r="C275" s="6">
        <f t="shared" si="87"/>
        <v>50000000</v>
      </c>
      <c r="D275" s="12">
        <f ca="1">IF(A275&lt;$B$1,VLOOKUP(A275,[1]DI!$A$4:$B$15000,2,FALSE),0)</f>
        <v>0</v>
      </c>
      <c r="E275" s="13">
        <f t="shared" ca="1" si="79"/>
        <v>1</v>
      </c>
      <c r="F275" s="13">
        <f ca="1">(TRUNC(PRODUCT($E$12:$E274),16))</f>
        <v>1.0161250602613701</v>
      </c>
      <c r="G275" s="13">
        <f t="shared" si="88"/>
        <v>1</v>
      </c>
      <c r="H275" s="13">
        <f t="shared" ca="1" si="80"/>
        <v>1.01612506</v>
      </c>
      <c r="I275" s="12">
        <f t="shared" si="89"/>
        <v>2.5999999999999999E-2</v>
      </c>
      <c r="J275" s="34">
        <f t="shared" si="90"/>
        <v>43935</v>
      </c>
      <c r="K275" s="2">
        <f t="shared" si="91"/>
        <v>180</v>
      </c>
      <c r="L275" s="17">
        <f t="shared" si="92"/>
        <v>181</v>
      </c>
      <c r="M275" s="11">
        <f t="shared" si="81"/>
        <v>1.0186069520000001</v>
      </c>
      <c r="N275" s="11">
        <f t="shared" ca="1" si="82"/>
        <v>1.0350320500000001</v>
      </c>
      <c r="O275" s="17">
        <f t="shared" si="93"/>
        <v>0</v>
      </c>
      <c r="P275" s="13">
        <f t="shared" ca="1" si="83"/>
        <v>1751602.5</v>
      </c>
      <c r="Q275" s="20">
        <f t="shared" si="84"/>
        <v>0</v>
      </c>
      <c r="R275" s="13">
        <f t="shared" si="85"/>
        <v>0</v>
      </c>
      <c r="S275" s="4" t="str">
        <f t="shared" si="94"/>
        <v>A+J=</v>
      </c>
      <c r="T275" s="34">
        <f t="shared" si="95"/>
        <v>44300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2">
        <f t="shared" si="86"/>
        <v>44199</v>
      </c>
      <c r="B276" s="72">
        <f t="shared" ca="1" si="96"/>
        <v>51751602.5</v>
      </c>
      <c r="C276" s="6">
        <f t="shared" si="87"/>
        <v>50000000</v>
      </c>
      <c r="D276" s="12">
        <f ca="1">IF(A276&lt;$B$1,VLOOKUP(A276,[1]DI!$A$4:$B$15000,2,FALSE),0)</f>
        <v>0</v>
      </c>
      <c r="E276" s="13">
        <f t="shared" ca="1" si="79"/>
        <v>1</v>
      </c>
      <c r="F276" s="13">
        <f ca="1">(TRUNC(PRODUCT($E$12:$E275),16))</f>
        <v>1.0161250602613701</v>
      </c>
      <c r="G276" s="13">
        <f t="shared" si="88"/>
        <v>1</v>
      </c>
      <c r="H276" s="13">
        <f t="shared" ca="1" si="80"/>
        <v>1.01612506</v>
      </c>
      <c r="I276" s="12">
        <f t="shared" si="89"/>
        <v>2.5999999999999999E-2</v>
      </c>
      <c r="J276" s="34">
        <f t="shared" si="90"/>
        <v>43935</v>
      </c>
      <c r="K276" s="2">
        <f t="shared" si="91"/>
        <v>180</v>
      </c>
      <c r="L276" s="17">
        <f t="shared" si="92"/>
        <v>181</v>
      </c>
      <c r="M276" s="11">
        <f t="shared" si="81"/>
        <v>1.0186069520000001</v>
      </c>
      <c r="N276" s="11">
        <f t="shared" ca="1" si="82"/>
        <v>1.0350320500000001</v>
      </c>
      <c r="O276" s="17">
        <f t="shared" si="93"/>
        <v>0</v>
      </c>
      <c r="P276" s="13">
        <f t="shared" ca="1" si="83"/>
        <v>1751602.5</v>
      </c>
      <c r="Q276" s="20">
        <f t="shared" si="84"/>
        <v>0</v>
      </c>
      <c r="R276" s="13">
        <f t="shared" si="85"/>
        <v>0</v>
      </c>
      <c r="S276" s="4" t="str">
        <f t="shared" si="94"/>
        <v>A+J=</v>
      </c>
      <c r="T276" s="34">
        <f t="shared" si="95"/>
        <v>44300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2">
        <f t="shared" si="86"/>
        <v>44200</v>
      </c>
      <c r="B277" s="72">
        <f t="shared" ca="1" si="96"/>
        <v>51751602.5</v>
      </c>
      <c r="C277" s="6">
        <f t="shared" si="87"/>
        <v>50000000</v>
      </c>
      <c r="D277" s="12">
        <f ca="1">IF(A277&lt;$B$1,VLOOKUP(A277,[1]DI!$A$4:$B$15000,2,FALSE),0)</f>
        <v>1.9000000000000006E-2</v>
      </c>
      <c r="E277" s="13">
        <f t="shared" ca="1" si="79"/>
        <v>1.0000746899999999</v>
      </c>
      <c r="F277" s="13">
        <f ca="1">(TRUNC(PRODUCT($E$12:$E276),16))</f>
        <v>1.0161250602613701</v>
      </c>
      <c r="G277" s="13">
        <f t="shared" si="88"/>
        <v>1</v>
      </c>
      <c r="H277" s="13">
        <f t="shared" ca="1" si="80"/>
        <v>1.01612506</v>
      </c>
      <c r="I277" s="12">
        <f t="shared" si="89"/>
        <v>2.5999999999999999E-2</v>
      </c>
      <c r="J277" s="34">
        <f t="shared" si="90"/>
        <v>43935</v>
      </c>
      <c r="K277" s="2">
        <f t="shared" si="91"/>
        <v>181</v>
      </c>
      <c r="L277" s="17">
        <f t="shared" si="92"/>
        <v>181</v>
      </c>
      <c r="M277" s="11">
        <f t="shared" si="81"/>
        <v>1.0186069520000001</v>
      </c>
      <c r="N277" s="11">
        <f t="shared" ca="1" si="82"/>
        <v>1.0350320500000001</v>
      </c>
      <c r="O277" s="17">
        <f t="shared" si="93"/>
        <v>0</v>
      </c>
      <c r="P277" s="13">
        <f t="shared" ca="1" si="83"/>
        <v>1751602.5</v>
      </c>
      <c r="Q277" s="20">
        <f t="shared" si="84"/>
        <v>0</v>
      </c>
      <c r="R277" s="13">
        <f t="shared" si="85"/>
        <v>0</v>
      </c>
      <c r="S277" s="4" t="str">
        <f t="shared" si="94"/>
        <v>A+J=</v>
      </c>
      <c r="T277" s="34">
        <f t="shared" si="95"/>
        <v>44300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2">
        <f t="shared" si="86"/>
        <v>44201</v>
      </c>
      <c r="B278" s="72">
        <f t="shared" ca="1" si="96"/>
        <v>51760739.5</v>
      </c>
      <c r="C278" s="6">
        <f t="shared" si="87"/>
        <v>50000000</v>
      </c>
      <c r="D278" s="12">
        <f ca="1">IF(A278&lt;$B$1,VLOOKUP(A278,[1]DI!$A$4:$B$15000,2,FALSE),0)</f>
        <v>1.9000000000000006E-2</v>
      </c>
      <c r="E278" s="13">
        <f t="shared" ca="1" si="79"/>
        <v>1.0000746899999999</v>
      </c>
      <c r="F278" s="13">
        <f ca="1">(TRUNC(PRODUCT($E$12:$E277),16))</f>
        <v>1.01620095464212</v>
      </c>
      <c r="G278" s="13">
        <f t="shared" si="88"/>
        <v>1</v>
      </c>
      <c r="H278" s="13">
        <f t="shared" ca="1" si="80"/>
        <v>1.01620095</v>
      </c>
      <c r="I278" s="12">
        <f t="shared" si="89"/>
        <v>2.5999999999999999E-2</v>
      </c>
      <c r="J278" s="34">
        <f t="shared" si="90"/>
        <v>43935</v>
      </c>
      <c r="K278" s="2">
        <f t="shared" si="91"/>
        <v>182</v>
      </c>
      <c r="L278" s="17">
        <f t="shared" si="92"/>
        <v>182</v>
      </c>
      <c r="M278" s="11">
        <f t="shared" si="81"/>
        <v>1.018710709</v>
      </c>
      <c r="N278" s="11">
        <f t="shared" ca="1" si="82"/>
        <v>1.0352147899999999</v>
      </c>
      <c r="O278" s="17">
        <f t="shared" si="93"/>
        <v>0</v>
      </c>
      <c r="P278" s="13">
        <f t="shared" ca="1" si="83"/>
        <v>1760739.5</v>
      </c>
      <c r="Q278" s="20">
        <f t="shared" si="84"/>
        <v>0</v>
      </c>
      <c r="R278" s="13">
        <f t="shared" si="85"/>
        <v>0</v>
      </c>
      <c r="S278" s="4" t="str">
        <f t="shared" si="94"/>
        <v>A+J=</v>
      </c>
      <c r="T278" s="34">
        <f t="shared" si="95"/>
        <v>44300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2">
        <f t="shared" si="86"/>
        <v>44202</v>
      </c>
      <c r="B279" s="72">
        <f t="shared" ca="1" si="96"/>
        <v>51769878.300000012</v>
      </c>
      <c r="C279" s="6">
        <f t="shared" si="87"/>
        <v>50000000</v>
      </c>
      <c r="D279" s="12">
        <f ca="1">IF(A279&lt;$B$1,VLOOKUP(A279,[1]DI!$A$4:$B$15000,2,FALSE),0)</f>
        <v>1.9000000000000006E-2</v>
      </c>
      <c r="E279" s="13">
        <f t="shared" ca="1" si="79"/>
        <v>1.0000746899999999</v>
      </c>
      <c r="F279" s="13">
        <f ca="1">(TRUNC(PRODUCT($E$12:$E278),16))</f>
        <v>1.01627685469142</v>
      </c>
      <c r="G279" s="13">
        <f t="shared" si="88"/>
        <v>1</v>
      </c>
      <c r="H279" s="13">
        <f t="shared" ca="1" si="80"/>
        <v>1.0162768499999999</v>
      </c>
      <c r="I279" s="12">
        <f t="shared" si="89"/>
        <v>2.5999999999999999E-2</v>
      </c>
      <c r="J279" s="34">
        <f t="shared" si="90"/>
        <v>43935</v>
      </c>
      <c r="K279" s="2">
        <f t="shared" si="91"/>
        <v>183</v>
      </c>
      <c r="L279" s="17">
        <f t="shared" si="92"/>
        <v>183</v>
      </c>
      <c r="M279" s="11">
        <f t="shared" si="81"/>
        <v>1.018814476</v>
      </c>
      <c r="N279" s="11">
        <f t="shared" ca="1" si="82"/>
        <v>1.0353975660000001</v>
      </c>
      <c r="O279" s="17">
        <f t="shared" si="93"/>
        <v>0</v>
      </c>
      <c r="P279" s="13">
        <f t="shared" ca="1" si="83"/>
        <v>1769878.3000000101</v>
      </c>
      <c r="Q279" s="20">
        <f t="shared" si="84"/>
        <v>0</v>
      </c>
      <c r="R279" s="13">
        <f t="shared" si="85"/>
        <v>0</v>
      </c>
      <c r="S279" s="4" t="str">
        <f t="shared" si="94"/>
        <v>A+J=</v>
      </c>
      <c r="T279" s="34">
        <f t="shared" si="95"/>
        <v>44300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2">
        <f t="shared" si="86"/>
        <v>44203</v>
      </c>
      <c r="B280" s="72">
        <f t="shared" ca="1" si="96"/>
        <v>51779019</v>
      </c>
      <c r="C280" s="6">
        <f t="shared" si="87"/>
        <v>50000000</v>
      </c>
      <c r="D280" s="12">
        <f ca="1">IF(A280&lt;$B$1,VLOOKUP(A280,[1]DI!$A$4:$B$15000,2,FALSE),0)</f>
        <v>1.9000000000000006E-2</v>
      </c>
      <c r="E280" s="13">
        <f t="shared" ca="1" si="79"/>
        <v>1.0000746899999999</v>
      </c>
      <c r="F280" s="13">
        <f ca="1">(TRUNC(PRODUCT($E$12:$E279),16))</f>
        <v>1.0163527604097</v>
      </c>
      <c r="G280" s="13">
        <f t="shared" si="88"/>
        <v>1</v>
      </c>
      <c r="H280" s="13">
        <f t="shared" ca="1" si="80"/>
        <v>1.01635276</v>
      </c>
      <c r="I280" s="12">
        <f t="shared" si="89"/>
        <v>2.5999999999999999E-2</v>
      </c>
      <c r="J280" s="34">
        <f t="shared" si="90"/>
        <v>43935</v>
      </c>
      <c r="K280" s="2">
        <f t="shared" si="91"/>
        <v>184</v>
      </c>
      <c r="L280" s="17">
        <f t="shared" si="92"/>
        <v>184</v>
      </c>
      <c r="M280" s="11">
        <f t="shared" si="81"/>
        <v>1.0189182539999999</v>
      </c>
      <c r="N280" s="11">
        <f t="shared" ca="1" si="82"/>
        <v>1.0355803800000001</v>
      </c>
      <c r="O280" s="17">
        <f t="shared" si="93"/>
        <v>0</v>
      </c>
      <c r="P280" s="13">
        <f t="shared" ca="1" si="83"/>
        <v>1779019</v>
      </c>
      <c r="Q280" s="20">
        <f t="shared" si="84"/>
        <v>0</v>
      </c>
      <c r="R280" s="13">
        <f t="shared" si="85"/>
        <v>0</v>
      </c>
      <c r="S280" s="4" t="str">
        <f t="shared" si="94"/>
        <v>A+J=</v>
      </c>
      <c r="T280" s="34">
        <f t="shared" si="95"/>
        <v>44300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2">
        <f t="shared" si="86"/>
        <v>44204</v>
      </c>
      <c r="B281" s="72">
        <f t="shared" ca="1" si="96"/>
        <v>51788161</v>
      </c>
      <c r="C281" s="6">
        <f t="shared" si="87"/>
        <v>50000000</v>
      </c>
      <c r="D281" s="12">
        <f ca="1">IF(A281&lt;$B$1,VLOOKUP(A281,[1]DI!$A$4:$B$15000,2,FALSE),0)</f>
        <v>1.9000000000000006E-2</v>
      </c>
      <c r="E281" s="13">
        <f t="shared" ca="1" si="79"/>
        <v>1.0000746899999999</v>
      </c>
      <c r="F281" s="13">
        <f ca="1">(TRUNC(PRODUCT($E$12:$E280),16))</f>
        <v>1.0164286717973701</v>
      </c>
      <c r="G281" s="13">
        <f t="shared" si="88"/>
        <v>1</v>
      </c>
      <c r="H281" s="13">
        <f t="shared" ca="1" si="80"/>
        <v>1.01642867</v>
      </c>
      <c r="I281" s="12">
        <f t="shared" si="89"/>
        <v>2.5999999999999999E-2</v>
      </c>
      <c r="J281" s="34">
        <f t="shared" si="90"/>
        <v>43935</v>
      </c>
      <c r="K281" s="2">
        <f t="shared" si="91"/>
        <v>185</v>
      </c>
      <c r="L281" s="17">
        <f t="shared" si="92"/>
        <v>185</v>
      </c>
      <c r="M281" s="11">
        <f t="shared" si="81"/>
        <v>1.0190220430000001</v>
      </c>
      <c r="N281" s="11">
        <f t="shared" ca="1" si="82"/>
        <v>1.03576322</v>
      </c>
      <c r="O281" s="17">
        <f t="shared" si="93"/>
        <v>0</v>
      </c>
      <c r="P281" s="13">
        <f t="shared" ca="1" si="83"/>
        <v>1788161</v>
      </c>
      <c r="Q281" s="20">
        <f t="shared" si="84"/>
        <v>0</v>
      </c>
      <c r="R281" s="13">
        <f t="shared" si="85"/>
        <v>0</v>
      </c>
      <c r="S281" s="4" t="str">
        <f t="shared" si="94"/>
        <v>A+J=</v>
      </c>
      <c r="T281" s="34">
        <f t="shared" si="95"/>
        <v>44300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2">
        <f t="shared" si="86"/>
        <v>44205</v>
      </c>
      <c r="B282" s="72">
        <f t="shared" ca="1" si="96"/>
        <v>51797304.75</v>
      </c>
      <c r="C282" s="6">
        <f t="shared" si="87"/>
        <v>50000000</v>
      </c>
      <c r="D282" s="12">
        <f ca="1">IF(A282&lt;$B$1,VLOOKUP(A282,[1]DI!$A$4:$B$15000,2,FALSE),0)</f>
        <v>0</v>
      </c>
      <c r="E282" s="13">
        <f t="shared" ca="1" si="79"/>
        <v>1</v>
      </c>
      <c r="F282" s="13">
        <f ca="1">(TRUNC(PRODUCT($E$12:$E281),16))</f>
        <v>1.0165045888548701</v>
      </c>
      <c r="G282" s="13">
        <f t="shared" si="88"/>
        <v>1</v>
      </c>
      <c r="H282" s="13">
        <f t="shared" ca="1" si="80"/>
        <v>1.01650459</v>
      </c>
      <c r="I282" s="12">
        <f t="shared" si="89"/>
        <v>2.5999999999999999E-2</v>
      </c>
      <c r="J282" s="34">
        <f t="shared" si="90"/>
        <v>43935</v>
      </c>
      <c r="K282" s="2">
        <f t="shared" si="91"/>
        <v>185</v>
      </c>
      <c r="L282" s="17">
        <f t="shared" si="92"/>
        <v>186</v>
      </c>
      <c r="M282" s="11">
        <f t="shared" si="81"/>
        <v>1.0191258409999999</v>
      </c>
      <c r="N282" s="11">
        <f t="shared" ca="1" si="82"/>
        <v>1.0359460949999999</v>
      </c>
      <c r="O282" s="17">
        <f t="shared" si="93"/>
        <v>0</v>
      </c>
      <c r="P282" s="13">
        <f t="shared" ca="1" si="83"/>
        <v>1797304.75</v>
      </c>
      <c r="Q282" s="20">
        <f t="shared" si="84"/>
        <v>0</v>
      </c>
      <c r="R282" s="13">
        <f t="shared" si="85"/>
        <v>0</v>
      </c>
      <c r="S282" s="4" t="str">
        <f t="shared" si="94"/>
        <v>A+J=</v>
      </c>
      <c r="T282" s="34">
        <f t="shared" si="95"/>
        <v>44300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2">
        <f t="shared" si="86"/>
        <v>44206</v>
      </c>
      <c r="B283" s="72">
        <f t="shared" ca="1" si="96"/>
        <v>51797304.75</v>
      </c>
      <c r="C283" s="6">
        <f t="shared" si="87"/>
        <v>50000000</v>
      </c>
      <c r="D283" s="12">
        <f ca="1">IF(A283&lt;$B$1,VLOOKUP(A283,[1]DI!$A$4:$B$15000,2,FALSE),0)</f>
        <v>0</v>
      </c>
      <c r="E283" s="13">
        <f t="shared" ca="1" si="79"/>
        <v>1</v>
      </c>
      <c r="F283" s="13">
        <f ca="1">(TRUNC(PRODUCT($E$12:$E282),16))</f>
        <v>1.0165045888548701</v>
      </c>
      <c r="G283" s="13">
        <f t="shared" si="88"/>
        <v>1</v>
      </c>
      <c r="H283" s="13">
        <f t="shared" ca="1" si="80"/>
        <v>1.01650459</v>
      </c>
      <c r="I283" s="12">
        <f t="shared" si="89"/>
        <v>2.5999999999999999E-2</v>
      </c>
      <c r="J283" s="34">
        <f t="shared" si="90"/>
        <v>43935</v>
      </c>
      <c r="K283" s="2">
        <f t="shared" si="91"/>
        <v>185</v>
      </c>
      <c r="L283" s="17">
        <f t="shared" si="92"/>
        <v>186</v>
      </c>
      <c r="M283" s="11">
        <f t="shared" si="81"/>
        <v>1.0191258409999999</v>
      </c>
      <c r="N283" s="11">
        <f t="shared" ca="1" si="82"/>
        <v>1.0359460949999999</v>
      </c>
      <c r="O283" s="17">
        <f t="shared" si="93"/>
        <v>0</v>
      </c>
      <c r="P283" s="13">
        <f t="shared" ca="1" si="83"/>
        <v>1797304.75</v>
      </c>
      <c r="Q283" s="20">
        <f t="shared" si="84"/>
        <v>0</v>
      </c>
      <c r="R283" s="13">
        <f t="shared" si="85"/>
        <v>0</v>
      </c>
      <c r="S283" s="4" t="str">
        <f t="shared" si="94"/>
        <v>A+J=</v>
      </c>
      <c r="T283" s="34">
        <f t="shared" si="95"/>
        <v>44300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2">
        <f t="shared" si="86"/>
        <v>44207</v>
      </c>
      <c r="B284" s="72">
        <f t="shared" ca="1" si="96"/>
        <v>51797304.75</v>
      </c>
      <c r="C284" s="6">
        <f t="shared" si="87"/>
        <v>50000000</v>
      </c>
      <c r="D284" s="12">
        <f ca="1">IF(A284&lt;$B$1,VLOOKUP(A284,[1]DI!$A$4:$B$15000,2,FALSE),0)</f>
        <v>1.9000000000000006E-2</v>
      </c>
      <c r="E284" s="13">
        <f t="shared" ca="1" si="79"/>
        <v>1.0000746899999999</v>
      </c>
      <c r="F284" s="13">
        <f ca="1">(TRUNC(PRODUCT($E$12:$E283),16))</f>
        <v>1.0165045888548701</v>
      </c>
      <c r="G284" s="13">
        <f t="shared" si="88"/>
        <v>1</v>
      </c>
      <c r="H284" s="13">
        <f t="shared" ca="1" si="80"/>
        <v>1.01650459</v>
      </c>
      <c r="I284" s="12">
        <f t="shared" si="89"/>
        <v>2.5999999999999999E-2</v>
      </c>
      <c r="J284" s="34">
        <f t="shared" si="90"/>
        <v>43935</v>
      </c>
      <c r="K284" s="2">
        <f t="shared" si="91"/>
        <v>186</v>
      </c>
      <c r="L284" s="17">
        <f t="shared" si="92"/>
        <v>186</v>
      </c>
      <c r="M284" s="11">
        <f t="shared" si="81"/>
        <v>1.0191258409999999</v>
      </c>
      <c r="N284" s="11">
        <f t="shared" ca="1" si="82"/>
        <v>1.0359460949999999</v>
      </c>
      <c r="O284" s="17">
        <f t="shared" si="93"/>
        <v>0</v>
      </c>
      <c r="P284" s="13">
        <f t="shared" ca="1" si="83"/>
        <v>1797304.75</v>
      </c>
      <c r="Q284" s="20">
        <f t="shared" si="84"/>
        <v>0</v>
      </c>
      <c r="R284" s="13">
        <f t="shared" si="85"/>
        <v>0</v>
      </c>
      <c r="S284" s="4" t="str">
        <f t="shared" si="94"/>
        <v>A+J=</v>
      </c>
      <c r="T284" s="34">
        <f t="shared" si="95"/>
        <v>44300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2">
        <f t="shared" si="86"/>
        <v>44208</v>
      </c>
      <c r="B285" s="72">
        <f t="shared" ca="1" si="96"/>
        <v>51806449.899999999</v>
      </c>
      <c r="C285" s="6">
        <f t="shared" si="87"/>
        <v>50000000</v>
      </c>
      <c r="D285" s="12">
        <f ca="1">IF(A285&lt;$B$1,VLOOKUP(A285,[1]DI!$A$4:$B$15000,2,FALSE),0)</f>
        <v>1.9000000000000006E-2</v>
      </c>
      <c r="E285" s="13">
        <f t="shared" ca="1" si="79"/>
        <v>1.0000746899999999</v>
      </c>
      <c r="F285" s="13">
        <f ca="1">(TRUNC(PRODUCT($E$12:$E284),16))</f>
        <v>1.0165805115826101</v>
      </c>
      <c r="G285" s="13">
        <f t="shared" si="88"/>
        <v>1</v>
      </c>
      <c r="H285" s="13">
        <f t="shared" ca="1" si="80"/>
        <v>1.01658051</v>
      </c>
      <c r="I285" s="12">
        <f t="shared" si="89"/>
        <v>2.5999999999999999E-2</v>
      </c>
      <c r="J285" s="34">
        <f t="shared" si="90"/>
        <v>43935</v>
      </c>
      <c r="K285" s="2">
        <f t="shared" si="91"/>
        <v>187</v>
      </c>
      <c r="L285" s="17">
        <f t="shared" si="92"/>
        <v>187</v>
      </c>
      <c r="M285" s="11">
        <f t="shared" si="81"/>
        <v>1.0192296510000001</v>
      </c>
      <c r="N285" s="11">
        <f t="shared" ca="1" si="82"/>
        <v>1.0361289979999999</v>
      </c>
      <c r="O285" s="17">
        <f t="shared" si="93"/>
        <v>0</v>
      </c>
      <c r="P285" s="13">
        <f t="shared" ca="1" si="83"/>
        <v>1806449.9</v>
      </c>
      <c r="Q285" s="20">
        <f t="shared" si="84"/>
        <v>0</v>
      </c>
      <c r="R285" s="13">
        <f t="shared" si="85"/>
        <v>0</v>
      </c>
      <c r="S285" s="4" t="str">
        <f t="shared" si="94"/>
        <v>A+J=</v>
      </c>
      <c r="T285" s="34">
        <f t="shared" si="95"/>
        <v>44300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2">
        <f t="shared" si="86"/>
        <v>44209</v>
      </c>
      <c r="B286" s="72">
        <f t="shared" ca="1" si="96"/>
        <v>51815596.900000013</v>
      </c>
      <c r="C286" s="6">
        <f t="shared" si="87"/>
        <v>50000000</v>
      </c>
      <c r="D286" s="12">
        <f ca="1">IF(A286&lt;$B$1,VLOOKUP(A286,[1]DI!$A$4:$B$15000,2,FALSE),0)</f>
        <v>1.9000000000000006E-2</v>
      </c>
      <c r="E286" s="13">
        <f t="shared" ca="1" si="79"/>
        <v>1.0000746899999999</v>
      </c>
      <c r="F286" s="13">
        <f ca="1">(TRUNC(PRODUCT($E$12:$E285),16))</f>
        <v>1.0166564399810201</v>
      </c>
      <c r="G286" s="13">
        <f t="shared" si="88"/>
        <v>1</v>
      </c>
      <c r="H286" s="13">
        <f t="shared" ca="1" si="80"/>
        <v>1.01665644</v>
      </c>
      <c r="I286" s="12">
        <f t="shared" si="89"/>
        <v>2.5999999999999999E-2</v>
      </c>
      <c r="J286" s="34">
        <f t="shared" si="90"/>
        <v>43935</v>
      </c>
      <c r="K286" s="2">
        <f t="shared" si="91"/>
        <v>188</v>
      </c>
      <c r="L286" s="17">
        <f t="shared" si="92"/>
        <v>188</v>
      </c>
      <c r="M286" s="11">
        <f t="shared" si="81"/>
        <v>1.0193334709999999</v>
      </c>
      <c r="N286" s="11">
        <f t="shared" ca="1" si="82"/>
        <v>1.0363119380000001</v>
      </c>
      <c r="O286" s="17">
        <f t="shared" si="93"/>
        <v>0</v>
      </c>
      <c r="P286" s="13">
        <f t="shared" ca="1" si="83"/>
        <v>1815596.9000000099</v>
      </c>
      <c r="Q286" s="20">
        <f t="shared" si="84"/>
        <v>0</v>
      </c>
      <c r="R286" s="13">
        <f t="shared" si="85"/>
        <v>0</v>
      </c>
      <c r="S286" s="4" t="str">
        <f t="shared" si="94"/>
        <v>A+J=</v>
      </c>
      <c r="T286" s="34">
        <f t="shared" si="95"/>
        <v>44300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2">
        <f t="shared" si="86"/>
        <v>44210</v>
      </c>
      <c r="B287" s="72">
        <f t="shared" ca="1" si="96"/>
        <v>51824745.200000003</v>
      </c>
      <c r="C287" s="6">
        <f t="shared" si="87"/>
        <v>50000000</v>
      </c>
      <c r="D287" s="12">
        <f ca="1">IF(A287&lt;$B$1,VLOOKUP(A287,[1]DI!$A$4:$B$15000,2,FALSE),0)</f>
        <v>1.9000000000000006E-2</v>
      </c>
      <c r="E287" s="13">
        <f t="shared" ca="1" si="79"/>
        <v>1.0000746899999999</v>
      </c>
      <c r="F287" s="13">
        <f ca="1">(TRUNC(PRODUCT($E$12:$E286),16))</f>
        <v>1.0167323740505201</v>
      </c>
      <c r="G287" s="13">
        <f t="shared" si="88"/>
        <v>1</v>
      </c>
      <c r="H287" s="13">
        <f t="shared" ca="1" si="80"/>
        <v>1.0167323699999999</v>
      </c>
      <c r="I287" s="12">
        <f t="shared" si="89"/>
        <v>2.5999999999999999E-2</v>
      </c>
      <c r="J287" s="34">
        <f t="shared" si="90"/>
        <v>43935</v>
      </c>
      <c r="K287" s="2">
        <f t="shared" si="91"/>
        <v>189</v>
      </c>
      <c r="L287" s="17">
        <f t="shared" si="92"/>
        <v>189</v>
      </c>
      <c r="M287" s="11">
        <f t="shared" si="81"/>
        <v>1.019437302</v>
      </c>
      <c r="N287" s="11">
        <f t="shared" ca="1" si="82"/>
        <v>1.036494904</v>
      </c>
      <c r="O287" s="17">
        <f t="shared" si="93"/>
        <v>0</v>
      </c>
      <c r="P287" s="13">
        <f t="shared" ca="1" si="83"/>
        <v>1824745.2</v>
      </c>
      <c r="Q287" s="20">
        <f t="shared" si="84"/>
        <v>0</v>
      </c>
      <c r="R287" s="13">
        <f t="shared" si="85"/>
        <v>0</v>
      </c>
      <c r="S287" s="4" t="str">
        <f t="shared" si="94"/>
        <v>A+J=</v>
      </c>
      <c r="T287" s="34">
        <f t="shared" si="95"/>
        <v>44300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2">
        <f t="shared" si="86"/>
        <v>44211</v>
      </c>
      <c r="B288" s="72">
        <f t="shared" ca="1" si="96"/>
        <v>51833895.350000001</v>
      </c>
      <c r="C288" s="6">
        <f t="shared" si="87"/>
        <v>50000000</v>
      </c>
      <c r="D288" s="12">
        <f ca="1">IF(A288&lt;$B$1,VLOOKUP(A288,[1]DI!$A$4:$B$15000,2,FALSE),0)</f>
        <v>1.9000000000000006E-2</v>
      </c>
      <c r="E288" s="13">
        <f t="shared" ca="1" si="79"/>
        <v>1.0000746899999999</v>
      </c>
      <c r="F288" s="13">
        <f ca="1">(TRUNC(PRODUCT($E$12:$E287),16))</f>
        <v>1.01680831379154</v>
      </c>
      <c r="G288" s="13">
        <f t="shared" si="88"/>
        <v>1</v>
      </c>
      <c r="H288" s="13">
        <f t="shared" ca="1" si="80"/>
        <v>1.01680831</v>
      </c>
      <c r="I288" s="12">
        <f t="shared" si="89"/>
        <v>2.5999999999999999E-2</v>
      </c>
      <c r="J288" s="34">
        <f t="shared" si="90"/>
        <v>43935</v>
      </c>
      <c r="K288" s="2">
        <f t="shared" si="91"/>
        <v>190</v>
      </c>
      <c r="L288" s="17">
        <f t="shared" si="92"/>
        <v>190</v>
      </c>
      <c r="M288" s="11">
        <f t="shared" si="81"/>
        <v>1.0195411430000001</v>
      </c>
      <c r="N288" s="11">
        <f t="shared" ca="1" si="82"/>
        <v>1.0366779070000001</v>
      </c>
      <c r="O288" s="17">
        <f t="shared" si="93"/>
        <v>0</v>
      </c>
      <c r="P288" s="13">
        <f t="shared" ca="1" si="83"/>
        <v>1833895.35</v>
      </c>
      <c r="Q288" s="20">
        <f t="shared" si="84"/>
        <v>0</v>
      </c>
      <c r="R288" s="13">
        <f t="shared" si="85"/>
        <v>0</v>
      </c>
      <c r="S288" s="4" t="str">
        <f t="shared" si="94"/>
        <v>A+J=</v>
      </c>
      <c r="T288" s="34">
        <f t="shared" si="95"/>
        <v>44300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2">
        <f t="shared" si="86"/>
        <v>44212</v>
      </c>
      <c r="B289" s="72">
        <f t="shared" ca="1" si="96"/>
        <v>51843047.299999997</v>
      </c>
      <c r="C289" s="6">
        <f t="shared" si="87"/>
        <v>50000000</v>
      </c>
      <c r="D289" s="12">
        <f ca="1">IF(A289&lt;$B$1,VLOOKUP(A289,[1]DI!$A$4:$B$15000,2,FALSE),0)</f>
        <v>0</v>
      </c>
      <c r="E289" s="13">
        <f t="shared" ca="1" si="79"/>
        <v>1</v>
      </c>
      <c r="F289" s="13">
        <f ca="1">(TRUNC(PRODUCT($E$12:$E288),16))</f>
        <v>1.0168842592045</v>
      </c>
      <c r="G289" s="13">
        <f t="shared" si="88"/>
        <v>1</v>
      </c>
      <c r="H289" s="13">
        <f t="shared" ca="1" si="80"/>
        <v>1.0168842600000001</v>
      </c>
      <c r="I289" s="12">
        <f t="shared" si="89"/>
        <v>2.5999999999999999E-2</v>
      </c>
      <c r="J289" s="34">
        <f t="shared" si="90"/>
        <v>43935</v>
      </c>
      <c r="K289" s="2">
        <f t="shared" si="91"/>
        <v>190</v>
      </c>
      <c r="L289" s="17">
        <f t="shared" si="92"/>
        <v>191</v>
      </c>
      <c r="M289" s="11">
        <f t="shared" si="81"/>
        <v>1.0196449949999999</v>
      </c>
      <c r="N289" s="11">
        <f t="shared" ca="1" si="82"/>
        <v>1.036860946</v>
      </c>
      <c r="O289" s="17">
        <f t="shared" si="93"/>
        <v>0</v>
      </c>
      <c r="P289" s="13">
        <f t="shared" ca="1" si="83"/>
        <v>1843047.3</v>
      </c>
      <c r="Q289" s="20">
        <f t="shared" si="84"/>
        <v>0</v>
      </c>
      <c r="R289" s="13">
        <f t="shared" si="85"/>
        <v>0</v>
      </c>
      <c r="S289" s="4" t="str">
        <f t="shared" si="94"/>
        <v>A+J=</v>
      </c>
      <c r="T289" s="34">
        <f t="shared" si="95"/>
        <v>44300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2">
        <f t="shared" si="86"/>
        <v>44213</v>
      </c>
      <c r="B290" s="72">
        <f t="shared" ca="1" si="96"/>
        <v>51843047.299999997</v>
      </c>
      <c r="C290" s="6">
        <f t="shared" si="87"/>
        <v>50000000</v>
      </c>
      <c r="D290" s="12">
        <f ca="1">IF(A290&lt;$B$1,VLOOKUP(A290,[1]DI!$A$4:$B$15000,2,FALSE),0)</f>
        <v>0</v>
      </c>
      <c r="E290" s="13">
        <f t="shared" ca="1" si="79"/>
        <v>1</v>
      </c>
      <c r="F290" s="13">
        <f ca="1">(TRUNC(PRODUCT($E$12:$E289),16))</f>
        <v>1.0168842592045</v>
      </c>
      <c r="G290" s="13">
        <f t="shared" si="88"/>
        <v>1</v>
      </c>
      <c r="H290" s="13">
        <f t="shared" ca="1" si="80"/>
        <v>1.0168842600000001</v>
      </c>
      <c r="I290" s="12">
        <f t="shared" si="89"/>
        <v>2.5999999999999999E-2</v>
      </c>
      <c r="J290" s="34">
        <f t="shared" si="90"/>
        <v>43935</v>
      </c>
      <c r="K290" s="2">
        <f t="shared" si="91"/>
        <v>190</v>
      </c>
      <c r="L290" s="17">
        <f t="shared" si="92"/>
        <v>191</v>
      </c>
      <c r="M290" s="11">
        <f t="shared" si="81"/>
        <v>1.0196449949999999</v>
      </c>
      <c r="N290" s="11">
        <f t="shared" ca="1" si="82"/>
        <v>1.036860946</v>
      </c>
      <c r="O290" s="17">
        <f t="shared" si="93"/>
        <v>0</v>
      </c>
      <c r="P290" s="13">
        <f t="shared" ca="1" si="83"/>
        <v>1843047.3</v>
      </c>
      <c r="Q290" s="20">
        <f t="shared" si="84"/>
        <v>0</v>
      </c>
      <c r="R290" s="13">
        <f t="shared" si="85"/>
        <v>0</v>
      </c>
      <c r="S290" s="4" t="str">
        <f t="shared" si="94"/>
        <v>A+J=</v>
      </c>
      <c r="T290" s="34">
        <f t="shared" si="95"/>
        <v>44300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2">
        <f t="shared" si="86"/>
        <v>44214</v>
      </c>
      <c r="B291" s="72">
        <f t="shared" ca="1" si="96"/>
        <v>51843047.299999997</v>
      </c>
      <c r="C291" s="6">
        <f t="shared" si="87"/>
        <v>50000000</v>
      </c>
      <c r="D291" s="12">
        <f ca="1">IF(A291&lt;$B$1,VLOOKUP(A291,[1]DI!$A$4:$B$15000,2,FALSE),0)</f>
        <v>1.9000000000000006E-2</v>
      </c>
      <c r="E291" s="13">
        <f t="shared" ca="1" si="79"/>
        <v>1.0000746899999999</v>
      </c>
      <c r="F291" s="13">
        <f ca="1">(TRUNC(PRODUCT($E$12:$E290),16))</f>
        <v>1.0168842592045</v>
      </c>
      <c r="G291" s="13">
        <f t="shared" si="88"/>
        <v>1</v>
      </c>
      <c r="H291" s="13">
        <f t="shared" ca="1" si="80"/>
        <v>1.0168842600000001</v>
      </c>
      <c r="I291" s="12">
        <f t="shared" si="89"/>
        <v>2.5999999999999999E-2</v>
      </c>
      <c r="J291" s="34">
        <f t="shared" si="90"/>
        <v>43935</v>
      </c>
      <c r="K291" s="2">
        <f t="shared" si="91"/>
        <v>191</v>
      </c>
      <c r="L291" s="17">
        <f t="shared" si="92"/>
        <v>191</v>
      </c>
      <c r="M291" s="11">
        <f t="shared" si="81"/>
        <v>1.0196449949999999</v>
      </c>
      <c r="N291" s="11">
        <f t="shared" ca="1" si="82"/>
        <v>1.036860946</v>
      </c>
      <c r="O291" s="17">
        <f t="shared" si="93"/>
        <v>0</v>
      </c>
      <c r="P291" s="13">
        <f t="shared" ca="1" si="83"/>
        <v>1843047.3</v>
      </c>
      <c r="Q291" s="20">
        <f t="shared" si="84"/>
        <v>0</v>
      </c>
      <c r="R291" s="13">
        <f t="shared" si="85"/>
        <v>0</v>
      </c>
      <c r="S291" s="4" t="str">
        <f t="shared" si="94"/>
        <v>A+J=</v>
      </c>
      <c r="T291" s="34">
        <f t="shared" si="95"/>
        <v>44300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2">
        <f t="shared" si="86"/>
        <v>44215</v>
      </c>
      <c r="B292" s="72">
        <f t="shared" ca="1" si="96"/>
        <v>51852200.600000001</v>
      </c>
      <c r="C292" s="6">
        <f t="shared" si="87"/>
        <v>50000000</v>
      </c>
      <c r="D292" s="12">
        <f ca="1">IF(A292&lt;$B$1,VLOOKUP(A292,[1]DI!$A$4:$B$15000,2,FALSE),0)</f>
        <v>1.9000000000000006E-2</v>
      </c>
      <c r="E292" s="13">
        <f t="shared" ca="1" si="79"/>
        <v>1.0000746899999999</v>
      </c>
      <c r="F292" s="13">
        <f ca="1">(TRUNC(PRODUCT($E$12:$E291),16))</f>
        <v>1.0169602102898201</v>
      </c>
      <c r="G292" s="13">
        <f t="shared" si="88"/>
        <v>1</v>
      </c>
      <c r="H292" s="13">
        <f t="shared" ca="1" si="80"/>
        <v>1.0169602099999999</v>
      </c>
      <c r="I292" s="12">
        <f t="shared" si="89"/>
        <v>2.5999999999999999E-2</v>
      </c>
      <c r="J292" s="34">
        <f t="shared" si="90"/>
        <v>43935</v>
      </c>
      <c r="K292" s="2">
        <f t="shared" si="91"/>
        <v>192</v>
      </c>
      <c r="L292" s="17">
        <f t="shared" si="92"/>
        <v>192</v>
      </c>
      <c r="M292" s="11">
        <f t="shared" si="81"/>
        <v>1.019748857</v>
      </c>
      <c r="N292" s="11">
        <f t="shared" ca="1" si="82"/>
        <v>1.037044012</v>
      </c>
      <c r="O292" s="17">
        <f t="shared" si="93"/>
        <v>0</v>
      </c>
      <c r="P292" s="13">
        <f t="shared" ca="1" si="83"/>
        <v>1852200.6</v>
      </c>
      <c r="Q292" s="20">
        <f t="shared" si="84"/>
        <v>0</v>
      </c>
      <c r="R292" s="13">
        <f t="shared" si="85"/>
        <v>0</v>
      </c>
      <c r="S292" s="4" t="str">
        <f t="shared" si="94"/>
        <v>A+J=</v>
      </c>
      <c r="T292" s="34">
        <f t="shared" si="95"/>
        <v>44300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2">
        <f t="shared" si="86"/>
        <v>44216</v>
      </c>
      <c r="B293" s="72">
        <f t="shared" ca="1" si="96"/>
        <v>51861355.700000003</v>
      </c>
      <c r="C293" s="6">
        <f t="shared" si="87"/>
        <v>50000000</v>
      </c>
      <c r="D293" s="12">
        <f ca="1">IF(A293&lt;$B$1,VLOOKUP(A293,[1]DI!$A$4:$B$15000,2,FALSE),0)</f>
        <v>1.9000000000000006E-2</v>
      </c>
      <c r="E293" s="13">
        <f t="shared" ca="1" si="79"/>
        <v>1.0000746899999999</v>
      </c>
      <c r="F293" s="13">
        <f ca="1">(TRUNC(PRODUCT($E$12:$E292),16))</f>
        <v>1.01703616704792</v>
      </c>
      <c r="G293" s="13">
        <f t="shared" si="88"/>
        <v>1</v>
      </c>
      <c r="H293" s="13">
        <f t="shared" ca="1" si="80"/>
        <v>1.0170361699999999</v>
      </c>
      <c r="I293" s="12">
        <f t="shared" si="89"/>
        <v>2.5999999999999999E-2</v>
      </c>
      <c r="J293" s="34">
        <f t="shared" si="90"/>
        <v>43935</v>
      </c>
      <c r="K293" s="2">
        <f t="shared" si="91"/>
        <v>193</v>
      </c>
      <c r="L293" s="17">
        <f t="shared" si="92"/>
        <v>193</v>
      </c>
      <c r="M293" s="11">
        <f t="shared" si="81"/>
        <v>1.01985273</v>
      </c>
      <c r="N293" s="11">
        <f t="shared" ca="1" si="82"/>
        <v>1.037227114</v>
      </c>
      <c r="O293" s="17">
        <f t="shared" si="93"/>
        <v>0</v>
      </c>
      <c r="P293" s="13">
        <f t="shared" ca="1" si="83"/>
        <v>1861355.7</v>
      </c>
      <c r="Q293" s="20">
        <f t="shared" si="84"/>
        <v>0</v>
      </c>
      <c r="R293" s="13">
        <f t="shared" si="85"/>
        <v>0</v>
      </c>
      <c r="S293" s="4" t="str">
        <f t="shared" si="94"/>
        <v>A+J=</v>
      </c>
      <c r="T293" s="34">
        <f t="shared" si="95"/>
        <v>44300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2">
        <f t="shared" si="86"/>
        <v>44217</v>
      </c>
      <c r="B294" s="72">
        <f t="shared" ca="1" si="96"/>
        <v>51870512.200000003</v>
      </c>
      <c r="C294" s="6">
        <f t="shared" si="87"/>
        <v>50000000</v>
      </c>
      <c r="D294" s="12">
        <f ca="1">IF(A294&lt;$B$1,VLOOKUP(A294,[1]DI!$A$4:$B$15000,2,FALSE),0)</f>
        <v>1.9000000000000006E-2</v>
      </c>
      <c r="E294" s="13">
        <f t="shared" ca="1" si="79"/>
        <v>1.0000746899999999</v>
      </c>
      <c r="F294" s="13">
        <f ca="1">(TRUNC(PRODUCT($E$12:$E293),16))</f>
        <v>1.01711212947924</v>
      </c>
      <c r="G294" s="13">
        <f t="shared" si="88"/>
        <v>1</v>
      </c>
      <c r="H294" s="13">
        <f t="shared" ca="1" si="80"/>
        <v>1.0171121299999999</v>
      </c>
      <c r="I294" s="12">
        <f t="shared" si="89"/>
        <v>2.5999999999999999E-2</v>
      </c>
      <c r="J294" s="34">
        <f t="shared" si="90"/>
        <v>43935</v>
      </c>
      <c r="K294" s="2">
        <f t="shared" si="91"/>
        <v>194</v>
      </c>
      <c r="L294" s="17">
        <f t="shared" si="92"/>
        <v>194</v>
      </c>
      <c r="M294" s="11">
        <f t="shared" si="81"/>
        <v>1.019956614</v>
      </c>
      <c r="N294" s="11">
        <f t="shared" ca="1" si="82"/>
        <v>1.0374102439999999</v>
      </c>
      <c r="O294" s="17">
        <f t="shared" si="93"/>
        <v>0</v>
      </c>
      <c r="P294" s="13">
        <f t="shared" ca="1" si="83"/>
        <v>1870512.2</v>
      </c>
      <c r="Q294" s="20">
        <f t="shared" si="84"/>
        <v>0</v>
      </c>
      <c r="R294" s="13">
        <f t="shared" si="85"/>
        <v>0</v>
      </c>
      <c r="S294" s="4" t="str">
        <f t="shared" si="94"/>
        <v>A+J=</v>
      </c>
      <c r="T294" s="34">
        <f t="shared" si="95"/>
        <v>44300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2">
        <f t="shared" si="86"/>
        <v>44218</v>
      </c>
      <c r="B295" s="72">
        <f t="shared" ca="1" si="96"/>
        <v>51879670.5</v>
      </c>
      <c r="C295" s="6">
        <f t="shared" si="87"/>
        <v>50000000</v>
      </c>
      <c r="D295" s="12">
        <f ca="1">IF(A295&lt;$B$1,VLOOKUP(A295,[1]DI!$A$4:$B$15000,2,FALSE),0)</f>
        <v>1.9000000000000006E-2</v>
      </c>
      <c r="E295" s="13">
        <f t="shared" ca="1" si="79"/>
        <v>1.0000746899999999</v>
      </c>
      <c r="F295" s="13">
        <f ca="1">(TRUNC(PRODUCT($E$12:$E294),16))</f>
        <v>1.01718809758419</v>
      </c>
      <c r="G295" s="13">
        <f t="shared" si="88"/>
        <v>1</v>
      </c>
      <c r="H295" s="13">
        <f t="shared" ca="1" si="80"/>
        <v>1.0171881</v>
      </c>
      <c r="I295" s="12">
        <f t="shared" si="89"/>
        <v>2.5999999999999999E-2</v>
      </c>
      <c r="J295" s="34">
        <f t="shared" si="90"/>
        <v>43935</v>
      </c>
      <c r="K295" s="2">
        <f t="shared" si="91"/>
        <v>195</v>
      </c>
      <c r="L295" s="17">
        <f t="shared" si="92"/>
        <v>195</v>
      </c>
      <c r="M295" s="11">
        <f t="shared" si="81"/>
        <v>1.020060508</v>
      </c>
      <c r="N295" s="11">
        <f t="shared" ca="1" si="82"/>
        <v>1.0375934099999999</v>
      </c>
      <c r="O295" s="17">
        <f t="shared" si="93"/>
        <v>0</v>
      </c>
      <c r="P295" s="13">
        <f t="shared" ca="1" si="83"/>
        <v>1879670.5</v>
      </c>
      <c r="Q295" s="20">
        <f t="shared" si="84"/>
        <v>0</v>
      </c>
      <c r="R295" s="13">
        <f t="shared" si="85"/>
        <v>0</v>
      </c>
      <c r="S295" s="4" t="str">
        <f t="shared" si="94"/>
        <v>A+J=</v>
      </c>
      <c r="T295" s="34">
        <f t="shared" si="95"/>
        <v>44300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2">
        <f t="shared" si="86"/>
        <v>44219</v>
      </c>
      <c r="B296" s="72">
        <f t="shared" ca="1" si="96"/>
        <v>51888830.100000009</v>
      </c>
      <c r="C296" s="6">
        <f t="shared" si="87"/>
        <v>50000000</v>
      </c>
      <c r="D296" s="12">
        <f ca="1">IF(A296&lt;$B$1,VLOOKUP(A296,[1]DI!$A$4:$B$15000,2,FALSE),0)</f>
        <v>0</v>
      </c>
      <c r="E296" s="13">
        <f t="shared" ca="1" si="79"/>
        <v>1</v>
      </c>
      <c r="F296" s="13">
        <f ca="1">(TRUNC(PRODUCT($E$12:$E295),16))</f>
        <v>1.0172640713632</v>
      </c>
      <c r="G296" s="13">
        <f t="shared" si="88"/>
        <v>1</v>
      </c>
      <c r="H296" s="13">
        <f t="shared" ca="1" si="80"/>
        <v>1.01726407</v>
      </c>
      <c r="I296" s="12">
        <f t="shared" si="89"/>
        <v>2.5999999999999999E-2</v>
      </c>
      <c r="J296" s="34">
        <f t="shared" si="90"/>
        <v>43935</v>
      </c>
      <c r="K296" s="2">
        <f t="shared" si="91"/>
        <v>195</v>
      </c>
      <c r="L296" s="17">
        <f t="shared" si="92"/>
        <v>196</v>
      </c>
      <c r="M296" s="11">
        <f t="shared" si="81"/>
        <v>1.020164412</v>
      </c>
      <c r="N296" s="11">
        <f t="shared" ca="1" si="82"/>
        <v>1.0377766020000001</v>
      </c>
      <c r="O296" s="17">
        <f t="shared" si="93"/>
        <v>0</v>
      </c>
      <c r="P296" s="13">
        <f t="shared" ca="1" si="83"/>
        <v>1888830.1000000101</v>
      </c>
      <c r="Q296" s="20">
        <f t="shared" si="84"/>
        <v>0</v>
      </c>
      <c r="R296" s="13">
        <f t="shared" si="85"/>
        <v>0</v>
      </c>
      <c r="S296" s="4" t="str">
        <f t="shared" si="94"/>
        <v>A+J=</v>
      </c>
      <c r="T296" s="34">
        <f t="shared" si="95"/>
        <v>44300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2">
        <f t="shared" si="86"/>
        <v>44220</v>
      </c>
      <c r="B297" s="72">
        <f t="shared" ca="1" si="96"/>
        <v>51888830.100000009</v>
      </c>
      <c r="C297" s="6">
        <f t="shared" si="87"/>
        <v>50000000</v>
      </c>
      <c r="D297" s="12">
        <f ca="1">IF(A297&lt;$B$1,VLOOKUP(A297,[1]DI!$A$4:$B$15000,2,FALSE),0)</f>
        <v>0</v>
      </c>
      <c r="E297" s="13">
        <f t="shared" ca="1" si="79"/>
        <v>1</v>
      </c>
      <c r="F297" s="13">
        <f ca="1">(TRUNC(PRODUCT($E$12:$E296),16))</f>
        <v>1.0172640713632</v>
      </c>
      <c r="G297" s="13">
        <f t="shared" si="88"/>
        <v>1</v>
      </c>
      <c r="H297" s="13">
        <f t="shared" ca="1" si="80"/>
        <v>1.01726407</v>
      </c>
      <c r="I297" s="12">
        <f t="shared" si="89"/>
        <v>2.5999999999999999E-2</v>
      </c>
      <c r="J297" s="34">
        <f t="shared" si="90"/>
        <v>43935</v>
      </c>
      <c r="K297" s="2">
        <f t="shared" si="91"/>
        <v>195</v>
      </c>
      <c r="L297" s="17">
        <f t="shared" si="92"/>
        <v>196</v>
      </c>
      <c r="M297" s="11">
        <f t="shared" si="81"/>
        <v>1.020164412</v>
      </c>
      <c r="N297" s="11">
        <f t="shared" ca="1" si="82"/>
        <v>1.0377766020000001</v>
      </c>
      <c r="O297" s="17">
        <f t="shared" si="93"/>
        <v>0</v>
      </c>
      <c r="P297" s="13">
        <f t="shared" ca="1" si="83"/>
        <v>1888830.1000000101</v>
      </c>
      <c r="Q297" s="20">
        <f t="shared" si="84"/>
        <v>0</v>
      </c>
      <c r="R297" s="13">
        <f t="shared" si="85"/>
        <v>0</v>
      </c>
      <c r="S297" s="4" t="str">
        <f t="shared" si="94"/>
        <v>A+J=</v>
      </c>
      <c r="T297" s="34">
        <f t="shared" si="95"/>
        <v>44300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2">
        <f t="shared" si="86"/>
        <v>44221</v>
      </c>
      <c r="B298" s="72">
        <f t="shared" ca="1" si="96"/>
        <v>51888830.100000009</v>
      </c>
      <c r="C298" s="6">
        <f t="shared" si="87"/>
        <v>50000000</v>
      </c>
      <c r="D298" s="12">
        <f ca="1">IF(A298&lt;$B$1,VLOOKUP(A298,[1]DI!$A$4:$B$15000,2,FALSE),0)</f>
        <v>1.9000000000000006E-2</v>
      </c>
      <c r="E298" s="13">
        <f t="shared" ca="1" si="79"/>
        <v>1.0000746899999999</v>
      </c>
      <c r="F298" s="13">
        <f ca="1">(TRUNC(PRODUCT($E$12:$E297),16))</f>
        <v>1.0172640713632</v>
      </c>
      <c r="G298" s="13">
        <f t="shared" si="88"/>
        <v>1</v>
      </c>
      <c r="H298" s="13">
        <f t="shared" ca="1" si="80"/>
        <v>1.01726407</v>
      </c>
      <c r="I298" s="12">
        <f t="shared" si="89"/>
        <v>2.5999999999999999E-2</v>
      </c>
      <c r="J298" s="34">
        <f t="shared" si="90"/>
        <v>43935</v>
      </c>
      <c r="K298" s="2">
        <f t="shared" si="91"/>
        <v>196</v>
      </c>
      <c r="L298" s="17">
        <f t="shared" si="92"/>
        <v>196</v>
      </c>
      <c r="M298" s="11">
        <f t="shared" si="81"/>
        <v>1.020164412</v>
      </c>
      <c r="N298" s="11">
        <f t="shared" ca="1" si="82"/>
        <v>1.0377766020000001</v>
      </c>
      <c r="O298" s="17">
        <f t="shared" si="93"/>
        <v>0</v>
      </c>
      <c r="P298" s="13">
        <f t="shared" ca="1" si="83"/>
        <v>1888830.1000000101</v>
      </c>
      <c r="Q298" s="20">
        <f t="shared" si="84"/>
        <v>0</v>
      </c>
      <c r="R298" s="13">
        <f t="shared" si="85"/>
        <v>0</v>
      </c>
      <c r="S298" s="4" t="str">
        <f t="shared" si="94"/>
        <v>A+J=</v>
      </c>
      <c r="T298" s="34">
        <f t="shared" si="95"/>
        <v>44300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2">
        <f t="shared" si="86"/>
        <v>44222</v>
      </c>
      <c r="B299" s="72">
        <f t="shared" ca="1" si="96"/>
        <v>51897991.600000001</v>
      </c>
      <c r="C299" s="6">
        <f t="shared" si="87"/>
        <v>50000000</v>
      </c>
      <c r="D299" s="12">
        <f ca="1">IF(A299&lt;$B$1,VLOOKUP(A299,[1]DI!$A$4:$B$15000,2,FALSE),0)</f>
        <v>1.9000000000000006E-2</v>
      </c>
      <c r="E299" s="13">
        <f t="shared" ca="1" si="79"/>
        <v>1.0000746899999999</v>
      </c>
      <c r="F299" s="13">
        <f ca="1">(TRUNC(PRODUCT($E$12:$E298),16))</f>
        <v>1.0173400508166901</v>
      </c>
      <c r="G299" s="13">
        <f t="shared" si="88"/>
        <v>1</v>
      </c>
      <c r="H299" s="13">
        <f t="shared" ca="1" si="80"/>
        <v>1.0173400500000001</v>
      </c>
      <c r="I299" s="12">
        <f t="shared" si="89"/>
        <v>2.5999999999999999E-2</v>
      </c>
      <c r="J299" s="34">
        <f t="shared" si="90"/>
        <v>43935</v>
      </c>
      <c r="K299" s="2">
        <f t="shared" si="91"/>
        <v>197</v>
      </c>
      <c r="L299" s="17">
        <f t="shared" si="92"/>
        <v>197</v>
      </c>
      <c r="M299" s="11">
        <f t="shared" si="81"/>
        <v>1.020268328</v>
      </c>
      <c r="N299" s="11">
        <f t="shared" ca="1" si="82"/>
        <v>1.0379598320000001</v>
      </c>
      <c r="O299" s="17">
        <f t="shared" si="93"/>
        <v>0</v>
      </c>
      <c r="P299" s="13">
        <f t="shared" ca="1" si="83"/>
        <v>1897991.6</v>
      </c>
      <c r="Q299" s="20">
        <f t="shared" si="84"/>
        <v>0</v>
      </c>
      <c r="R299" s="13">
        <f t="shared" si="85"/>
        <v>0</v>
      </c>
      <c r="S299" s="4" t="str">
        <f t="shared" si="94"/>
        <v>A+J=</v>
      </c>
      <c r="T299" s="34">
        <f t="shared" si="95"/>
        <v>44300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2">
        <f t="shared" si="86"/>
        <v>44223</v>
      </c>
      <c r="B300" s="72">
        <f t="shared" ca="1" si="96"/>
        <v>51907154.899999999</v>
      </c>
      <c r="C300" s="6">
        <f t="shared" si="87"/>
        <v>50000000</v>
      </c>
      <c r="D300" s="12">
        <f ca="1">IF(A300&lt;$B$1,VLOOKUP(A300,[1]DI!$A$4:$B$15000,2,FALSE),0)</f>
        <v>1.9000000000000006E-2</v>
      </c>
      <c r="E300" s="13">
        <f t="shared" ca="1" si="79"/>
        <v>1.0000746899999999</v>
      </c>
      <c r="F300" s="13">
        <f ca="1">(TRUNC(PRODUCT($E$12:$E299),16))</f>
        <v>1.0174160359450799</v>
      </c>
      <c r="G300" s="13">
        <f t="shared" si="88"/>
        <v>1</v>
      </c>
      <c r="H300" s="13">
        <f t="shared" ca="1" si="80"/>
        <v>1.0174160400000001</v>
      </c>
      <c r="I300" s="12">
        <f t="shared" si="89"/>
        <v>2.5999999999999999E-2</v>
      </c>
      <c r="J300" s="34">
        <f t="shared" si="90"/>
        <v>43935</v>
      </c>
      <c r="K300" s="2">
        <f t="shared" si="91"/>
        <v>198</v>
      </c>
      <c r="L300" s="17">
        <f t="shared" si="92"/>
        <v>198</v>
      </c>
      <c r="M300" s="11">
        <f t="shared" si="81"/>
        <v>1.020372254</v>
      </c>
      <c r="N300" s="11">
        <f t="shared" ca="1" si="82"/>
        <v>1.0381430979999999</v>
      </c>
      <c r="O300" s="17">
        <f t="shared" si="93"/>
        <v>0</v>
      </c>
      <c r="P300" s="13">
        <f t="shared" ca="1" si="83"/>
        <v>1907154.9</v>
      </c>
      <c r="Q300" s="20">
        <f t="shared" si="84"/>
        <v>0</v>
      </c>
      <c r="R300" s="13">
        <f t="shared" si="85"/>
        <v>0</v>
      </c>
      <c r="S300" s="4" t="str">
        <f t="shared" si="94"/>
        <v>A+J=</v>
      </c>
      <c r="T300" s="34">
        <f t="shared" si="95"/>
        <v>44300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2">
        <f t="shared" si="86"/>
        <v>44224</v>
      </c>
      <c r="B301" s="72">
        <f t="shared" ca="1" si="96"/>
        <v>51916319.5</v>
      </c>
      <c r="C301" s="6">
        <f t="shared" si="87"/>
        <v>50000000</v>
      </c>
      <c r="D301" s="12">
        <f ca="1">IF(A301&lt;$B$1,VLOOKUP(A301,[1]DI!$A$4:$B$15000,2,FALSE),0)</f>
        <v>1.9000000000000006E-2</v>
      </c>
      <c r="E301" s="13">
        <f t="shared" ca="1" si="79"/>
        <v>1.0000746899999999</v>
      </c>
      <c r="F301" s="13">
        <f ca="1">(TRUNC(PRODUCT($E$12:$E300),16))</f>
        <v>1.0174920267488099</v>
      </c>
      <c r="G301" s="13">
        <f t="shared" si="88"/>
        <v>1</v>
      </c>
      <c r="H301" s="13">
        <f t="shared" ca="1" si="80"/>
        <v>1.0174920300000001</v>
      </c>
      <c r="I301" s="12">
        <f t="shared" si="89"/>
        <v>2.5999999999999999E-2</v>
      </c>
      <c r="J301" s="34">
        <f t="shared" si="90"/>
        <v>43935</v>
      </c>
      <c r="K301" s="2">
        <f t="shared" si="91"/>
        <v>199</v>
      </c>
      <c r="L301" s="17">
        <f t="shared" si="92"/>
        <v>199</v>
      </c>
      <c r="M301" s="11">
        <f t="shared" si="81"/>
        <v>1.0204761899999999</v>
      </c>
      <c r="N301" s="11">
        <f t="shared" ca="1" si="82"/>
        <v>1.0383263899999999</v>
      </c>
      <c r="O301" s="17">
        <f t="shared" si="93"/>
        <v>0</v>
      </c>
      <c r="P301" s="13">
        <f t="shared" ca="1" si="83"/>
        <v>1916319.5</v>
      </c>
      <c r="Q301" s="20">
        <f t="shared" si="84"/>
        <v>0</v>
      </c>
      <c r="R301" s="13">
        <f t="shared" si="85"/>
        <v>0</v>
      </c>
      <c r="S301" s="4" t="str">
        <f t="shared" si="94"/>
        <v>A+J=</v>
      </c>
      <c r="T301" s="34">
        <f t="shared" si="95"/>
        <v>44300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2">
        <f t="shared" si="86"/>
        <v>44225</v>
      </c>
      <c r="B302" s="72">
        <f t="shared" ca="1" si="96"/>
        <v>51925485.450000003</v>
      </c>
      <c r="C302" s="6">
        <f t="shared" si="87"/>
        <v>50000000</v>
      </c>
      <c r="D302" s="12">
        <f ca="1">IF(A302&lt;$B$1,VLOOKUP(A302,[1]DI!$A$4:$B$15000,2,FALSE),0)</f>
        <v>1.9000000000000006E-2</v>
      </c>
      <c r="E302" s="13">
        <f t="shared" ca="1" si="79"/>
        <v>1.0000746899999999</v>
      </c>
      <c r="F302" s="13">
        <f ca="1">(TRUNC(PRODUCT($E$12:$E301),16))</f>
        <v>1.01756802322829</v>
      </c>
      <c r="G302" s="13">
        <f t="shared" si="88"/>
        <v>1</v>
      </c>
      <c r="H302" s="13">
        <f t="shared" ca="1" si="80"/>
        <v>1.0175680199999999</v>
      </c>
      <c r="I302" s="12">
        <f t="shared" si="89"/>
        <v>2.5999999999999999E-2</v>
      </c>
      <c r="J302" s="34">
        <f t="shared" si="90"/>
        <v>43935</v>
      </c>
      <c r="K302" s="2">
        <f t="shared" si="91"/>
        <v>200</v>
      </c>
      <c r="L302" s="17">
        <f t="shared" si="92"/>
        <v>200</v>
      </c>
      <c r="M302" s="11">
        <f t="shared" si="81"/>
        <v>1.0205801370000001</v>
      </c>
      <c r="N302" s="11">
        <f t="shared" ca="1" si="82"/>
        <v>1.0385097089999999</v>
      </c>
      <c r="O302" s="17">
        <f t="shared" si="93"/>
        <v>0</v>
      </c>
      <c r="P302" s="13">
        <f t="shared" ca="1" si="83"/>
        <v>1925485.45</v>
      </c>
      <c r="Q302" s="20">
        <f t="shared" si="84"/>
        <v>0</v>
      </c>
      <c r="R302" s="13">
        <f t="shared" si="85"/>
        <v>0</v>
      </c>
      <c r="S302" s="4" t="str">
        <f t="shared" si="94"/>
        <v>A+J=</v>
      </c>
      <c r="T302" s="34">
        <f t="shared" si="95"/>
        <v>44300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2">
        <f t="shared" si="86"/>
        <v>44226</v>
      </c>
      <c r="B303" s="72">
        <f t="shared" ca="1" si="96"/>
        <v>51934653.799999997</v>
      </c>
      <c r="C303" s="6">
        <f t="shared" si="87"/>
        <v>50000000</v>
      </c>
      <c r="D303" s="12">
        <f ca="1">IF(A303&lt;$B$1,VLOOKUP(A303,[1]DI!$A$4:$B$15000,2,FALSE),0)</f>
        <v>0</v>
      </c>
      <c r="E303" s="13">
        <f t="shared" ca="1" si="79"/>
        <v>1</v>
      </c>
      <c r="F303" s="13">
        <f ca="1">(TRUNC(PRODUCT($E$12:$E302),16))</f>
        <v>1.0176440253839401</v>
      </c>
      <c r="G303" s="13">
        <f t="shared" si="88"/>
        <v>1</v>
      </c>
      <c r="H303" s="13">
        <f t="shared" ca="1" si="80"/>
        <v>1.01764403</v>
      </c>
      <c r="I303" s="12">
        <f t="shared" si="89"/>
        <v>2.5999999999999999E-2</v>
      </c>
      <c r="J303" s="34">
        <f t="shared" si="90"/>
        <v>43935</v>
      </c>
      <c r="K303" s="2">
        <f t="shared" si="91"/>
        <v>200</v>
      </c>
      <c r="L303" s="17">
        <f t="shared" si="92"/>
        <v>201</v>
      </c>
      <c r="M303" s="11">
        <f t="shared" si="81"/>
        <v>1.020684095</v>
      </c>
      <c r="N303" s="11">
        <f t="shared" ca="1" si="82"/>
        <v>1.0386930759999999</v>
      </c>
      <c r="O303" s="17">
        <f t="shared" si="93"/>
        <v>0</v>
      </c>
      <c r="P303" s="13">
        <f t="shared" ca="1" si="83"/>
        <v>1934653.8</v>
      </c>
      <c r="Q303" s="20">
        <f t="shared" si="84"/>
        <v>0</v>
      </c>
      <c r="R303" s="13">
        <f t="shared" si="85"/>
        <v>0</v>
      </c>
      <c r="S303" s="4" t="str">
        <f t="shared" si="94"/>
        <v>A+J=</v>
      </c>
      <c r="T303" s="34">
        <f t="shared" si="95"/>
        <v>44300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2">
        <f t="shared" si="86"/>
        <v>44227</v>
      </c>
      <c r="B304" s="72">
        <f t="shared" ca="1" si="96"/>
        <v>51934653.799999997</v>
      </c>
      <c r="C304" s="6">
        <f t="shared" si="87"/>
        <v>50000000</v>
      </c>
      <c r="D304" s="12">
        <f ca="1">IF(A304&lt;$B$1,VLOOKUP(A304,[1]DI!$A$4:$B$15000,2,FALSE),0)</f>
        <v>0</v>
      </c>
      <c r="E304" s="13">
        <f t="shared" ca="1" si="79"/>
        <v>1</v>
      </c>
      <c r="F304" s="13">
        <f ca="1">(TRUNC(PRODUCT($E$12:$E303),16))</f>
        <v>1.0176440253839401</v>
      </c>
      <c r="G304" s="13">
        <f t="shared" si="88"/>
        <v>1</v>
      </c>
      <c r="H304" s="13">
        <f t="shared" ca="1" si="80"/>
        <v>1.01764403</v>
      </c>
      <c r="I304" s="12">
        <f t="shared" si="89"/>
        <v>2.5999999999999999E-2</v>
      </c>
      <c r="J304" s="34">
        <f t="shared" si="90"/>
        <v>43935</v>
      </c>
      <c r="K304" s="2">
        <f t="shared" si="91"/>
        <v>200</v>
      </c>
      <c r="L304" s="17">
        <f t="shared" si="92"/>
        <v>201</v>
      </c>
      <c r="M304" s="11">
        <f t="shared" si="81"/>
        <v>1.020684095</v>
      </c>
      <c r="N304" s="11">
        <f t="shared" ca="1" si="82"/>
        <v>1.0386930759999999</v>
      </c>
      <c r="O304" s="17">
        <f t="shared" si="93"/>
        <v>0</v>
      </c>
      <c r="P304" s="13">
        <f t="shared" ca="1" si="83"/>
        <v>1934653.8</v>
      </c>
      <c r="Q304" s="20">
        <f t="shared" si="84"/>
        <v>0</v>
      </c>
      <c r="R304" s="13">
        <f t="shared" si="85"/>
        <v>0</v>
      </c>
      <c r="S304" s="4" t="str">
        <f t="shared" si="94"/>
        <v>A+J=</v>
      </c>
      <c r="T304" s="34">
        <f t="shared" si="95"/>
        <v>44300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2">
        <f t="shared" si="86"/>
        <v>44228</v>
      </c>
      <c r="B305" s="72">
        <f t="shared" ca="1" si="96"/>
        <v>51934653.799999997</v>
      </c>
      <c r="C305" s="6">
        <f t="shared" si="87"/>
        <v>50000000</v>
      </c>
      <c r="D305" s="12">
        <f ca="1">IF(A305&lt;$B$1,VLOOKUP(A305,[1]DI!$A$4:$B$15000,2,FALSE),0)</f>
        <v>1.9000000000000006E-2</v>
      </c>
      <c r="E305" s="13">
        <f t="shared" ca="1" si="79"/>
        <v>1.0000746899999999</v>
      </c>
      <c r="F305" s="13">
        <f ca="1">(TRUNC(PRODUCT($E$12:$E304),16))</f>
        <v>1.0176440253839401</v>
      </c>
      <c r="G305" s="13">
        <f t="shared" si="88"/>
        <v>1</v>
      </c>
      <c r="H305" s="13">
        <f t="shared" ca="1" si="80"/>
        <v>1.01764403</v>
      </c>
      <c r="I305" s="12">
        <f t="shared" si="89"/>
        <v>2.5999999999999999E-2</v>
      </c>
      <c r="J305" s="34">
        <f t="shared" si="90"/>
        <v>43935</v>
      </c>
      <c r="K305" s="2">
        <f t="shared" si="91"/>
        <v>201</v>
      </c>
      <c r="L305" s="17">
        <f t="shared" si="92"/>
        <v>201</v>
      </c>
      <c r="M305" s="11">
        <f t="shared" si="81"/>
        <v>1.020684095</v>
      </c>
      <c r="N305" s="11">
        <f t="shared" ca="1" si="82"/>
        <v>1.0386930759999999</v>
      </c>
      <c r="O305" s="17">
        <f t="shared" si="93"/>
        <v>0</v>
      </c>
      <c r="P305" s="13">
        <f t="shared" ca="1" si="83"/>
        <v>1934653.8</v>
      </c>
      <c r="Q305" s="20">
        <f t="shared" si="84"/>
        <v>0</v>
      </c>
      <c r="R305" s="13">
        <f t="shared" si="85"/>
        <v>0</v>
      </c>
      <c r="S305" s="4" t="str">
        <f t="shared" si="94"/>
        <v>A+J=</v>
      </c>
      <c r="T305" s="34">
        <f t="shared" si="95"/>
        <v>44300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2">
        <f t="shared" si="86"/>
        <v>44229</v>
      </c>
      <c r="B306" s="72">
        <f t="shared" ca="1" si="96"/>
        <v>51943822.899999999</v>
      </c>
      <c r="C306" s="6">
        <f t="shared" si="87"/>
        <v>50000000</v>
      </c>
      <c r="D306" s="12">
        <f ca="1">IF(A306&lt;$B$1,VLOOKUP(A306,[1]DI!$A$4:$B$15000,2,FALSE),0)</f>
        <v>1.9000000000000006E-2</v>
      </c>
      <c r="E306" s="13">
        <f t="shared" ca="1" si="79"/>
        <v>1.0000746899999999</v>
      </c>
      <c r="F306" s="13">
        <f ca="1">(TRUNC(PRODUCT($E$12:$E305),16))</f>
        <v>1.0177200332162</v>
      </c>
      <c r="G306" s="13">
        <f t="shared" si="88"/>
        <v>1</v>
      </c>
      <c r="H306" s="13">
        <f t="shared" ca="1" si="80"/>
        <v>1.01772003</v>
      </c>
      <c r="I306" s="12">
        <f t="shared" si="89"/>
        <v>2.5999999999999999E-2</v>
      </c>
      <c r="J306" s="34">
        <f t="shared" si="90"/>
        <v>43935</v>
      </c>
      <c r="K306" s="2">
        <f t="shared" si="91"/>
        <v>202</v>
      </c>
      <c r="L306" s="17">
        <f t="shared" si="92"/>
        <v>202</v>
      </c>
      <c r="M306" s="11">
        <f t="shared" si="81"/>
        <v>1.0207880629999999</v>
      </c>
      <c r="N306" s="11">
        <f t="shared" ca="1" si="82"/>
        <v>1.0388764580000001</v>
      </c>
      <c r="O306" s="17">
        <f t="shared" si="93"/>
        <v>0</v>
      </c>
      <c r="P306" s="13">
        <f t="shared" ca="1" si="83"/>
        <v>1943822.9</v>
      </c>
      <c r="Q306" s="20">
        <f t="shared" si="84"/>
        <v>0</v>
      </c>
      <c r="R306" s="13">
        <f t="shared" si="85"/>
        <v>0</v>
      </c>
      <c r="S306" s="4" t="str">
        <f t="shared" si="94"/>
        <v>A+J=</v>
      </c>
      <c r="T306" s="34">
        <f t="shared" si="95"/>
        <v>44300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2">
        <f t="shared" si="86"/>
        <v>44230</v>
      </c>
      <c r="B307" s="72">
        <f t="shared" ca="1" si="96"/>
        <v>51952994.399999999</v>
      </c>
      <c r="C307" s="6">
        <f t="shared" si="87"/>
        <v>50000000</v>
      </c>
      <c r="D307" s="12">
        <f ca="1">IF(A307&lt;$B$1,VLOOKUP(A307,[1]DI!$A$4:$B$15000,2,FALSE),0)</f>
        <v>1.9000000000000006E-2</v>
      </c>
      <c r="E307" s="13">
        <f t="shared" ca="1" si="79"/>
        <v>1.0000746899999999</v>
      </c>
      <c r="F307" s="13">
        <f ca="1">(TRUNC(PRODUCT($E$12:$E306),16))</f>
        <v>1.0177960467254801</v>
      </c>
      <c r="G307" s="13">
        <f t="shared" si="88"/>
        <v>1</v>
      </c>
      <c r="H307" s="13">
        <f t="shared" ca="1" si="80"/>
        <v>1.0177960500000001</v>
      </c>
      <c r="I307" s="12">
        <f t="shared" si="89"/>
        <v>2.5999999999999999E-2</v>
      </c>
      <c r="J307" s="34">
        <f t="shared" si="90"/>
        <v>43935</v>
      </c>
      <c r="K307" s="2">
        <f t="shared" si="91"/>
        <v>203</v>
      </c>
      <c r="L307" s="17">
        <f t="shared" si="92"/>
        <v>203</v>
      </c>
      <c r="M307" s="11">
        <f t="shared" si="81"/>
        <v>1.0208920420000001</v>
      </c>
      <c r="N307" s="11">
        <f t="shared" ca="1" si="82"/>
        <v>1.0390598879999999</v>
      </c>
      <c r="O307" s="17">
        <f t="shared" si="93"/>
        <v>0</v>
      </c>
      <c r="P307" s="13">
        <f t="shared" ca="1" si="83"/>
        <v>1952994.4</v>
      </c>
      <c r="Q307" s="20">
        <f t="shared" si="84"/>
        <v>0</v>
      </c>
      <c r="R307" s="13">
        <f t="shared" si="85"/>
        <v>0</v>
      </c>
      <c r="S307" s="4" t="str">
        <f t="shared" si="94"/>
        <v>A+J=</v>
      </c>
      <c r="T307" s="34">
        <f t="shared" si="95"/>
        <v>44300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2">
        <f t="shared" si="86"/>
        <v>44231</v>
      </c>
      <c r="B308" s="72">
        <f t="shared" ca="1" si="96"/>
        <v>51962167.200000003</v>
      </c>
      <c r="C308" s="6">
        <f t="shared" si="87"/>
        <v>50000000</v>
      </c>
      <c r="D308" s="12">
        <f ca="1">IF(A308&lt;$B$1,VLOOKUP(A308,[1]DI!$A$4:$B$15000,2,FALSE),0)</f>
        <v>1.9000000000000006E-2</v>
      </c>
      <c r="E308" s="13">
        <f t="shared" ca="1" si="79"/>
        <v>1.0000746899999999</v>
      </c>
      <c r="F308" s="13">
        <f ca="1">(TRUNC(PRODUCT($E$12:$E307),16))</f>
        <v>1.01787206591221</v>
      </c>
      <c r="G308" s="13">
        <f t="shared" si="88"/>
        <v>1</v>
      </c>
      <c r="H308" s="13">
        <f t="shared" ca="1" si="80"/>
        <v>1.0178720699999999</v>
      </c>
      <c r="I308" s="12">
        <f t="shared" si="89"/>
        <v>2.5999999999999999E-2</v>
      </c>
      <c r="J308" s="34">
        <f t="shared" si="90"/>
        <v>43935</v>
      </c>
      <c r="K308" s="2">
        <f t="shared" si="91"/>
        <v>204</v>
      </c>
      <c r="L308" s="17">
        <f t="shared" si="92"/>
        <v>204</v>
      </c>
      <c r="M308" s="11">
        <f t="shared" si="81"/>
        <v>1.0209960309999999</v>
      </c>
      <c r="N308" s="11">
        <f t="shared" ca="1" si="82"/>
        <v>1.039243344</v>
      </c>
      <c r="O308" s="17">
        <f t="shared" si="93"/>
        <v>0</v>
      </c>
      <c r="P308" s="13">
        <f t="shared" ca="1" si="83"/>
        <v>1962167.2</v>
      </c>
      <c r="Q308" s="20">
        <f t="shared" si="84"/>
        <v>0</v>
      </c>
      <c r="R308" s="13">
        <f t="shared" si="85"/>
        <v>0</v>
      </c>
      <c r="S308" s="4" t="str">
        <f t="shared" si="94"/>
        <v>A+J=</v>
      </c>
      <c r="T308" s="34">
        <f t="shared" si="95"/>
        <v>44300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2">
        <f t="shared" si="86"/>
        <v>44232</v>
      </c>
      <c r="B309" s="72">
        <f t="shared" ca="1" si="96"/>
        <v>51971341.299999997</v>
      </c>
      <c r="C309" s="6">
        <f t="shared" si="87"/>
        <v>50000000</v>
      </c>
      <c r="D309" s="12">
        <f ca="1">IF(A309&lt;$B$1,VLOOKUP(A309,[1]DI!$A$4:$B$15000,2,FALSE),0)</f>
        <v>1.9000000000000006E-2</v>
      </c>
      <c r="E309" s="13">
        <f t="shared" ca="1" si="79"/>
        <v>1.0000746899999999</v>
      </c>
      <c r="F309" s="13">
        <f ca="1">(TRUNC(PRODUCT($E$12:$E308),16))</f>
        <v>1.0179480907768099</v>
      </c>
      <c r="G309" s="13">
        <f t="shared" si="88"/>
        <v>1</v>
      </c>
      <c r="H309" s="13">
        <f t="shared" ca="1" si="80"/>
        <v>1.01794809</v>
      </c>
      <c r="I309" s="12">
        <f t="shared" si="89"/>
        <v>2.5999999999999999E-2</v>
      </c>
      <c r="J309" s="34">
        <f t="shared" si="90"/>
        <v>43935</v>
      </c>
      <c r="K309" s="2">
        <f t="shared" si="91"/>
        <v>205</v>
      </c>
      <c r="L309" s="17">
        <f t="shared" si="92"/>
        <v>205</v>
      </c>
      <c r="M309" s="11">
        <f t="shared" si="81"/>
        <v>1.021100031</v>
      </c>
      <c r="N309" s="11">
        <f t="shared" ca="1" si="82"/>
        <v>1.0394268259999999</v>
      </c>
      <c r="O309" s="17">
        <f t="shared" si="93"/>
        <v>0</v>
      </c>
      <c r="P309" s="13">
        <f t="shared" ca="1" si="83"/>
        <v>1971341.3</v>
      </c>
      <c r="Q309" s="20">
        <f t="shared" si="84"/>
        <v>0</v>
      </c>
      <c r="R309" s="13">
        <f t="shared" si="85"/>
        <v>0</v>
      </c>
      <c r="S309" s="4" t="str">
        <f t="shared" si="94"/>
        <v>A+J=</v>
      </c>
      <c r="T309" s="34">
        <f t="shared" si="95"/>
        <v>44300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2">
        <f t="shared" si="86"/>
        <v>44233</v>
      </c>
      <c r="B310" s="72">
        <f t="shared" ca="1" si="96"/>
        <v>51980517.299999997</v>
      </c>
      <c r="C310" s="6">
        <f t="shared" si="87"/>
        <v>50000000</v>
      </c>
      <c r="D310" s="12">
        <f ca="1">IF(A310&lt;$B$1,VLOOKUP(A310,[1]DI!$A$4:$B$15000,2,FALSE),0)</f>
        <v>0</v>
      </c>
      <c r="E310" s="13">
        <f t="shared" ca="1" si="79"/>
        <v>1</v>
      </c>
      <c r="F310" s="13">
        <f ca="1">(TRUNC(PRODUCT($E$12:$E309),16))</f>
        <v>1.0180241213197101</v>
      </c>
      <c r="G310" s="13">
        <f t="shared" si="88"/>
        <v>1</v>
      </c>
      <c r="H310" s="13">
        <f t="shared" ca="1" si="80"/>
        <v>1.01802412</v>
      </c>
      <c r="I310" s="12">
        <f t="shared" si="89"/>
        <v>2.5999999999999999E-2</v>
      </c>
      <c r="J310" s="34">
        <f t="shared" si="90"/>
        <v>43935</v>
      </c>
      <c r="K310" s="2">
        <f t="shared" si="91"/>
        <v>205</v>
      </c>
      <c r="L310" s="17">
        <f t="shared" si="92"/>
        <v>206</v>
      </c>
      <c r="M310" s="11">
        <f t="shared" si="81"/>
        <v>1.0212040419999999</v>
      </c>
      <c r="N310" s="11">
        <f t="shared" ca="1" si="82"/>
        <v>1.0396103459999999</v>
      </c>
      <c r="O310" s="17">
        <f t="shared" si="93"/>
        <v>0</v>
      </c>
      <c r="P310" s="13">
        <f t="shared" ca="1" si="83"/>
        <v>1980517.3</v>
      </c>
      <c r="Q310" s="20">
        <f t="shared" si="84"/>
        <v>0</v>
      </c>
      <c r="R310" s="13">
        <f t="shared" si="85"/>
        <v>0</v>
      </c>
      <c r="S310" s="4" t="str">
        <f t="shared" si="94"/>
        <v>A+J=</v>
      </c>
      <c r="T310" s="34">
        <f t="shared" si="95"/>
        <v>44300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2">
        <f t="shared" si="86"/>
        <v>44234</v>
      </c>
      <c r="B311" s="72">
        <f t="shared" ca="1" si="96"/>
        <v>51980517.299999997</v>
      </c>
      <c r="C311" s="6">
        <f t="shared" si="87"/>
        <v>50000000</v>
      </c>
      <c r="D311" s="12">
        <f ca="1">IF(A311&lt;$B$1,VLOOKUP(A311,[1]DI!$A$4:$B$15000,2,FALSE),0)</f>
        <v>0</v>
      </c>
      <c r="E311" s="13">
        <f t="shared" ca="1" si="79"/>
        <v>1</v>
      </c>
      <c r="F311" s="13">
        <f ca="1">(TRUNC(PRODUCT($E$12:$E310),16))</f>
        <v>1.0180241213197101</v>
      </c>
      <c r="G311" s="13">
        <f t="shared" si="88"/>
        <v>1</v>
      </c>
      <c r="H311" s="13">
        <f t="shared" ca="1" si="80"/>
        <v>1.01802412</v>
      </c>
      <c r="I311" s="12">
        <f t="shared" si="89"/>
        <v>2.5999999999999999E-2</v>
      </c>
      <c r="J311" s="34">
        <f t="shared" si="90"/>
        <v>43935</v>
      </c>
      <c r="K311" s="2">
        <f t="shared" si="91"/>
        <v>205</v>
      </c>
      <c r="L311" s="17">
        <f t="shared" si="92"/>
        <v>206</v>
      </c>
      <c r="M311" s="11">
        <f t="shared" si="81"/>
        <v>1.0212040419999999</v>
      </c>
      <c r="N311" s="11">
        <f t="shared" ca="1" si="82"/>
        <v>1.0396103459999999</v>
      </c>
      <c r="O311" s="17">
        <f t="shared" si="93"/>
        <v>0</v>
      </c>
      <c r="P311" s="13">
        <f t="shared" ca="1" si="83"/>
        <v>1980517.3</v>
      </c>
      <c r="Q311" s="20">
        <f t="shared" si="84"/>
        <v>0</v>
      </c>
      <c r="R311" s="13">
        <f t="shared" si="85"/>
        <v>0</v>
      </c>
      <c r="S311" s="4" t="str">
        <f t="shared" si="94"/>
        <v>A+J=</v>
      </c>
      <c r="T311" s="34">
        <f t="shared" si="95"/>
        <v>44300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2">
        <f t="shared" si="86"/>
        <v>44235</v>
      </c>
      <c r="B312" s="72">
        <f t="shared" ca="1" si="96"/>
        <v>51980517.299999997</v>
      </c>
      <c r="C312" s="6">
        <f t="shared" si="87"/>
        <v>50000000</v>
      </c>
      <c r="D312" s="12">
        <f ca="1">IF(A312&lt;$B$1,VLOOKUP(A312,[1]DI!$A$4:$B$15000,2,FALSE),0)</f>
        <v>1.9000000000000006E-2</v>
      </c>
      <c r="E312" s="13">
        <f t="shared" ca="1" si="79"/>
        <v>1.0000746899999999</v>
      </c>
      <c r="F312" s="13">
        <f ca="1">(TRUNC(PRODUCT($E$12:$E311),16))</f>
        <v>1.0180241213197101</v>
      </c>
      <c r="G312" s="13">
        <f t="shared" si="88"/>
        <v>1</v>
      </c>
      <c r="H312" s="13">
        <f t="shared" ca="1" si="80"/>
        <v>1.01802412</v>
      </c>
      <c r="I312" s="12">
        <f t="shared" si="89"/>
        <v>2.5999999999999999E-2</v>
      </c>
      <c r="J312" s="34">
        <f t="shared" si="90"/>
        <v>43935</v>
      </c>
      <c r="K312" s="2">
        <f t="shared" si="91"/>
        <v>206</v>
      </c>
      <c r="L312" s="17">
        <f t="shared" si="92"/>
        <v>206</v>
      </c>
      <c r="M312" s="11">
        <f t="shared" si="81"/>
        <v>1.0212040419999999</v>
      </c>
      <c r="N312" s="11">
        <f t="shared" ca="1" si="82"/>
        <v>1.0396103459999999</v>
      </c>
      <c r="O312" s="17">
        <f t="shared" si="93"/>
        <v>0</v>
      </c>
      <c r="P312" s="13">
        <f t="shared" ca="1" si="83"/>
        <v>1980517.3</v>
      </c>
      <c r="Q312" s="20">
        <f t="shared" si="84"/>
        <v>0</v>
      </c>
      <c r="R312" s="13">
        <f t="shared" si="85"/>
        <v>0</v>
      </c>
      <c r="S312" s="4" t="str">
        <f t="shared" si="94"/>
        <v>A+J=</v>
      </c>
      <c r="T312" s="34">
        <f t="shared" si="95"/>
        <v>44300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2">
        <f t="shared" si="86"/>
        <v>44236</v>
      </c>
      <c r="B313" s="72">
        <f t="shared" ca="1" si="96"/>
        <v>51989695.100000001</v>
      </c>
      <c r="C313" s="6">
        <f t="shared" si="87"/>
        <v>50000000</v>
      </c>
      <c r="D313" s="12">
        <f ca="1">IF(A313&lt;$B$1,VLOOKUP(A313,[1]DI!$A$4:$B$15000,2,FALSE),0)</f>
        <v>1.9000000000000006E-2</v>
      </c>
      <c r="E313" s="13">
        <f t="shared" ca="1" si="79"/>
        <v>1.0000746899999999</v>
      </c>
      <c r="F313" s="13">
        <f ca="1">(TRUNC(PRODUCT($E$12:$E312),16))</f>
        <v>1.01810015754133</v>
      </c>
      <c r="G313" s="13">
        <f t="shared" si="88"/>
        <v>1</v>
      </c>
      <c r="H313" s="13">
        <f t="shared" ca="1" si="80"/>
        <v>1.0181001599999999</v>
      </c>
      <c r="I313" s="12">
        <f t="shared" si="89"/>
        <v>2.5999999999999999E-2</v>
      </c>
      <c r="J313" s="34">
        <f t="shared" si="90"/>
        <v>43935</v>
      </c>
      <c r="K313" s="2">
        <f t="shared" si="91"/>
        <v>207</v>
      </c>
      <c r="L313" s="17">
        <f t="shared" si="92"/>
        <v>207</v>
      </c>
      <c r="M313" s="11">
        <f t="shared" si="81"/>
        <v>1.021308063</v>
      </c>
      <c r="N313" s="11">
        <f t="shared" ca="1" si="82"/>
        <v>1.039793902</v>
      </c>
      <c r="O313" s="17">
        <f t="shared" si="93"/>
        <v>0</v>
      </c>
      <c r="P313" s="13">
        <f t="shared" ca="1" si="83"/>
        <v>1989695.1</v>
      </c>
      <c r="Q313" s="20">
        <f t="shared" si="84"/>
        <v>0</v>
      </c>
      <c r="R313" s="13">
        <f t="shared" si="85"/>
        <v>0</v>
      </c>
      <c r="S313" s="4" t="str">
        <f t="shared" si="94"/>
        <v>A+J=</v>
      </c>
      <c r="T313" s="34">
        <f t="shared" si="95"/>
        <v>44300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2">
        <f t="shared" si="86"/>
        <v>44237</v>
      </c>
      <c r="B314" s="72">
        <f t="shared" ca="1" si="96"/>
        <v>51998874.299999997</v>
      </c>
      <c r="C314" s="6">
        <f t="shared" si="87"/>
        <v>50000000</v>
      </c>
      <c r="D314" s="12">
        <f ca="1">IF(A314&lt;$B$1,VLOOKUP(A314,[1]DI!$A$4:$B$15000,2,FALSE),0)</f>
        <v>1.9000000000000006E-2</v>
      </c>
      <c r="E314" s="13">
        <f t="shared" ca="1" si="79"/>
        <v>1.0000746899999999</v>
      </c>
      <c r="F314" s="13">
        <f ca="1">(TRUNC(PRODUCT($E$12:$E313),16))</f>
        <v>1.0181761994420999</v>
      </c>
      <c r="G314" s="13">
        <f t="shared" si="88"/>
        <v>1</v>
      </c>
      <c r="H314" s="13">
        <f t="shared" ca="1" si="80"/>
        <v>1.0181762000000001</v>
      </c>
      <c r="I314" s="12">
        <f t="shared" si="89"/>
        <v>2.5999999999999999E-2</v>
      </c>
      <c r="J314" s="34">
        <f t="shared" si="90"/>
        <v>43935</v>
      </c>
      <c r="K314" s="2">
        <f t="shared" si="91"/>
        <v>208</v>
      </c>
      <c r="L314" s="17">
        <f t="shared" si="92"/>
        <v>208</v>
      </c>
      <c r="M314" s="11">
        <f t="shared" si="81"/>
        <v>1.0214120950000001</v>
      </c>
      <c r="N314" s="11">
        <f t="shared" ca="1" si="82"/>
        <v>1.039977486</v>
      </c>
      <c r="O314" s="17">
        <f t="shared" si="93"/>
        <v>0</v>
      </c>
      <c r="P314" s="13">
        <f t="shared" ca="1" si="83"/>
        <v>1998874.3</v>
      </c>
      <c r="Q314" s="20">
        <f t="shared" si="84"/>
        <v>0</v>
      </c>
      <c r="R314" s="13">
        <f t="shared" si="85"/>
        <v>0</v>
      </c>
      <c r="S314" s="4" t="str">
        <f t="shared" si="94"/>
        <v>A+J=</v>
      </c>
      <c r="T314" s="34">
        <f t="shared" si="95"/>
        <v>44300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2">
        <f t="shared" si="86"/>
        <v>44238</v>
      </c>
      <c r="B315" s="72">
        <f t="shared" ca="1" si="96"/>
        <v>52008055.25</v>
      </c>
      <c r="C315" s="6">
        <f t="shared" si="87"/>
        <v>50000000</v>
      </c>
      <c r="D315" s="12">
        <f ca="1">IF(A315&lt;$B$1,VLOOKUP(A315,[1]DI!$A$4:$B$15000,2,FALSE),0)</f>
        <v>1.9000000000000006E-2</v>
      </c>
      <c r="E315" s="13">
        <f t="shared" ca="1" si="79"/>
        <v>1.0000746899999999</v>
      </c>
      <c r="F315" s="13">
        <f ca="1">(TRUNC(PRODUCT($E$12:$E314),16))</f>
        <v>1.01825224702244</v>
      </c>
      <c r="G315" s="13">
        <f t="shared" si="88"/>
        <v>1</v>
      </c>
      <c r="H315" s="13">
        <f t="shared" ca="1" si="80"/>
        <v>1.01825225</v>
      </c>
      <c r="I315" s="12">
        <f t="shared" si="89"/>
        <v>2.5999999999999999E-2</v>
      </c>
      <c r="J315" s="34">
        <f t="shared" si="90"/>
        <v>43935</v>
      </c>
      <c r="K315" s="2">
        <f t="shared" si="91"/>
        <v>209</v>
      </c>
      <c r="L315" s="17">
        <f t="shared" si="92"/>
        <v>209</v>
      </c>
      <c r="M315" s="11">
        <f t="shared" si="81"/>
        <v>1.0215161370000001</v>
      </c>
      <c r="N315" s="11">
        <f t="shared" ca="1" si="82"/>
        <v>1.0401611049999999</v>
      </c>
      <c r="O315" s="17">
        <f t="shared" si="93"/>
        <v>0</v>
      </c>
      <c r="P315" s="13">
        <f t="shared" ca="1" si="83"/>
        <v>2008055.25</v>
      </c>
      <c r="Q315" s="20">
        <f t="shared" si="84"/>
        <v>0</v>
      </c>
      <c r="R315" s="13">
        <f t="shared" si="85"/>
        <v>0</v>
      </c>
      <c r="S315" s="4" t="str">
        <f t="shared" si="94"/>
        <v>A+J=</v>
      </c>
      <c r="T315" s="34">
        <f t="shared" si="95"/>
        <v>44300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2">
        <f t="shared" si="86"/>
        <v>44239</v>
      </c>
      <c r="B316" s="72">
        <f t="shared" ca="1" si="96"/>
        <v>52017237.549999997</v>
      </c>
      <c r="C316" s="6">
        <f t="shared" si="87"/>
        <v>50000000</v>
      </c>
      <c r="D316" s="12">
        <f ca="1">IF(A316&lt;$B$1,VLOOKUP(A316,[1]DI!$A$4:$B$15000,2,FALSE),0)</f>
        <v>1.9000000000000006E-2</v>
      </c>
      <c r="E316" s="13">
        <f t="shared" ca="1" si="79"/>
        <v>1.0000746899999999</v>
      </c>
      <c r="F316" s="13">
        <f ca="1">(TRUNC(PRODUCT($E$12:$E315),16))</f>
        <v>1.0183283002827701</v>
      </c>
      <c r="G316" s="13">
        <f t="shared" si="88"/>
        <v>1</v>
      </c>
      <c r="H316" s="13">
        <f t="shared" ca="1" si="80"/>
        <v>1.0183283000000001</v>
      </c>
      <c r="I316" s="12">
        <f t="shared" si="89"/>
        <v>2.5999999999999999E-2</v>
      </c>
      <c r="J316" s="34">
        <f t="shared" si="90"/>
        <v>43935</v>
      </c>
      <c r="K316" s="2">
        <f t="shared" si="91"/>
        <v>210</v>
      </c>
      <c r="L316" s="17">
        <f t="shared" si="92"/>
        <v>210</v>
      </c>
      <c r="M316" s="11">
        <f t="shared" si="81"/>
        <v>1.0216201899999999</v>
      </c>
      <c r="N316" s="11">
        <f t="shared" ca="1" si="82"/>
        <v>1.0403447509999999</v>
      </c>
      <c r="O316" s="17">
        <f t="shared" si="93"/>
        <v>0</v>
      </c>
      <c r="P316" s="13">
        <f t="shared" ca="1" si="83"/>
        <v>2017237.55</v>
      </c>
      <c r="Q316" s="20">
        <f t="shared" si="84"/>
        <v>0</v>
      </c>
      <c r="R316" s="13">
        <f t="shared" si="85"/>
        <v>0</v>
      </c>
      <c r="S316" s="4" t="str">
        <f t="shared" si="94"/>
        <v>A+J=</v>
      </c>
      <c r="T316" s="34">
        <f t="shared" si="95"/>
        <v>44300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2">
        <f t="shared" si="86"/>
        <v>44240</v>
      </c>
      <c r="B317" s="72">
        <f t="shared" ca="1" si="96"/>
        <v>52026421.75</v>
      </c>
      <c r="C317" s="6">
        <f t="shared" si="87"/>
        <v>50000000</v>
      </c>
      <c r="D317" s="12">
        <f ca="1">IF(A317&lt;$B$1,VLOOKUP(A317,[1]DI!$A$4:$B$15000,2,FALSE),0)</f>
        <v>0</v>
      </c>
      <c r="E317" s="13">
        <f t="shared" ca="1" si="79"/>
        <v>1</v>
      </c>
      <c r="F317" s="13">
        <f ca="1">(TRUNC(PRODUCT($E$12:$E316),16))</f>
        <v>1.0184043592235099</v>
      </c>
      <c r="G317" s="13">
        <f t="shared" si="88"/>
        <v>1</v>
      </c>
      <c r="H317" s="13">
        <f t="shared" ca="1" si="80"/>
        <v>1.0184043599999999</v>
      </c>
      <c r="I317" s="12">
        <f t="shared" si="89"/>
        <v>2.5999999999999999E-2</v>
      </c>
      <c r="J317" s="34">
        <f t="shared" si="90"/>
        <v>43935</v>
      </c>
      <c r="K317" s="2">
        <f t="shared" si="91"/>
        <v>210</v>
      </c>
      <c r="L317" s="17">
        <f t="shared" si="92"/>
        <v>211</v>
      </c>
      <c r="M317" s="11">
        <f t="shared" si="81"/>
        <v>1.021724254</v>
      </c>
      <c r="N317" s="11">
        <f t="shared" ca="1" si="82"/>
        <v>1.0405284349999999</v>
      </c>
      <c r="O317" s="17">
        <f t="shared" si="93"/>
        <v>0</v>
      </c>
      <c r="P317" s="13">
        <f t="shared" ca="1" si="83"/>
        <v>2026421.75</v>
      </c>
      <c r="Q317" s="20">
        <f t="shared" si="84"/>
        <v>0</v>
      </c>
      <c r="R317" s="13">
        <f t="shared" si="85"/>
        <v>0</v>
      </c>
      <c r="S317" s="4" t="str">
        <f t="shared" si="94"/>
        <v>A+J=</v>
      </c>
      <c r="T317" s="34">
        <f t="shared" si="95"/>
        <v>44300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2">
        <f t="shared" si="86"/>
        <v>44241</v>
      </c>
      <c r="B318" s="72">
        <f t="shared" ca="1" si="96"/>
        <v>52026421.75</v>
      </c>
      <c r="C318" s="6">
        <f t="shared" si="87"/>
        <v>50000000</v>
      </c>
      <c r="D318" s="12">
        <f ca="1">IF(A318&lt;$B$1,VLOOKUP(A318,[1]DI!$A$4:$B$15000,2,FALSE),0)</f>
        <v>0</v>
      </c>
      <c r="E318" s="13">
        <f t="shared" ca="1" si="79"/>
        <v>1</v>
      </c>
      <c r="F318" s="13">
        <f ca="1">(TRUNC(PRODUCT($E$12:$E317),16))</f>
        <v>1.0184043592235099</v>
      </c>
      <c r="G318" s="13">
        <f t="shared" si="88"/>
        <v>1</v>
      </c>
      <c r="H318" s="13">
        <f t="shared" ca="1" si="80"/>
        <v>1.0184043599999999</v>
      </c>
      <c r="I318" s="12">
        <f t="shared" si="89"/>
        <v>2.5999999999999999E-2</v>
      </c>
      <c r="J318" s="34">
        <f t="shared" si="90"/>
        <v>43935</v>
      </c>
      <c r="K318" s="2">
        <f t="shared" si="91"/>
        <v>210</v>
      </c>
      <c r="L318" s="17">
        <f t="shared" si="92"/>
        <v>211</v>
      </c>
      <c r="M318" s="11">
        <f t="shared" si="81"/>
        <v>1.021724254</v>
      </c>
      <c r="N318" s="11">
        <f t="shared" ca="1" si="82"/>
        <v>1.0405284349999999</v>
      </c>
      <c r="O318" s="17">
        <f t="shared" si="93"/>
        <v>0</v>
      </c>
      <c r="P318" s="13">
        <f t="shared" ca="1" si="83"/>
        <v>2026421.75</v>
      </c>
      <c r="Q318" s="20">
        <f t="shared" si="84"/>
        <v>0</v>
      </c>
      <c r="R318" s="13">
        <f t="shared" si="85"/>
        <v>0</v>
      </c>
      <c r="S318" s="4" t="str">
        <f t="shared" si="94"/>
        <v>A+J=</v>
      </c>
      <c r="T318" s="34">
        <f t="shared" si="95"/>
        <v>44300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2">
        <f t="shared" si="86"/>
        <v>44242</v>
      </c>
      <c r="B319" s="72">
        <f t="shared" ca="1" si="96"/>
        <v>52026421.75</v>
      </c>
      <c r="C319" s="6">
        <f t="shared" si="87"/>
        <v>50000000</v>
      </c>
      <c r="D319" s="12">
        <f ca="1">IF(A319&lt;$B$1,VLOOKUP(A319,[1]DI!$A$4:$B$15000,2,FALSE),0)</f>
        <v>0</v>
      </c>
      <c r="E319" s="13">
        <f t="shared" ca="1" si="79"/>
        <v>1</v>
      </c>
      <c r="F319" s="13">
        <f ca="1">(TRUNC(PRODUCT($E$12:$E318),16))</f>
        <v>1.0184043592235099</v>
      </c>
      <c r="G319" s="13">
        <f t="shared" si="88"/>
        <v>1</v>
      </c>
      <c r="H319" s="13">
        <f t="shared" ca="1" si="80"/>
        <v>1.0184043599999999</v>
      </c>
      <c r="I319" s="12">
        <f t="shared" si="89"/>
        <v>2.5999999999999999E-2</v>
      </c>
      <c r="J319" s="34">
        <f t="shared" si="90"/>
        <v>43935</v>
      </c>
      <c r="K319" s="2">
        <f t="shared" si="91"/>
        <v>210</v>
      </c>
      <c r="L319" s="17">
        <f t="shared" si="92"/>
        <v>211</v>
      </c>
      <c r="M319" s="11">
        <f t="shared" si="81"/>
        <v>1.021724254</v>
      </c>
      <c r="N319" s="11">
        <f t="shared" ca="1" si="82"/>
        <v>1.0405284349999999</v>
      </c>
      <c r="O319" s="17">
        <f t="shared" si="93"/>
        <v>0</v>
      </c>
      <c r="P319" s="13">
        <f t="shared" ca="1" si="83"/>
        <v>2026421.75</v>
      </c>
      <c r="Q319" s="20">
        <f t="shared" si="84"/>
        <v>0</v>
      </c>
      <c r="R319" s="13">
        <f t="shared" si="85"/>
        <v>0</v>
      </c>
      <c r="S319" s="4" t="str">
        <f t="shared" si="94"/>
        <v>A+J=</v>
      </c>
      <c r="T319" s="34">
        <f t="shared" si="95"/>
        <v>44300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2">
        <f t="shared" si="86"/>
        <v>44243</v>
      </c>
      <c r="B320" s="72">
        <f t="shared" ca="1" si="96"/>
        <v>52026421.75</v>
      </c>
      <c r="C320" s="6">
        <f t="shared" si="87"/>
        <v>50000000</v>
      </c>
      <c r="D320" s="12">
        <f ca="1">IF(A320&lt;$B$1,VLOOKUP(A320,[1]DI!$A$4:$B$15000,2,FALSE),0)</f>
        <v>0</v>
      </c>
      <c r="E320" s="13">
        <f t="shared" ca="1" si="79"/>
        <v>1</v>
      </c>
      <c r="F320" s="13">
        <f ca="1">(TRUNC(PRODUCT($E$12:$E319),16))</f>
        <v>1.0184043592235099</v>
      </c>
      <c r="G320" s="13">
        <f t="shared" si="88"/>
        <v>1</v>
      </c>
      <c r="H320" s="13">
        <f t="shared" ca="1" si="80"/>
        <v>1.0184043599999999</v>
      </c>
      <c r="I320" s="12">
        <f t="shared" si="89"/>
        <v>2.5999999999999999E-2</v>
      </c>
      <c r="J320" s="34">
        <f t="shared" si="90"/>
        <v>43935</v>
      </c>
      <c r="K320" s="2">
        <f t="shared" si="91"/>
        <v>210</v>
      </c>
      <c r="L320" s="17">
        <f t="shared" si="92"/>
        <v>211</v>
      </c>
      <c r="M320" s="11">
        <f t="shared" si="81"/>
        <v>1.021724254</v>
      </c>
      <c r="N320" s="11">
        <f t="shared" ca="1" si="82"/>
        <v>1.0405284349999999</v>
      </c>
      <c r="O320" s="17">
        <f t="shared" si="93"/>
        <v>0</v>
      </c>
      <c r="P320" s="13">
        <f t="shared" ca="1" si="83"/>
        <v>2026421.75</v>
      </c>
      <c r="Q320" s="20">
        <f t="shared" si="84"/>
        <v>0</v>
      </c>
      <c r="R320" s="13">
        <f t="shared" si="85"/>
        <v>0</v>
      </c>
      <c r="S320" s="4" t="str">
        <f t="shared" si="94"/>
        <v>A+J=</v>
      </c>
      <c r="T320" s="34">
        <f t="shared" si="95"/>
        <v>44300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2">
        <f t="shared" si="86"/>
        <v>44244</v>
      </c>
      <c r="B321" s="72">
        <f t="shared" ca="1" si="96"/>
        <v>52026421.75</v>
      </c>
      <c r="C321" s="6">
        <f t="shared" si="87"/>
        <v>50000000</v>
      </c>
      <c r="D321" s="12">
        <f ca="1">IF(A321&lt;$B$1,VLOOKUP(A321,[1]DI!$A$4:$B$15000,2,FALSE),0)</f>
        <v>1.9000000000000006E-2</v>
      </c>
      <c r="E321" s="13">
        <f t="shared" ca="1" si="79"/>
        <v>1.0000746899999999</v>
      </c>
      <c r="F321" s="13">
        <f ca="1">(TRUNC(PRODUCT($E$12:$E320),16))</f>
        <v>1.0184043592235099</v>
      </c>
      <c r="G321" s="13">
        <f t="shared" si="88"/>
        <v>1</v>
      </c>
      <c r="H321" s="13">
        <f t="shared" ca="1" si="80"/>
        <v>1.0184043599999999</v>
      </c>
      <c r="I321" s="12">
        <f t="shared" si="89"/>
        <v>2.5999999999999999E-2</v>
      </c>
      <c r="J321" s="34">
        <f t="shared" si="90"/>
        <v>43935</v>
      </c>
      <c r="K321" s="2">
        <f t="shared" si="91"/>
        <v>211</v>
      </c>
      <c r="L321" s="17">
        <f t="shared" si="92"/>
        <v>211</v>
      </c>
      <c r="M321" s="11">
        <f t="shared" si="81"/>
        <v>1.021724254</v>
      </c>
      <c r="N321" s="11">
        <f t="shared" ca="1" si="82"/>
        <v>1.0405284349999999</v>
      </c>
      <c r="O321" s="17">
        <f t="shared" si="93"/>
        <v>0</v>
      </c>
      <c r="P321" s="13">
        <f t="shared" ca="1" si="83"/>
        <v>2026421.75</v>
      </c>
      <c r="Q321" s="20">
        <f t="shared" si="84"/>
        <v>0</v>
      </c>
      <c r="R321" s="13">
        <f t="shared" si="85"/>
        <v>0</v>
      </c>
      <c r="S321" s="4" t="str">
        <f t="shared" si="94"/>
        <v>A+J=</v>
      </c>
      <c r="T321" s="34">
        <f t="shared" si="95"/>
        <v>44300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2">
        <f t="shared" si="86"/>
        <v>44245</v>
      </c>
      <c r="B322" s="72">
        <f t="shared" ca="1" si="96"/>
        <v>52035607.25</v>
      </c>
      <c r="C322" s="6">
        <f t="shared" si="87"/>
        <v>50000000</v>
      </c>
      <c r="D322" s="12">
        <f ca="1">IF(A322&lt;$B$1,VLOOKUP(A322,[1]DI!$A$4:$B$15000,2,FALSE),0)</f>
        <v>1.9000000000000006E-2</v>
      </c>
      <c r="E322" s="13">
        <f t="shared" ca="1" si="79"/>
        <v>1.0000746899999999</v>
      </c>
      <c r="F322" s="13">
        <f ca="1">(TRUNC(PRODUCT($E$12:$E321),16))</f>
        <v>1.0184804238451</v>
      </c>
      <c r="G322" s="13">
        <f t="shared" si="88"/>
        <v>1</v>
      </c>
      <c r="H322" s="13">
        <f t="shared" ca="1" si="80"/>
        <v>1.0184804199999999</v>
      </c>
      <c r="I322" s="12">
        <f t="shared" si="89"/>
        <v>2.5999999999999999E-2</v>
      </c>
      <c r="J322" s="34">
        <f t="shared" si="90"/>
        <v>43935</v>
      </c>
      <c r="K322" s="2">
        <f t="shared" si="91"/>
        <v>212</v>
      </c>
      <c r="L322" s="17">
        <f t="shared" si="92"/>
        <v>212</v>
      </c>
      <c r="M322" s="11">
        <f t="shared" si="81"/>
        <v>1.021828328</v>
      </c>
      <c r="N322" s="11">
        <f t="shared" ca="1" si="82"/>
        <v>1.0407121450000001</v>
      </c>
      <c r="O322" s="17">
        <f t="shared" si="93"/>
        <v>0</v>
      </c>
      <c r="P322" s="13">
        <f t="shared" ca="1" si="83"/>
        <v>2035607.25</v>
      </c>
      <c r="Q322" s="20">
        <f t="shared" si="84"/>
        <v>0</v>
      </c>
      <c r="R322" s="13">
        <f t="shared" si="85"/>
        <v>0</v>
      </c>
      <c r="S322" s="4" t="str">
        <f t="shared" si="94"/>
        <v>A+J=</v>
      </c>
      <c r="T322" s="34">
        <f t="shared" si="95"/>
        <v>44300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2">
        <f t="shared" si="86"/>
        <v>44246</v>
      </c>
      <c r="B323" s="72">
        <f t="shared" ca="1" si="96"/>
        <v>52044794.600000001</v>
      </c>
      <c r="C323" s="6">
        <f t="shared" si="87"/>
        <v>50000000</v>
      </c>
      <c r="D323" s="12">
        <f ca="1">IF(A323&lt;$B$1,VLOOKUP(A323,[1]DI!$A$4:$B$15000,2,FALSE),0)</f>
        <v>1.9000000000000006E-2</v>
      </c>
      <c r="E323" s="13">
        <f t="shared" ca="1" si="79"/>
        <v>1.0000746899999999</v>
      </c>
      <c r="F323" s="13">
        <f ca="1">(TRUNC(PRODUCT($E$12:$E322),16))</f>
        <v>1.0185564941479599</v>
      </c>
      <c r="G323" s="13">
        <f t="shared" si="88"/>
        <v>1</v>
      </c>
      <c r="H323" s="13">
        <f t="shared" ca="1" si="80"/>
        <v>1.0185564899999999</v>
      </c>
      <c r="I323" s="12">
        <f t="shared" si="89"/>
        <v>2.5999999999999999E-2</v>
      </c>
      <c r="J323" s="34">
        <f t="shared" si="90"/>
        <v>43935</v>
      </c>
      <c r="K323" s="2">
        <f t="shared" si="91"/>
        <v>213</v>
      </c>
      <c r="L323" s="17">
        <f t="shared" si="92"/>
        <v>213</v>
      </c>
      <c r="M323" s="11">
        <f t="shared" si="81"/>
        <v>1.021932413</v>
      </c>
      <c r="N323" s="11">
        <f t="shared" ca="1" si="82"/>
        <v>1.040895892</v>
      </c>
      <c r="O323" s="17">
        <f t="shared" si="93"/>
        <v>0</v>
      </c>
      <c r="P323" s="13">
        <f t="shared" ca="1" si="83"/>
        <v>2044794.6</v>
      </c>
      <c r="Q323" s="20">
        <f t="shared" si="84"/>
        <v>0</v>
      </c>
      <c r="R323" s="13">
        <f t="shared" si="85"/>
        <v>0</v>
      </c>
      <c r="S323" s="4" t="str">
        <f t="shared" si="94"/>
        <v>A+J=</v>
      </c>
      <c r="T323" s="34">
        <f t="shared" si="95"/>
        <v>44300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2">
        <f t="shared" si="86"/>
        <v>44247</v>
      </c>
      <c r="B324" s="72">
        <f t="shared" ca="1" si="96"/>
        <v>52053983.75</v>
      </c>
      <c r="C324" s="6">
        <f t="shared" si="87"/>
        <v>50000000</v>
      </c>
      <c r="D324" s="12">
        <f ca="1">IF(A324&lt;$B$1,VLOOKUP(A324,[1]DI!$A$4:$B$15000,2,FALSE),0)</f>
        <v>0</v>
      </c>
      <c r="E324" s="13">
        <f t="shared" ca="1" si="79"/>
        <v>1</v>
      </c>
      <c r="F324" s="13">
        <f ca="1">(TRUNC(PRODUCT($E$12:$E323),16))</f>
        <v>1.0186325701325101</v>
      </c>
      <c r="G324" s="13">
        <f t="shared" si="88"/>
        <v>1</v>
      </c>
      <c r="H324" s="13">
        <f t="shared" ca="1" si="80"/>
        <v>1.0186325700000001</v>
      </c>
      <c r="I324" s="12">
        <f t="shared" si="89"/>
        <v>2.5999999999999999E-2</v>
      </c>
      <c r="J324" s="34">
        <f t="shared" si="90"/>
        <v>43935</v>
      </c>
      <c r="K324" s="2">
        <f t="shared" si="91"/>
        <v>213</v>
      </c>
      <c r="L324" s="17">
        <f t="shared" si="92"/>
        <v>214</v>
      </c>
      <c r="M324" s="11">
        <f t="shared" si="81"/>
        <v>1.022036508</v>
      </c>
      <c r="N324" s="11">
        <f t="shared" ca="1" si="82"/>
        <v>1.041079675</v>
      </c>
      <c r="O324" s="17">
        <f t="shared" si="93"/>
        <v>0</v>
      </c>
      <c r="P324" s="13">
        <f t="shared" ca="1" si="83"/>
        <v>2053983.75</v>
      </c>
      <c r="Q324" s="20">
        <f t="shared" si="84"/>
        <v>0</v>
      </c>
      <c r="R324" s="13">
        <f t="shared" si="85"/>
        <v>0</v>
      </c>
      <c r="S324" s="4" t="str">
        <f t="shared" si="94"/>
        <v>A+J=</v>
      </c>
      <c r="T324" s="34">
        <f t="shared" si="95"/>
        <v>44300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2">
        <f t="shared" si="86"/>
        <v>44248</v>
      </c>
      <c r="B325" s="72">
        <f t="shared" ca="1" si="96"/>
        <v>52053983.75</v>
      </c>
      <c r="C325" s="6">
        <f t="shared" si="87"/>
        <v>50000000</v>
      </c>
      <c r="D325" s="12">
        <f ca="1">IF(A325&lt;$B$1,VLOOKUP(A325,[1]DI!$A$4:$B$15000,2,FALSE),0)</f>
        <v>0</v>
      </c>
      <c r="E325" s="13">
        <f t="shared" ca="1" si="79"/>
        <v>1</v>
      </c>
      <c r="F325" s="13">
        <f ca="1">(TRUNC(PRODUCT($E$12:$E324),16))</f>
        <v>1.0186325701325101</v>
      </c>
      <c r="G325" s="13">
        <f t="shared" si="88"/>
        <v>1</v>
      </c>
      <c r="H325" s="13">
        <f t="shared" ca="1" si="80"/>
        <v>1.0186325700000001</v>
      </c>
      <c r="I325" s="12">
        <f t="shared" si="89"/>
        <v>2.5999999999999999E-2</v>
      </c>
      <c r="J325" s="34">
        <f t="shared" si="90"/>
        <v>43935</v>
      </c>
      <c r="K325" s="2">
        <f t="shared" si="91"/>
        <v>213</v>
      </c>
      <c r="L325" s="17">
        <f t="shared" si="92"/>
        <v>214</v>
      </c>
      <c r="M325" s="11">
        <f t="shared" si="81"/>
        <v>1.022036508</v>
      </c>
      <c r="N325" s="11">
        <f t="shared" ca="1" si="82"/>
        <v>1.041079675</v>
      </c>
      <c r="O325" s="17">
        <f t="shared" si="93"/>
        <v>0</v>
      </c>
      <c r="P325" s="13">
        <f t="shared" ca="1" si="83"/>
        <v>2053983.75</v>
      </c>
      <c r="Q325" s="20">
        <f t="shared" si="84"/>
        <v>0</v>
      </c>
      <c r="R325" s="13">
        <f t="shared" si="85"/>
        <v>0</v>
      </c>
      <c r="S325" s="4" t="str">
        <f t="shared" si="94"/>
        <v>A+J=</v>
      </c>
      <c r="T325" s="34">
        <f t="shared" si="95"/>
        <v>44300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2">
        <f t="shared" si="86"/>
        <v>44249</v>
      </c>
      <c r="B326" s="72">
        <f t="shared" ca="1" si="96"/>
        <v>52053983.75</v>
      </c>
      <c r="C326" s="6">
        <f t="shared" si="87"/>
        <v>50000000</v>
      </c>
      <c r="D326" s="12">
        <f ca="1">IF(A326&lt;$B$1,VLOOKUP(A326,[1]DI!$A$4:$B$15000,2,FALSE),0)</f>
        <v>1.9000000000000006E-2</v>
      </c>
      <c r="E326" s="13">
        <f t="shared" ca="1" si="79"/>
        <v>1.0000746899999999</v>
      </c>
      <c r="F326" s="13">
        <f ca="1">(TRUNC(PRODUCT($E$12:$E325),16))</f>
        <v>1.0186325701325101</v>
      </c>
      <c r="G326" s="13">
        <f t="shared" si="88"/>
        <v>1</v>
      </c>
      <c r="H326" s="13">
        <f t="shared" ca="1" si="80"/>
        <v>1.0186325700000001</v>
      </c>
      <c r="I326" s="12">
        <f t="shared" si="89"/>
        <v>2.5999999999999999E-2</v>
      </c>
      <c r="J326" s="34">
        <f t="shared" si="90"/>
        <v>43935</v>
      </c>
      <c r="K326" s="2">
        <f t="shared" si="91"/>
        <v>214</v>
      </c>
      <c r="L326" s="17">
        <f t="shared" si="92"/>
        <v>214</v>
      </c>
      <c r="M326" s="11">
        <f t="shared" si="81"/>
        <v>1.022036508</v>
      </c>
      <c r="N326" s="11">
        <f t="shared" ca="1" si="82"/>
        <v>1.041079675</v>
      </c>
      <c r="O326" s="17">
        <f t="shared" si="93"/>
        <v>0</v>
      </c>
      <c r="P326" s="13">
        <f t="shared" ca="1" si="83"/>
        <v>2053983.75</v>
      </c>
      <c r="Q326" s="20">
        <f t="shared" si="84"/>
        <v>0</v>
      </c>
      <c r="R326" s="13">
        <f t="shared" si="85"/>
        <v>0</v>
      </c>
      <c r="S326" s="4" t="str">
        <f t="shared" si="94"/>
        <v>A+J=</v>
      </c>
      <c r="T326" s="34">
        <f t="shared" si="95"/>
        <v>44300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2">
        <f t="shared" si="86"/>
        <v>44250</v>
      </c>
      <c r="B327" s="72">
        <f t="shared" ca="1" si="96"/>
        <v>52063174.25</v>
      </c>
      <c r="C327" s="6">
        <f t="shared" si="87"/>
        <v>50000000</v>
      </c>
      <c r="D327" s="12">
        <f ca="1">IF(A327&lt;$B$1,VLOOKUP(A327,[1]DI!$A$4:$B$15000,2,FALSE),0)</f>
        <v>1.9000000000000006E-2</v>
      </c>
      <c r="E327" s="13">
        <f t="shared" ca="1" si="79"/>
        <v>1.0000746899999999</v>
      </c>
      <c r="F327" s="13">
        <f ca="1">(TRUNC(PRODUCT($E$12:$E326),16))</f>
        <v>1.0187086517991699</v>
      </c>
      <c r="G327" s="13">
        <f t="shared" si="88"/>
        <v>1</v>
      </c>
      <c r="H327" s="13">
        <f t="shared" ca="1" si="80"/>
        <v>1.01870865</v>
      </c>
      <c r="I327" s="12">
        <f t="shared" si="89"/>
        <v>2.5999999999999999E-2</v>
      </c>
      <c r="J327" s="34">
        <f t="shared" si="90"/>
        <v>43935</v>
      </c>
      <c r="K327" s="2">
        <f t="shared" si="91"/>
        <v>215</v>
      </c>
      <c r="L327" s="17">
        <f t="shared" si="92"/>
        <v>215</v>
      </c>
      <c r="M327" s="11">
        <f t="shared" si="81"/>
        <v>1.022140614</v>
      </c>
      <c r="N327" s="11">
        <f t="shared" ca="1" si="82"/>
        <v>1.041263485</v>
      </c>
      <c r="O327" s="17">
        <f t="shared" si="93"/>
        <v>0</v>
      </c>
      <c r="P327" s="13">
        <f t="shared" ca="1" si="83"/>
        <v>2063174.25</v>
      </c>
      <c r="Q327" s="20">
        <f t="shared" si="84"/>
        <v>0</v>
      </c>
      <c r="R327" s="13">
        <f t="shared" si="85"/>
        <v>0</v>
      </c>
      <c r="S327" s="4" t="str">
        <f t="shared" si="94"/>
        <v>A+J=</v>
      </c>
      <c r="T327" s="34">
        <f t="shared" si="95"/>
        <v>44300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2">
        <f t="shared" si="86"/>
        <v>44251</v>
      </c>
      <c r="B328" s="72">
        <f t="shared" ca="1" si="96"/>
        <v>52072366.600000001</v>
      </c>
      <c r="C328" s="6">
        <f t="shared" si="87"/>
        <v>50000000</v>
      </c>
      <c r="D328" s="12">
        <f ca="1">IF(A328&lt;$B$1,VLOOKUP(A328,[1]DI!$A$4:$B$15000,2,FALSE),0)</f>
        <v>1.9000000000000006E-2</v>
      </c>
      <c r="E328" s="13">
        <f t="shared" ca="1" si="79"/>
        <v>1.0000746899999999</v>
      </c>
      <c r="F328" s="13">
        <f ca="1">(TRUNC(PRODUCT($E$12:$E327),16))</f>
        <v>1.01878473914837</v>
      </c>
      <c r="G328" s="13">
        <f t="shared" si="88"/>
        <v>1</v>
      </c>
      <c r="H328" s="13">
        <f t="shared" ca="1" si="80"/>
        <v>1.0187847400000001</v>
      </c>
      <c r="I328" s="12">
        <f t="shared" si="89"/>
        <v>2.5999999999999999E-2</v>
      </c>
      <c r="J328" s="34">
        <f t="shared" si="90"/>
        <v>43935</v>
      </c>
      <c r="K328" s="2">
        <f t="shared" si="91"/>
        <v>216</v>
      </c>
      <c r="L328" s="17">
        <f t="shared" si="92"/>
        <v>216</v>
      </c>
      <c r="M328" s="11">
        <f t="shared" si="81"/>
        <v>1.022244731</v>
      </c>
      <c r="N328" s="11">
        <f t="shared" ca="1" si="82"/>
        <v>1.0414473319999999</v>
      </c>
      <c r="O328" s="17">
        <f t="shared" si="93"/>
        <v>0</v>
      </c>
      <c r="P328" s="13">
        <f t="shared" ca="1" si="83"/>
        <v>2072366.6</v>
      </c>
      <c r="Q328" s="20">
        <f t="shared" si="84"/>
        <v>0</v>
      </c>
      <c r="R328" s="13">
        <f t="shared" si="85"/>
        <v>0</v>
      </c>
      <c r="S328" s="4" t="str">
        <f t="shared" si="94"/>
        <v>A+J=</v>
      </c>
      <c r="T328" s="34">
        <f t="shared" si="95"/>
        <v>44300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2">
        <f t="shared" si="86"/>
        <v>44252</v>
      </c>
      <c r="B329" s="72">
        <f t="shared" ca="1" si="96"/>
        <v>52081560.299999997</v>
      </c>
      <c r="C329" s="6">
        <f t="shared" si="87"/>
        <v>50000000</v>
      </c>
      <c r="D329" s="12">
        <f ca="1">IF(A329&lt;$B$1,VLOOKUP(A329,[1]DI!$A$4:$B$15000,2,FALSE),0)</f>
        <v>1.9000000000000006E-2</v>
      </c>
      <c r="E329" s="13">
        <f t="shared" ca="1" si="79"/>
        <v>1.0000746899999999</v>
      </c>
      <c r="F329" s="13">
        <f ca="1">(TRUNC(PRODUCT($E$12:$E328),16))</f>
        <v>1.0188608321805399</v>
      </c>
      <c r="G329" s="13">
        <f t="shared" si="88"/>
        <v>1</v>
      </c>
      <c r="H329" s="13">
        <f t="shared" ca="1" si="80"/>
        <v>1.0188608299999999</v>
      </c>
      <c r="I329" s="12">
        <f t="shared" si="89"/>
        <v>2.5999999999999999E-2</v>
      </c>
      <c r="J329" s="34">
        <f t="shared" si="90"/>
        <v>43935</v>
      </c>
      <c r="K329" s="2">
        <f t="shared" si="91"/>
        <v>217</v>
      </c>
      <c r="L329" s="17">
        <f t="shared" si="92"/>
        <v>217</v>
      </c>
      <c r="M329" s="11">
        <f t="shared" si="81"/>
        <v>1.022348858</v>
      </c>
      <c r="N329" s="11">
        <f t="shared" ca="1" si="82"/>
        <v>1.0416312059999999</v>
      </c>
      <c r="O329" s="17">
        <f t="shared" si="93"/>
        <v>0</v>
      </c>
      <c r="P329" s="13">
        <f t="shared" ca="1" si="83"/>
        <v>2081560.3</v>
      </c>
      <c r="Q329" s="20">
        <f t="shared" si="84"/>
        <v>0</v>
      </c>
      <c r="R329" s="13">
        <f t="shared" si="85"/>
        <v>0</v>
      </c>
      <c r="S329" s="4" t="str">
        <f t="shared" si="94"/>
        <v>A+J=</v>
      </c>
      <c r="T329" s="34">
        <f t="shared" si="95"/>
        <v>44300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2">
        <f t="shared" si="86"/>
        <v>44253</v>
      </c>
      <c r="B330" s="72">
        <f t="shared" ca="1" si="96"/>
        <v>52090755.850000001</v>
      </c>
      <c r="C330" s="6">
        <f t="shared" si="87"/>
        <v>50000000</v>
      </c>
      <c r="D330" s="12">
        <f ca="1">IF(A330&lt;$B$1,VLOOKUP(A330,[1]DI!$A$4:$B$15000,2,FALSE),0)</f>
        <v>1.9000000000000006E-2</v>
      </c>
      <c r="E330" s="13">
        <f t="shared" ca="1" si="79"/>
        <v>1.0000746899999999</v>
      </c>
      <c r="F330" s="13">
        <f ca="1">(TRUNC(PRODUCT($E$12:$E329),16))</f>
        <v>1.0189369308961</v>
      </c>
      <c r="G330" s="13">
        <f t="shared" si="88"/>
        <v>1</v>
      </c>
      <c r="H330" s="13">
        <f t="shared" ca="1" si="80"/>
        <v>1.01893693</v>
      </c>
      <c r="I330" s="12">
        <f t="shared" si="89"/>
        <v>2.5999999999999999E-2</v>
      </c>
      <c r="J330" s="34">
        <f t="shared" si="90"/>
        <v>43935</v>
      </c>
      <c r="K330" s="2">
        <f t="shared" si="91"/>
        <v>218</v>
      </c>
      <c r="L330" s="17">
        <f t="shared" si="92"/>
        <v>218</v>
      </c>
      <c r="M330" s="11">
        <f t="shared" si="81"/>
        <v>1.0224529959999999</v>
      </c>
      <c r="N330" s="11">
        <f t="shared" ca="1" si="82"/>
        <v>1.0418151170000001</v>
      </c>
      <c r="O330" s="17">
        <f t="shared" si="93"/>
        <v>0</v>
      </c>
      <c r="P330" s="13">
        <f t="shared" ca="1" si="83"/>
        <v>2090755.85</v>
      </c>
      <c r="Q330" s="20">
        <f t="shared" si="84"/>
        <v>0</v>
      </c>
      <c r="R330" s="13">
        <f t="shared" si="85"/>
        <v>0</v>
      </c>
      <c r="S330" s="4" t="str">
        <f t="shared" si="94"/>
        <v>A+J=</v>
      </c>
      <c r="T330" s="34">
        <f t="shared" si="95"/>
        <v>44300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2">
        <f t="shared" si="86"/>
        <v>44254</v>
      </c>
      <c r="B331" s="72">
        <f t="shared" ca="1" si="96"/>
        <v>52099953.200000003</v>
      </c>
      <c r="C331" s="6">
        <f t="shared" si="87"/>
        <v>50000000</v>
      </c>
      <c r="D331" s="12">
        <f ca="1">IF(A331&lt;$B$1,VLOOKUP(A331,[1]DI!$A$4:$B$15000,2,FALSE),0)</f>
        <v>0</v>
      </c>
      <c r="E331" s="13">
        <f t="shared" ca="1" si="79"/>
        <v>1</v>
      </c>
      <c r="F331" s="13">
        <f ca="1">(TRUNC(PRODUCT($E$12:$E330),16))</f>
        <v>1.01901303529547</v>
      </c>
      <c r="G331" s="13">
        <f t="shared" si="88"/>
        <v>1</v>
      </c>
      <c r="H331" s="13">
        <f t="shared" ca="1" si="80"/>
        <v>1.0190130399999999</v>
      </c>
      <c r="I331" s="12">
        <f t="shared" si="89"/>
        <v>2.5999999999999999E-2</v>
      </c>
      <c r="J331" s="34">
        <f t="shared" si="90"/>
        <v>43935</v>
      </c>
      <c r="K331" s="2">
        <f t="shared" si="91"/>
        <v>218</v>
      </c>
      <c r="L331" s="17">
        <f t="shared" si="92"/>
        <v>219</v>
      </c>
      <c r="M331" s="11">
        <f t="shared" si="81"/>
        <v>1.0225571440000001</v>
      </c>
      <c r="N331" s="11">
        <f t="shared" ca="1" si="82"/>
        <v>1.0419990640000001</v>
      </c>
      <c r="O331" s="17">
        <f t="shared" si="93"/>
        <v>0</v>
      </c>
      <c r="P331" s="13">
        <f t="shared" ca="1" si="83"/>
        <v>2099953.2000000002</v>
      </c>
      <c r="Q331" s="20">
        <f t="shared" si="84"/>
        <v>0</v>
      </c>
      <c r="R331" s="13">
        <f t="shared" si="85"/>
        <v>0</v>
      </c>
      <c r="S331" s="4" t="str">
        <f t="shared" si="94"/>
        <v>A+J=</v>
      </c>
      <c r="T331" s="34">
        <f t="shared" si="95"/>
        <v>44300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2">
        <f t="shared" si="86"/>
        <v>44255</v>
      </c>
      <c r="B332" s="72">
        <f t="shared" ca="1" si="96"/>
        <v>52099953.200000003</v>
      </c>
      <c r="C332" s="6">
        <f t="shared" si="87"/>
        <v>50000000</v>
      </c>
      <c r="D332" s="12">
        <f ca="1">IF(A332&lt;$B$1,VLOOKUP(A332,[1]DI!$A$4:$B$15000,2,FALSE),0)</f>
        <v>0</v>
      </c>
      <c r="E332" s="13">
        <f t="shared" ref="E332:E372" ca="1" si="97">ROUND(((1+D332)^(1/252)),8)</f>
        <v>1</v>
      </c>
      <c r="F332" s="13">
        <f ca="1">(TRUNC(PRODUCT($E$12:$E331),16))</f>
        <v>1.01901303529547</v>
      </c>
      <c r="G332" s="13">
        <f t="shared" si="88"/>
        <v>1</v>
      </c>
      <c r="H332" s="13">
        <f t="shared" ref="H332:H372" ca="1" si="98">ROUND(F332/G332,8)</f>
        <v>1.0190130399999999</v>
      </c>
      <c r="I332" s="12">
        <f t="shared" si="89"/>
        <v>2.5999999999999999E-2</v>
      </c>
      <c r="J332" s="34">
        <f t="shared" si="90"/>
        <v>43935</v>
      </c>
      <c r="K332" s="2">
        <f t="shared" si="91"/>
        <v>218</v>
      </c>
      <c r="L332" s="17">
        <f t="shared" si="92"/>
        <v>219</v>
      </c>
      <c r="M332" s="11">
        <f t="shared" ref="M332:M372" si="99">ROUND((I332+1)^(L332/252),9)</f>
        <v>1.0225571440000001</v>
      </c>
      <c r="N332" s="11">
        <f t="shared" ref="N332:N372" ca="1" si="100">ROUND(H332*M332,9)</f>
        <v>1.0419990640000001</v>
      </c>
      <c r="O332" s="17">
        <f t="shared" si="93"/>
        <v>0</v>
      </c>
      <c r="P332" s="13">
        <f t="shared" ref="P332:P372" ca="1" si="101">TRUNC(((N332-1)*C332),8)</f>
        <v>2099953.2000000002</v>
      </c>
      <c r="Q332" s="20">
        <f t="shared" ref="Q332:Q377" si="102">IF($O332&gt;0,VLOOKUP($O332,$W$12:$AC$19,7),0)</f>
        <v>0</v>
      </c>
      <c r="R332" s="13">
        <f t="shared" ref="R332:R372" si="103">IF(Q332&gt;0,TRUNC(Q332*C$12,8),0)</f>
        <v>0</v>
      </c>
      <c r="S332" s="4" t="str">
        <f t="shared" si="94"/>
        <v>A+J=</v>
      </c>
      <c r="T332" s="34">
        <f t="shared" si="95"/>
        <v>44300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2">
        <f t="shared" ref="A333:A378" si="104">(A332+1)</f>
        <v>44256</v>
      </c>
      <c r="B333" s="72">
        <f t="shared" ca="1" si="96"/>
        <v>52099953.200000003</v>
      </c>
      <c r="C333" s="6">
        <f t="shared" ref="C333:C372" si="105">(C332-R332)</f>
        <v>50000000</v>
      </c>
      <c r="D333" s="12">
        <f ca="1">IF(A333&lt;$B$1,VLOOKUP(A333,[1]DI!$A$4:$B$15000,2,FALSE),0)</f>
        <v>1.9000000000000006E-2</v>
      </c>
      <c r="E333" s="13">
        <f t="shared" ca="1" si="97"/>
        <v>1.0000746899999999</v>
      </c>
      <c r="F333" s="13">
        <f ca="1">(TRUNC(PRODUCT($E$12:$E332),16))</f>
        <v>1.01901303529547</v>
      </c>
      <c r="G333" s="13">
        <f t="shared" ref="G333:G372" si="106">IF(O332&gt;0,F332,G332)</f>
        <v>1</v>
      </c>
      <c r="H333" s="13">
        <f t="shared" ca="1" si="98"/>
        <v>1.0190130399999999</v>
      </c>
      <c r="I333" s="12">
        <f t="shared" ref="I333:I377" si="107">I332</f>
        <v>2.5999999999999999E-2</v>
      </c>
      <c r="J333" s="34">
        <f t="shared" ref="J333:J372" si="108">IF(O332&gt;0,VLOOKUP(O332,W$12:AG$150,2),J332)</f>
        <v>43935</v>
      </c>
      <c r="K333" s="2">
        <f t="shared" ref="K333:K372" si="109">IF(A333&gt;J333,IF(NETWORKDAYS(J333,A333,$W$21:$W$544)-1=0,1,NETWORKDAYS(J333,A333,$W$21:$W$544)-1),0)</f>
        <v>219</v>
      </c>
      <c r="L333" s="17">
        <f t="shared" ref="L333:L372" si="110">IF(AND(K333=1,K332=1),1,IF(K333&gt;0,IF(K333=K332,K333+1,K333),0))</f>
        <v>219</v>
      </c>
      <c r="M333" s="11">
        <f t="shared" si="99"/>
        <v>1.0225571440000001</v>
      </c>
      <c r="N333" s="11">
        <f t="shared" ca="1" si="100"/>
        <v>1.0419990640000001</v>
      </c>
      <c r="O333" s="17">
        <f t="shared" ref="O333:O372" si="111">IF(VLOOKUP(A333,X$12:AE$150,8)=VLOOKUP(A332,X$12:AE$150,8),0,VLOOKUP(A333,X$12:AE$150,8))</f>
        <v>0</v>
      </c>
      <c r="P333" s="13">
        <f t="shared" ca="1" si="101"/>
        <v>2099953.2000000002</v>
      </c>
      <c r="Q333" s="20">
        <f t="shared" si="102"/>
        <v>0</v>
      </c>
      <c r="R333" s="13">
        <f t="shared" si="103"/>
        <v>0</v>
      </c>
      <c r="S333" s="4" t="str">
        <f t="shared" ref="S333:S372" si="112">IF(O332&gt;0,VLOOKUP(O332,W$12:AG$150,10),S332)</f>
        <v>A+J=</v>
      </c>
      <c r="T333" s="34">
        <f t="shared" ref="T333:T372" si="113">IF(O332&gt;0,VLOOKUP(O332,W$12:AG$150,11),T332)</f>
        <v>44300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2">
        <f t="shared" si="104"/>
        <v>44257</v>
      </c>
      <c r="B334" s="72">
        <f t="shared" ref="B334:B372" ca="1" si="114">IF(A334&lt;=TODAY(),C334+P334,IF(AND(A334&gt;TODAY(),A334&lt;=$B$1),IF(VLOOKUP(TODAY(),$A$10:$D$5000,4,FALSE)=0,"n.d",C334+P334),"n.d"))</f>
        <v>52109151.899999991</v>
      </c>
      <c r="C334" s="6">
        <f t="shared" si="105"/>
        <v>50000000</v>
      </c>
      <c r="D334" s="12">
        <f ca="1">IF(A334&lt;$B$1,VLOOKUP(A334,[1]DI!$A$4:$B$15000,2,FALSE),0)</f>
        <v>1.9000000000000006E-2</v>
      </c>
      <c r="E334" s="13">
        <f t="shared" ca="1" si="97"/>
        <v>1.0000746899999999</v>
      </c>
      <c r="F334" s="13">
        <f ca="1">(TRUNC(PRODUCT($E$12:$E333),16))</f>
        <v>1.01908914537907</v>
      </c>
      <c r="G334" s="13">
        <f t="shared" si="106"/>
        <v>1</v>
      </c>
      <c r="H334" s="13">
        <f t="shared" ca="1" si="98"/>
        <v>1.0190891500000001</v>
      </c>
      <c r="I334" s="12">
        <f t="shared" si="107"/>
        <v>2.5999999999999999E-2</v>
      </c>
      <c r="J334" s="34">
        <f t="shared" si="108"/>
        <v>43935</v>
      </c>
      <c r="K334" s="2">
        <f t="shared" si="109"/>
        <v>220</v>
      </c>
      <c r="L334" s="17">
        <f t="shared" si="110"/>
        <v>220</v>
      </c>
      <c r="M334" s="11">
        <f t="shared" si="99"/>
        <v>1.022661303</v>
      </c>
      <c r="N334" s="11">
        <f t="shared" ca="1" si="100"/>
        <v>1.0421830379999999</v>
      </c>
      <c r="O334" s="17">
        <f t="shared" si="111"/>
        <v>0</v>
      </c>
      <c r="P334" s="13">
        <f t="shared" ca="1" si="101"/>
        <v>2109151.8999999901</v>
      </c>
      <c r="Q334" s="20">
        <f t="shared" si="102"/>
        <v>0</v>
      </c>
      <c r="R334" s="13">
        <f t="shared" si="103"/>
        <v>0</v>
      </c>
      <c r="S334" s="4" t="str">
        <f t="shared" si="112"/>
        <v>A+J=</v>
      </c>
      <c r="T334" s="34">
        <f t="shared" si="113"/>
        <v>44300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2">
        <f t="shared" si="104"/>
        <v>44258</v>
      </c>
      <c r="B335" s="72">
        <f t="shared" ca="1" si="114"/>
        <v>52118351.950000003</v>
      </c>
      <c r="C335" s="6">
        <f t="shared" si="105"/>
        <v>50000000</v>
      </c>
      <c r="D335" s="12">
        <f ca="1">IF(A335&lt;$B$1,VLOOKUP(A335,[1]DI!$A$4:$B$15000,2,FALSE),0)</f>
        <v>1.9000000000000006E-2</v>
      </c>
      <c r="E335" s="13">
        <f t="shared" ca="1" si="97"/>
        <v>1.0000746899999999</v>
      </c>
      <c r="F335" s="13">
        <f ca="1">(TRUNC(PRODUCT($E$12:$E334),16))</f>
        <v>1.0191652611473401</v>
      </c>
      <c r="G335" s="13">
        <f t="shared" si="106"/>
        <v>1</v>
      </c>
      <c r="H335" s="13">
        <f t="shared" ca="1" si="98"/>
        <v>1.0191652600000001</v>
      </c>
      <c r="I335" s="12">
        <f t="shared" si="107"/>
        <v>2.5999999999999999E-2</v>
      </c>
      <c r="J335" s="34">
        <f t="shared" si="108"/>
        <v>43935</v>
      </c>
      <c r="K335" s="2">
        <f t="shared" si="109"/>
        <v>221</v>
      </c>
      <c r="L335" s="17">
        <f t="shared" si="110"/>
        <v>221</v>
      </c>
      <c r="M335" s="11">
        <f t="shared" si="99"/>
        <v>1.022765473</v>
      </c>
      <c r="N335" s="11">
        <f t="shared" ca="1" si="100"/>
        <v>1.0423670389999999</v>
      </c>
      <c r="O335" s="17">
        <f t="shared" si="111"/>
        <v>0</v>
      </c>
      <c r="P335" s="13">
        <f t="shared" ca="1" si="101"/>
        <v>2118351.9500000002</v>
      </c>
      <c r="Q335" s="20">
        <f t="shared" si="102"/>
        <v>0</v>
      </c>
      <c r="R335" s="13">
        <f t="shared" si="103"/>
        <v>0</v>
      </c>
      <c r="S335" s="4" t="str">
        <f t="shared" si="112"/>
        <v>A+J=</v>
      </c>
      <c r="T335" s="34">
        <f t="shared" si="113"/>
        <v>44300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2">
        <f t="shared" si="104"/>
        <v>44259</v>
      </c>
      <c r="B336" s="72">
        <f t="shared" ca="1" si="114"/>
        <v>52127553.850000001</v>
      </c>
      <c r="C336" s="6">
        <f t="shared" si="105"/>
        <v>50000000</v>
      </c>
      <c r="D336" s="12">
        <f ca="1">IF(A336&lt;$B$1,VLOOKUP(A336,[1]DI!$A$4:$B$15000,2,FALSE),0)</f>
        <v>1.9000000000000006E-2</v>
      </c>
      <c r="E336" s="13">
        <f t="shared" ca="1" si="97"/>
        <v>1.0000746899999999</v>
      </c>
      <c r="F336" s="13">
        <f ca="1">(TRUNC(PRODUCT($E$12:$E335),16))</f>
        <v>1.0192413826006901</v>
      </c>
      <c r="G336" s="13">
        <f t="shared" si="106"/>
        <v>1</v>
      </c>
      <c r="H336" s="13">
        <f t="shared" ca="1" si="98"/>
        <v>1.01924138</v>
      </c>
      <c r="I336" s="12">
        <f t="shared" si="107"/>
        <v>2.5999999999999999E-2</v>
      </c>
      <c r="J336" s="34">
        <f t="shared" si="108"/>
        <v>43935</v>
      </c>
      <c r="K336" s="2">
        <f t="shared" si="109"/>
        <v>222</v>
      </c>
      <c r="L336" s="17">
        <f t="shared" si="110"/>
        <v>222</v>
      </c>
      <c r="M336" s="11">
        <f t="shared" si="99"/>
        <v>1.0228696530000001</v>
      </c>
      <c r="N336" s="11">
        <f t="shared" ca="1" si="100"/>
        <v>1.0425510769999999</v>
      </c>
      <c r="O336" s="17">
        <f t="shared" si="111"/>
        <v>0</v>
      </c>
      <c r="P336" s="13">
        <f t="shared" ca="1" si="101"/>
        <v>2127553.85</v>
      </c>
      <c r="Q336" s="20">
        <f t="shared" si="102"/>
        <v>0</v>
      </c>
      <c r="R336" s="13">
        <f t="shared" si="103"/>
        <v>0</v>
      </c>
      <c r="S336" s="4" t="str">
        <f t="shared" si="112"/>
        <v>A+J=</v>
      </c>
      <c r="T336" s="34">
        <f t="shared" si="113"/>
        <v>44300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2">
        <f t="shared" si="104"/>
        <v>44260</v>
      </c>
      <c r="B337" s="72">
        <f t="shared" ca="1" si="114"/>
        <v>52136757.549999997</v>
      </c>
      <c r="C337" s="6">
        <f t="shared" si="105"/>
        <v>50000000</v>
      </c>
      <c r="D337" s="12">
        <f ca="1">IF(A337&lt;$B$1,VLOOKUP(A337,[1]DI!$A$4:$B$15000,2,FALSE),0)</f>
        <v>1.9000000000000006E-2</v>
      </c>
      <c r="E337" s="13">
        <f t="shared" ca="1" si="97"/>
        <v>1.0000746899999999</v>
      </c>
      <c r="F337" s="13">
        <f ca="1">(TRUNC(PRODUCT($E$12:$E336),16))</f>
        <v>1.0193175097395599</v>
      </c>
      <c r="G337" s="13">
        <f t="shared" si="106"/>
        <v>1</v>
      </c>
      <c r="H337" s="13">
        <f t="shared" ca="1" si="98"/>
        <v>1.01931751</v>
      </c>
      <c r="I337" s="12">
        <f t="shared" si="107"/>
        <v>2.5999999999999999E-2</v>
      </c>
      <c r="J337" s="34">
        <f t="shared" si="108"/>
        <v>43935</v>
      </c>
      <c r="K337" s="2">
        <f t="shared" si="109"/>
        <v>223</v>
      </c>
      <c r="L337" s="17">
        <f t="shared" si="110"/>
        <v>223</v>
      </c>
      <c r="M337" s="11">
        <f t="shared" si="99"/>
        <v>1.022973844</v>
      </c>
      <c r="N337" s="11">
        <f t="shared" ca="1" si="100"/>
        <v>1.042735151</v>
      </c>
      <c r="O337" s="17">
        <f t="shared" si="111"/>
        <v>0</v>
      </c>
      <c r="P337" s="13">
        <f t="shared" ca="1" si="101"/>
        <v>2136757.5499999998</v>
      </c>
      <c r="Q337" s="20">
        <f t="shared" si="102"/>
        <v>0</v>
      </c>
      <c r="R337" s="13">
        <f t="shared" si="103"/>
        <v>0</v>
      </c>
      <c r="S337" s="4" t="str">
        <f t="shared" si="112"/>
        <v>A+J=</v>
      </c>
      <c r="T337" s="34">
        <f t="shared" si="113"/>
        <v>44300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2">
        <f t="shared" si="104"/>
        <v>44261</v>
      </c>
      <c r="B338" s="72">
        <f t="shared" ca="1" si="114"/>
        <v>52145962.649999999</v>
      </c>
      <c r="C338" s="6">
        <f t="shared" si="105"/>
        <v>50000000</v>
      </c>
      <c r="D338" s="12">
        <f ca="1">IF(A338&lt;$B$1,VLOOKUP(A338,[1]DI!$A$4:$B$15000,2,FALSE),0)</f>
        <v>0</v>
      </c>
      <c r="E338" s="13">
        <f t="shared" ca="1" si="97"/>
        <v>1</v>
      </c>
      <c r="F338" s="13">
        <f ca="1">(TRUNC(PRODUCT($E$12:$E337),16))</f>
        <v>1.0193936425643599</v>
      </c>
      <c r="G338" s="13">
        <f t="shared" si="106"/>
        <v>1</v>
      </c>
      <c r="H338" s="13">
        <f t="shared" ca="1" si="98"/>
        <v>1.0193936400000001</v>
      </c>
      <c r="I338" s="12">
        <f t="shared" si="107"/>
        <v>2.5999999999999999E-2</v>
      </c>
      <c r="J338" s="34">
        <f t="shared" si="108"/>
        <v>43935</v>
      </c>
      <c r="K338" s="2">
        <f t="shared" si="109"/>
        <v>223</v>
      </c>
      <c r="L338" s="17">
        <f t="shared" si="110"/>
        <v>224</v>
      </c>
      <c r="M338" s="11">
        <f t="shared" si="99"/>
        <v>1.023078046</v>
      </c>
      <c r="N338" s="11">
        <f t="shared" ca="1" si="100"/>
        <v>1.042919253</v>
      </c>
      <c r="O338" s="17">
        <f t="shared" si="111"/>
        <v>0</v>
      </c>
      <c r="P338" s="13">
        <f t="shared" ca="1" si="101"/>
        <v>2145962.65</v>
      </c>
      <c r="Q338" s="20">
        <f t="shared" si="102"/>
        <v>0</v>
      </c>
      <c r="R338" s="13">
        <f t="shared" si="103"/>
        <v>0</v>
      </c>
      <c r="S338" s="4" t="str">
        <f t="shared" si="112"/>
        <v>A+J=</v>
      </c>
      <c r="T338" s="34">
        <f t="shared" si="113"/>
        <v>44300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2">
        <f t="shared" si="104"/>
        <v>44262</v>
      </c>
      <c r="B339" s="72">
        <f t="shared" ca="1" si="114"/>
        <v>52145962.649999999</v>
      </c>
      <c r="C339" s="6">
        <f t="shared" si="105"/>
        <v>50000000</v>
      </c>
      <c r="D339" s="12">
        <f ca="1">IF(A339&lt;$B$1,VLOOKUP(A339,[1]DI!$A$4:$B$15000,2,FALSE),0)</f>
        <v>0</v>
      </c>
      <c r="E339" s="13">
        <f t="shared" ca="1" si="97"/>
        <v>1</v>
      </c>
      <c r="F339" s="13">
        <f ca="1">(TRUNC(PRODUCT($E$12:$E338),16))</f>
        <v>1.0193936425643599</v>
      </c>
      <c r="G339" s="13">
        <f t="shared" si="106"/>
        <v>1</v>
      </c>
      <c r="H339" s="13">
        <f t="shared" ca="1" si="98"/>
        <v>1.0193936400000001</v>
      </c>
      <c r="I339" s="12">
        <f t="shared" si="107"/>
        <v>2.5999999999999999E-2</v>
      </c>
      <c r="J339" s="34">
        <f t="shared" si="108"/>
        <v>43935</v>
      </c>
      <c r="K339" s="2">
        <f t="shared" si="109"/>
        <v>223</v>
      </c>
      <c r="L339" s="17">
        <f t="shared" si="110"/>
        <v>224</v>
      </c>
      <c r="M339" s="11">
        <f t="shared" si="99"/>
        <v>1.023078046</v>
      </c>
      <c r="N339" s="11">
        <f t="shared" ca="1" si="100"/>
        <v>1.042919253</v>
      </c>
      <c r="O339" s="17">
        <f t="shared" si="111"/>
        <v>0</v>
      </c>
      <c r="P339" s="13">
        <f t="shared" ca="1" si="101"/>
        <v>2145962.65</v>
      </c>
      <c r="Q339" s="20">
        <f t="shared" si="102"/>
        <v>0</v>
      </c>
      <c r="R339" s="13">
        <f t="shared" si="103"/>
        <v>0</v>
      </c>
      <c r="S339" s="4" t="str">
        <f t="shared" si="112"/>
        <v>A+J=</v>
      </c>
      <c r="T339" s="34">
        <f t="shared" si="113"/>
        <v>44300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2">
        <f t="shared" si="104"/>
        <v>44263</v>
      </c>
      <c r="B340" s="72">
        <f t="shared" ca="1" si="114"/>
        <v>52145962.649999999</v>
      </c>
      <c r="C340" s="6">
        <f t="shared" si="105"/>
        <v>50000000</v>
      </c>
      <c r="D340" s="12">
        <f ca="1">IF(A340&lt;$B$1,VLOOKUP(A340,[1]DI!$A$4:$B$15000,2,FALSE),0)</f>
        <v>1.9000000000000006E-2</v>
      </c>
      <c r="E340" s="13">
        <f t="shared" ca="1" si="97"/>
        <v>1.0000746899999999</v>
      </c>
      <c r="F340" s="13">
        <f ca="1">(TRUNC(PRODUCT($E$12:$E339),16))</f>
        <v>1.0193936425643599</v>
      </c>
      <c r="G340" s="13">
        <f t="shared" si="106"/>
        <v>1</v>
      </c>
      <c r="H340" s="13">
        <f t="shared" ca="1" si="98"/>
        <v>1.0193936400000001</v>
      </c>
      <c r="I340" s="12">
        <f t="shared" si="107"/>
        <v>2.5999999999999999E-2</v>
      </c>
      <c r="J340" s="34">
        <f t="shared" si="108"/>
        <v>43935</v>
      </c>
      <c r="K340" s="2">
        <f t="shared" si="109"/>
        <v>224</v>
      </c>
      <c r="L340" s="17">
        <f t="shared" si="110"/>
        <v>224</v>
      </c>
      <c r="M340" s="11">
        <f t="shared" si="99"/>
        <v>1.023078046</v>
      </c>
      <c r="N340" s="11">
        <f t="shared" ca="1" si="100"/>
        <v>1.042919253</v>
      </c>
      <c r="O340" s="17">
        <f t="shared" si="111"/>
        <v>0</v>
      </c>
      <c r="P340" s="13">
        <f t="shared" ca="1" si="101"/>
        <v>2145962.65</v>
      </c>
      <c r="Q340" s="20">
        <f t="shared" si="102"/>
        <v>0</v>
      </c>
      <c r="R340" s="13">
        <f t="shared" si="103"/>
        <v>0</v>
      </c>
      <c r="S340" s="4" t="str">
        <f t="shared" si="112"/>
        <v>A+J=</v>
      </c>
      <c r="T340" s="34">
        <f t="shared" si="113"/>
        <v>44300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2">
        <f t="shared" si="104"/>
        <v>44264</v>
      </c>
      <c r="B341" s="72">
        <f t="shared" ca="1" si="114"/>
        <v>52155169.549999997</v>
      </c>
      <c r="C341" s="6">
        <f t="shared" si="105"/>
        <v>50000000</v>
      </c>
      <c r="D341" s="12">
        <f ca="1">IF(A341&lt;$B$1,VLOOKUP(A341,[1]DI!$A$4:$B$15000,2,FALSE),0)</f>
        <v>1.9000000000000006E-2</v>
      </c>
      <c r="E341" s="13">
        <f t="shared" ca="1" si="97"/>
        <v>1.0000746899999999</v>
      </c>
      <c r="F341" s="13">
        <f ca="1">(TRUNC(PRODUCT($E$12:$E340),16))</f>
        <v>1.01946978107553</v>
      </c>
      <c r="G341" s="13">
        <f t="shared" si="106"/>
        <v>1</v>
      </c>
      <c r="H341" s="13">
        <f t="shared" ca="1" si="98"/>
        <v>1.0194697800000001</v>
      </c>
      <c r="I341" s="12">
        <f t="shared" si="107"/>
        <v>2.5999999999999999E-2</v>
      </c>
      <c r="J341" s="34">
        <f t="shared" si="108"/>
        <v>43935</v>
      </c>
      <c r="K341" s="2">
        <f t="shared" si="109"/>
        <v>225</v>
      </c>
      <c r="L341" s="17">
        <f t="shared" si="110"/>
        <v>225</v>
      </c>
      <c r="M341" s="11">
        <f t="shared" si="99"/>
        <v>1.0231822580000001</v>
      </c>
      <c r="N341" s="11">
        <f t="shared" ca="1" si="100"/>
        <v>1.043103391</v>
      </c>
      <c r="O341" s="17">
        <f t="shared" si="111"/>
        <v>0</v>
      </c>
      <c r="P341" s="13">
        <f t="shared" ca="1" si="101"/>
        <v>2155169.5499999998</v>
      </c>
      <c r="Q341" s="20">
        <f t="shared" si="102"/>
        <v>0</v>
      </c>
      <c r="R341" s="13">
        <f t="shared" si="103"/>
        <v>0</v>
      </c>
      <c r="S341" s="4" t="str">
        <f t="shared" si="112"/>
        <v>A+J=</v>
      </c>
      <c r="T341" s="34">
        <f t="shared" si="113"/>
        <v>44300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2">
        <f t="shared" si="104"/>
        <v>44265</v>
      </c>
      <c r="B342" s="72">
        <f t="shared" ca="1" si="114"/>
        <v>52164378.299999997</v>
      </c>
      <c r="C342" s="6">
        <f t="shared" si="105"/>
        <v>50000000</v>
      </c>
      <c r="D342" s="12">
        <f ca="1">IF(A342&lt;$B$1,VLOOKUP(A342,[1]DI!$A$4:$B$15000,2,FALSE),0)</f>
        <v>1.9000000000000006E-2</v>
      </c>
      <c r="E342" s="13">
        <f t="shared" ca="1" si="97"/>
        <v>1.0000746899999999</v>
      </c>
      <c r="F342" s="13">
        <f ca="1">(TRUNC(PRODUCT($E$12:$E341),16))</f>
        <v>1.01954592527348</v>
      </c>
      <c r="G342" s="13">
        <f t="shared" si="106"/>
        <v>1</v>
      </c>
      <c r="H342" s="13">
        <f t="shared" ca="1" si="98"/>
        <v>1.01954593</v>
      </c>
      <c r="I342" s="12">
        <f t="shared" si="107"/>
        <v>2.5999999999999999E-2</v>
      </c>
      <c r="J342" s="34">
        <f t="shared" si="108"/>
        <v>43935</v>
      </c>
      <c r="K342" s="2">
        <f t="shared" si="109"/>
        <v>226</v>
      </c>
      <c r="L342" s="17">
        <f t="shared" si="110"/>
        <v>226</v>
      </c>
      <c r="M342" s="11">
        <f t="shared" si="99"/>
        <v>1.0232864800000001</v>
      </c>
      <c r="N342" s="11">
        <f t="shared" ca="1" si="100"/>
        <v>1.0432875660000001</v>
      </c>
      <c r="O342" s="17">
        <f t="shared" si="111"/>
        <v>0</v>
      </c>
      <c r="P342" s="13">
        <f t="shared" ca="1" si="101"/>
        <v>2164378.2999999998</v>
      </c>
      <c r="Q342" s="20">
        <f t="shared" si="102"/>
        <v>0</v>
      </c>
      <c r="R342" s="13">
        <f t="shared" si="103"/>
        <v>0</v>
      </c>
      <c r="S342" s="4" t="str">
        <f t="shared" si="112"/>
        <v>A+J=</v>
      </c>
      <c r="T342" s="34">
        <f t="shared" si="113"/>
        <v>44300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2">
        <f t="shared" si="104"/>
        <v>44266</v>
      </c>
      <c r="B343" s="72">
        <f t="shared" ca="1" si="114"/>
        <v>52173588.399999999</v>
      </c>
      <c r="C343" s="6">
        <f t="shared" si="105"/>
        <v>50000000</v>
      </c>
      <c r="D343" s="12">
        <f ca="1">IF(A343&lt;$B$1,VLOOKUP(A343,[1]DI!$A$4:$B$15000,2,FALSE),0)</f>
        <v>1.9000000000000006E-2</v>
      </c>
      <c r="E343" s="13">
        <f t="shared" ca="1" si="97"/>
        <v>1.0000746899999999</v>
      </c>
      <c r="F343" s="13">
        <f ca="1">(TRUNC(PRODUCT($E$12:$E342),16))</f>
        <v>1.01962207515863</v>
      </c>
      <c r="G343" s="13">
        <f t="shared" si="106"/>
        <v>1</v>
      </c>
      <c r="H343" s="13">
        <f t="shared" ca="1" si="98"/>
        <v>1.01962208</v>
      </c>
      <c r="I343" s="12">
        <f t="shared" si="107"/>
        <v>2.5999999999999999E-2</v>
      </c>
      <c r="J343" s="34">
        <f t="shared" si="108"/>
        <v>43935</v>
      </c>
      <c r="K343" s="2">
        <f t="shared" si="109"/>
        <v>227</v>
      </c>
      <c r="L343" s="17">
        <f t="shared" si="110"/>
        <v>227</v>
      </c>
      <c r="M343" s="11">
        <f t="shared" si="99"/>
        <v>1.023390714</v>
      </c>
      <c r="N343" s="11">
        <f t="shared" ca="1" si="100"/>
        <v>1.0434717680000001</v>
      </c>
      <c r="O343" s="17">
        <f t="shared" si="111"/>
        <v>0</v>
      </c>
      <c r="P343" s="13">
        <f t="shared" ca="1" si="101"/>
        <v>2173588.4</v>
      </c>
      <c r="Q343" s="20">
        <f t="shared" si="102"/>
        <v>0</v>
      </c>
      <c r="R343" s="13">
        <f t="shared" si="103"/>
        <v>0</v>
      </c>
      <c r="S343" s="4" t="str">
        <f t="shared" si="112"/>
        <v>A+J=</v>
      </c>
      <c r="T343" s="34">
        <f t="shared" si="113"/>
        <v>44300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2">
        <f t="shared" si="104"/>
        <v>44267</v>
      </c>
      <c r="B344" s="72">
        <f t="shared" ca="1" si="114"/>
        <v>52182799.849999987</v>
      </c>
      <c r="C344" s="6">
        <f t="shared" si="105"/>
        <v>50000000</v>
      </c>
      <c r="D344" s="12">
        <f ca="1">IF(A344&lt;$B$1,VLOOKUP(A344,[1]DI!$A$4:$B$15000,2,FALSE),0)</f>
        <v>1.9000000000000006E-2</v>
      </c>
      <c r="E344" s="13">
        <f t="shared" ca="1" si="97"/>
        <v>1.0000746899999999</v>
      </c>
      <c r="F344" s="13">
        <f ca="1">(TRUNC(PRODUCT($E$12:$E343),16))</f>
        <v>1.01969823073143</v>
      </c>
      <c r="G344" s="13">
        <f t="shared" si="106"/>
        <v>1</v>
      </c>
      <c r="H344" s="13">
        <f t="shared" ca="1" si="98"/>
        <v>1.0196982299999999</v>
      </c>
      <c r="I344" s="12">
        <f t="shared" si="107"/>
        <v>2.5999999999999999E-2</v>
      </c>
      <c r="J344" s="34">
        <f t="shared" si="108"/>
        <v>43935</v>
      </c>
      <c r="K344" s="2">
        <f t="shared" si="109"/>
        <v>228</v>
      </c>
      <c r="L344" s="17">
        <f t="shared" si="110"/>
        <v>228</v>
      </c>
      <c r="M344" s="11">
        <f t="shared" si="99"/>
        <v>1.0234949579999999</v>
      </c>
      <c r="N344" s="11">
        <f t="shared" ca="1" si="100"/>
        <v>1.0436559969999999</v>
      </c>
      <c r="O344" s="17">
        <f t="shared" si="111"/>
        <v>0</v>
      </c>
      <c r="P344" s="13">
        <f t="shared" ca="1" si="101"/>
        <v>2182799.8499999898</v>
      </c>
      <c r="Q344" s="20">
        <f t="shared" si="102"/>
        <v>0</v>
      </c>
      <c r="R344" s="13">
        <f t="shared" si="103"/>
        <v>0</v>
      </c>
      <c r="S344" s="4" t="str">
        <f t="shared" si="112"/>
        <v>A+J=</v>
      </c>
      <c r="T344" s="34">
        <f t="shared" si="113"/>
        <v>44300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2">
        <f t="shared" si="104"/>
        <v>44268</v>
      </c>
      <c r="B345" s="72">
        <f t="shared" ca="1" si="114"/>
        <v>52192013.100000001</v>
      </c>
      <c r="C345" s="6">
        <f t="shared" si="105"/>
        <v>50000000</v>
      </c>
      <c r="D345" s="12">
        <f ca="1">IF(A345&lt;$B$1,VLOOKUP(A345,[1]DI!$A$4:$B$15000,2,FALSE),0)</f>
        <v>0</v>
      </c>
      <c r="E345" s="13">
        <f t="shared" ca="1" si="97"/>
        <v>1</v>
      </c>
      <c r="F345" s="13">
        <f ca="1">(TRUNC(PRODUCT($E$12:$E344),16))</f>
        <v>1.0197743919922799</v>
      </c>
      <c r="G345" s="13">
        <f t="shared" si="106"/>
        <v>1</v>
      </c>
      <c r="H345" s="13">
        <f t="shared" ca="1" si="98"/>
        <v>1.01977439</v>
      </c>
      <c r="I345" s="12">
        <f t="shared" si="107"/>
        <v>2.5999999999999999E-2</v>
      </c>
      <c r="J345" s="34">
        <f t="shared" si="108"/>
        <v>43935</v>
      </c>
      <c r="K345" s="2">
        <f t="shared" si="109"/>
        <v>228</v>
      </c>
      <c r="L345" s="17">
        <f t="shared" si="110"/>
        <v>229</v>
      </c>
      <c r="M345" s="11">
        <f t="shared" si="99"/>
        <v>1.0235992119999999</v>
      </c>
      <c r="N345" s="11">
        <f t="shared" ca="1" si="100"/>
        <v>1.043840262</v>
      </c>
      <c r="O345" s="17">
        <f t="shared" si="111"/>
        <v>0</v>
      </c>
      <c r="P345" s="13">
        <f t="shared" ca="1" si="101"/>
        <v>2192013.1</v>
      </c>
      <c r="Q345" s="20">
        <f t="shared" si="102"/>
        <v>0</v>
      </c>
      <c r="R345" s="13">
        <f t="shared" si="103"/>
        <v>0</v>
      </c>
      <c r="S345" s="4" t="str">
        <f t="shared" si="112"/>
        <v>A+J=</v>
      </c>
      <c r="T345" s="34">
        <f t="shared" si="113"/>
        <v>44300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2">
        <f t="shared" si="104"/>
        <v>44269</v>
      </c>
      <c r="B346" s="72">
        <f t="shared" ca="1" si="114"/>
        <v>52192013.100000001</v>
      </c>
      <c r="C346" s="6">
        <f t="shared" si="105"/>
        <v>50000000</v>
      </c>
      <c r="D346" s="12">
        <f ca="1">IF(A346&lt;$B$1,VLOOKUP(A346,[1]DI!$A$4:$B$15000,2,FALSE),0)</f>
        <v>0</v>
      </c>
      <c r="E346" s="13">
        <f t="shared" ca="1" si="97"/>
        <v>1</v>
      </c>
      <c r="F346" s="13">
        <f ca="1">(TRUNC(PRODUCT($E$12:$E345),16))</f>
        <v>1.0197743919922799</v>
      </c>
      <c r="G346" s="13">
        <f t="shared" si="106"/>
        <v>1</v>
      </c>
      <c r="H346" s="13">
        <f t="shared" ca="1" si="98"/>
        <v>1.01977439</v>
      </c>
      <c r="I346" s="12">
        <f t="shared" si="107"/>
        <v>2.5999999999999999E-2</v>
      </c>
      <c r="J346" s="34">
        <f t="shared" si="108"/>
        <v>43935</v>
      </c>
      <c r="K346" s="2">
        <f t="shared" si="109"/>
        <v>228</v>
      </c>
      <c r="L346" s="17">
        <f t="shared" si="110"/>
        <v>229</v>
      </c>
      <c r="M346" s="11">
        <f t="shared" si="99"/>
        <v>1.0235992119999999</v>
      </c>
      <c r="N346" s="11">
        <f t="shared" ca="1" si="100"/>
        <v>1.043840262</v>
      </c>
      <c r="O346" s="17">
        <f t="shared" si="111"/>
        <v>0</v>
      </c>
      <c r="P346" s="13">
        <f t="shared" ca="1" si="101"/>
        <v>2192013.1</v>
      </c>
      <c r="Q346" s="20">
        <f t="shared" si="102"/>
        <v>0</v>
      </c>
      <c r="R346" s="13">
        <f t="shared" si="103"/>
        <v>0</v>
      </c>
      <c r="S346" s="4" t="str">
        <f t="shared" si="112"/>
        <v>A+J=</v>
      </c>
      <c r="T346" s="34">
        <f t="shared" si="113"/>
        <v>44300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2">
        <f t="shared" si="104"/>
        <v>44270</v>
      </c>
      <c r="B347" s="72">
        <f t="shared" ca="1" si="114"/>
        <v>52192013.100000001</v>
      </c>
      <c r="C347" s="6">
        <f t="shared" si="105"/>
        <v>50000000</v>
      </c>
      <c r="D347" s="12">
        <f ca="1">IF(A347&lt;$B$1,VLOOKUP(A347,[1]DI!$A$4:$B$15000,2,FALSE),0)</f>
        <v>1.9000000000000006E-2</v>
      </c>
      <c r="E347" s="13">
        <f t="shared" ca="1" si="97"/>
        <v>1.0000746899999999</v>
      </c>
      <c r="F347" s="13">
        <f ca="1">(TRUNC(PRODUCT($E$12:$E346),16))</f>
        <v>1.0197743919922799</v>
      </c>
      <c r="G347" s="13">
        <f t="shared" si="106"/>
        <v>1</v>
      </c>
      <c r="H347" s="13">
        <f t="shared" ca="1" si="98"/>
        <v>1.01977439</v>
      </c>
      <c r="I347" s="12">
        <f t="shared" si="107"/>
        <v>2.5999999999999999E-2</v>
      </c>
      <c r="J347" s="34">
        <f t="shared" si="108"/>
        <v>43935</v>
      </c>
      <c r="K347" s="2">
        <f t="shared" si="109"/>
        <v>229</v>
      </c>
      <c r="L347" s="17">
        <f t="shared" si="110"/>
        <v>229</v>
      </c>
      <c r="M347" s="11">
        <f t="shared" si="99"/>
        <v>1.0235992119999999</v>
      </c>
      <c r="N347" s="11">
        <f t="shared" ca="1" si="100"/>
        <v>1.043840262</v>
      </c>
      <c r="O347" s="17">
        <f t="shared" si="111"/>
        <v>0</v>
      </c>
      <c r="P347" s="13">
        <f t="shared" ca="1" si="101"/>
        <v>2192013.1</v>
      </c>
      <c r="Q347" s="20">
        <f t="shared" si="102"/>
        <v>0</v>
      </c>
      <c r="R347" s="13">
        <f t="shared" si="103"/>
        <v>0</v>
      </c>
      <c r="S347" s="4" t="str">
        <f t="shared" si="112"/>
        <v>A+J=</v>
      </c>
      <c r="T347" s="34">
        <f t="shared" si="113"/>
        <v>44300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2">
        <f t="shared" si="104"/>
        <v>44271</v>
      </c>
      <c r="B348" s="72">
        <f t="shared" ca="1" si="114"/>
        <v>52201228.200000003</v>
      </c>
      <c r="C348" s="6">
        <f t="shared" si="105"/>
        <v>50000000</v>
      </c>
      <c r="D348" s="12">
        <f ca="1">IF(A348&lt;$B$1,VLOOKUP(A348,[1]DI!$A$4:$B$15000,2,FALSE),0)</f>
        <v>1.9000000000000006E-2</v>
      </c>
      <c r="E348" s="13">
        <f t="shared" ca="1" si="97"/>
        <v>1.0000746899999999</v>
      </c>
      <c r="F348" s="13">
        <f ca="1">(TRUNC(PRODUCT($E$12:$E347),16))</f>
        <v>1.01985055894162</v>
      </c>
      <c r="G348" s="13">
        <f t="shared" si="106"/>
        <v>1</v>
      </c>
      <c r="H348" s="13">
        <f t="shared" ca="1" si="98"/>
        <v>1.0198505600000001</v>
      </c>
      <c r="I348" s="12">
        <f t="shared" si="107"/>
        <v>2.5999999999999999E-2</v>
      </c>
      <c r="J348" s="34">
        <f t="shared" si="108"/>
        <v>43935</v>
      </c>
      <c r="K348" s="2">
        <f t="shared" si="109"/>
        <v>230</v>
      </c>
      <c r="L348" s="17">
        <f t="shared" si="110"/>
        <v>230</v>
      </c>
      <c r="M348" s="11">
        <f t="shared" si="99"/>
        <v>1.023703477</v>
      </c>
      <c r="N348" s="11">
        <f t="shared" ca="1" si="100"/>
        <v>1.0440245640000001</v>
      </c>
      <c r="O348" s="17">
        <f t="shared" si="111"/>
        <v>0</v>
      </c>
      <c r="P348" s="13">
        <f t="shared" ca="1" si="101"/>
        <v>2201228.2000000002</v>
      </c>
      <c r="Q348" s="20">
        <f t="shared" si="102"/>
        <v>0</v>
      </c>
      <c r="R348" s="13">
        <f t="shared" si="103"/>
        <v>0</v>
      </c>
      <c r="S348" s="4" t="str">
        <f t="shared" si="112"/>
        <v>A+J=</v>
      </c>
      <c r="T348" s="34">
        <f t="shared" si="113"/>
        <v>44300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2">
        <f t="shared" si="104"/>
        <v>44272</v>
      </c>
      <c r="B349" s="72">
        <f t="shared" ca="1" si="114"/>
        <v>52210444.700000003</v>
      </c>
      <c r="C349" s="6">
        <f t="shared" si="105"/>
        <v>50000000</v>
      </c>
      <c r="D349" s="12">
        <f ca="1">IF(A349&lt;$B$1,VLOOKUP(A349,[1]DI!$A$4:$B$15000,2,FALSE),0)</f>
        <v>1.9000000000000006E-2</v>
      </c>
      <c r="E349" s="13">
        <f t="shared" ca="1" si="97"/>
        <v>1.0000746899999999</v>
      </c>
      <c r="F349" s="13">
        <f ca="1">(TRUNC(PRODUCT($E$12:$E348),16))</f>
        <v>1.0199267315798699</v>
      </c>
      <c r="G349" s="13">
        <f t="shared" si="106"/>
        <v>1</v>
      </c>
      <c r="H349" s="13">
        <f t="shared" ca="1" si="98"/>
        <v>1.0199267299999999</v>
      </c>
      <c r="I349" s="12">
        <f t="shared" si="107"/>
        <v>2.5999999999999999E-2</v>
      </c>
      <c r="J349" s="34">
        <f t="shared" si="108"/>
        <v>43935</v>
      </c>
      <c r="K349" s="2">
        <f t="shared" si="109"/>
        <v>231</v>
      </c>
      <c r="L349" s="17">
        <f t="shared" si="110"/>
        <v>231</v>
      </c>
      <c r="M349" s="11">
        <f t="shared" si="99"/>
        <v>1.023807753</v>
      </c>
      <c r="N349" s="11">
        <f t="shared" ca="1" si="100"/>
        <v>1.0442088940000001</v>
      </c>
      <c r="O349" s="17">
        <f t="shared" si="111"/>
        <v>0</v>
      </c>
      <c r="P349" s="13">
        <f t="shared" ca="1" si="101"/>
        <v>2210444.7000000002</v>
      </c>
      <c r="Q349" s="20">
        <f t="shared" si="102"/>
        <v>0</v>
      </c>
      <c r="R349" s="13">
        <f t="shared" si="103"/>
        <v>0</v>
      </c>
      <c r="S349" s="4" t="str">
        <f t="shared" si="112"/>
        <v>A+J=</v>
      </c>
      <c r="T349" s="34">
        <f t="shared" si="113"/>
        <v>44300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2">
        <f t="shared" si="104"/>
        <v>44273</v>
      </c>
      <c r="B350" s="72">
        <f t="shared" ca="1" si="114"/>
        <v>52219662.950000003</v>
      </c>
      <c r="C350" s="6">
        <f t="shared" si="105"/>
        <v>50000000</v>
      </c>
      <c r="D350" s="12">
        <f ca="1">IF(A350&lt;$B$1,VLOOKUP(A350,[1]DI!$A$4:$B$15000,2,FALSE),0)</f>
        <v>2.6499999999999999E-2</v>
      </c>
      <c r="E350" s="13">
        <f t="shared" ca="1" si="97"/>
        <v>1.00010379</v>
      </c>
      <c r="F350" s="13">
        <f ca="1">(TRUNC(PRODUCT($E$12:$E349),16))</f>
        <v>1.0200029099074499</v>
      </c>
      <c r="G350" s="13">
        <f t="shared" si="106"/>
        <v>1</v>
      </c>
      <c r="H350" s="13">
        <f t="shared" ca="1" si="98"/>
        <v>1.0200029100000001</v>
      </c>
      <c r="I350" s="12">
        <f t="shared" si="107"/>
        <v>2.5999999999999999E-2</v>
      </c>
      <c r="J350" s="34">
        <f t="shared" si="108"/>
        <v>43935</v>
      </c>
      <c r="K350" s="2">
        <f t="shared" si="109"/>
        <v>232</v>
      </c>
      <c r="L350" s="17">
        <f t="shared" si="110"/>
        <v>232</v>
      </c>
      <c r="M350" s="11">
        <f t="shared" si="99"/>
        <v>1.0239120390000001</v>
      </c>
      <c r="N350" s="11">
        <f t="shared" ca="1" si="100"/>
        <v>1.044393259</v>
      </c>
      <c r="O350" s="17">
        <f t="shared" si="111"/>
        <v>0</v>
      </c>
      <c r="P350" s="13">
        <f t="shared" ca="1" si="101"/>
        <v>2219662.9500000002</v>
      </c>
      <c r="Q350" s="20">
        <f t="shared" si="102"/>
        <v>0</v>
      </c>
      <c r="R350" s="13">
        <f t="shared" si="103"/>
        <v>0</v>
      </c>
      <c r="S350" s="4" t="str">
        <f t="shared" si="112"/>
        <v>A+J=</v>
      </c>
      <c r="T350" s="34">
        <f t="shared" si="113"/>
        <v>44300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2">
        <f t="shared" si="104"/>
        <v>44274</v>
      </c>
      <c r="B351" s="72">
        <f t="shared" ca="1" si="114"/>
        <v>52230402.799999997</v>
      </c>
      <c r="C351" s="6">
        <f t="shared" si="105"/>
        <v>50000000</v>
      </c>
      <c r="D351" s="12">
        <f ca="1">IF(A351&lt;$B$1,VLOOKUP(A351,[1]DI!$A$4:$B$15000,2,FALSE),0)</f>
        <v>2.6499999999999999E-2</v>
      </c>
      <c r="E351" s="13">
        <f t="shared" ca="1" si="97"/>
        <v>1.00010379</v>
      </c>
      <c r="F351" s="13">
        <f ca="1">(TRUNC(PRODUCT($E$12:$E350),16))</f>
        <v>1.02010877600947</v>
      </c>
      <c r="G351" s="13">
        <f t="shared" si="106"/>
        <v>1</v>
      </c>
      <c r="H351" s="13">
        <f t="shared" ca="1" si="98"/>
        <v>1.0201087799999999</v>
      </c>
      <c r="I351" s="12">
        <f t="shared" si="107"/>
        <v>2.5999999999999999E-2</v>
      </c>
      <c r="J351" s="34">
        <f t="shared" si="108"/>
        <v>43935</v>
      </c>
      <c r="K351" s="2">
        <f t="shared" si="109"/>
        <v>233</v>
      </c>
      <c r="L351" s="17">
        <f t="shared" si="110"/>
        <v>233</v>
      </c>
      <c r="M351" s="11">
        <f t="shared" si="99"/>
        <v>1.0240163369999999</v>
      </c>
      <c r="N351" s="11">
        <f t="shared" ca="1" si="100"/>
        <v>1.044608056</v>
      </c>
      <c r="O351" s="17">
        <f t="shared" si="111"/>
        <v>0</v>
      </c>
      <c r="P351" s="13">
        <f t="shared" ca="1" si="101"/>
        <v>2230402.7999999998</v>
      </c>
      <c r="Q351" s="20">
        <f t="shared" si="102"/>
        <v>0</v>
      </c>
      <c r="R351" s="13">
        <f t="shared" si="103"/>
        <v>0</v>
      </c>
      <c r="S351" s="4" t="str">
        <f t="shared" si="112"/>
        <v>A+J=</v>
      </c>
      <c r="T351" s="34">
        <f t="shared" si="113"/>
        <v>44300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2">
        <f t="shared" si="104"/>
        <v>44275</v>
      </c>
      <c r="B352" s="72">
        <f t="shared" ca="1" si="114"/>
        <v>52241144.200000003</v>
      </c>
      <c r="C352" s="6">
        <f t="shared" si="105"/>
        <v>50000000</v>
      </c>
      <c r="D352" s="12">
        <f ca="1">IF(A352&lt;$B$1,VLOOKUP(A352,[1]DI!$A$4:$B$15000,2,FALSE),0)</f>
        <v>0</v>
      </c>
      <c r="E352" s="13">
        <f t="shared" ca="1" si="97"/>
        <v>1</v>
      </c>
      <c r="F352" s="13">
        <f ca="1">(TRUNC(PRODUCT($E$12:$E351),16))</f>
        <v>1.0202146530993299</v>
      </c>
      <c r="G352" s="13">
        <f t="shared" si="106"/>
        <v>1</v>
      </c>
      <c r="H352" s="13">
        <f t="shared" ca="1" si="98"/>
        <v>1.02021465</v>
      </c>
      <c r="I352" s="12">
        <f t="shared" si="107"/>
        <v>2.5999999999999999E-2</v>
      </c>
      <c r="J352" s="34">
        <f t="shared" si="108"/>
        <v>43935</v>
      </c>
      <c r="K352" s="2">
        <f t="shared" si="109"/>
        <v>233</v>
      </c>
      <c r="L352" s="17">
        <f t="shared" si="110"/>
        <v>234</v>
      </c>
      <c r="M352" s="11">
        <f t="shared" si="99"/>
        <v>1.0241206439999999</v>
      </c>
      <c r="N352" s="11">
        <f t="shared" ca="1" si="100"/>
        <v>1.044822884</v>
      </c>
      <c r="O352" s="17">
        <f t="shared" si="111"/>
        <v>0</v>
      </c>
      <c r="P352" s="13">
        <f t="shared" ca="1" si="101"/>
        <v>2241144.2000000002</v>
      </c>
      <c r="Q352" s="20">
        <f t="shared" si="102"/>
        <v>0</v>
      </c>
      <c r="R352" s="13">
        <f t="shared" si="103"/>
        <v>0</v>
      </c>
      <c r="S352" s="4" t="str">
        <f t="shared" si="112"/>
        <v>A+J=</v>
      </c>
      <c r="T352" s="34">
        <f t="shared" si="113"/>
        <v>44300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2">
        <f t="shared" si="104"/>
        <v>44276</v>
      </c>
      <c r="B353" s="72">
        <f t="shared" ca="1" si="114"/>
        <v>52241144.200000003</v>
      </c>
      <c r="C353" s="6">
        <f t="shared" si="105"/>
        <v>50000000</v>
      </c>
      <c r="D353" s="12">
        <f ca="1">IF(A353&lt;$B$1,VLOOKUP(A353,[1]DI!$A$4:$B$15000,2,FALSE),0)</f>
        <v>0</v>
      </c>
      <c r="E353" s="13">
        <f t="shared" ca="1" si="97"/>
        <v>1</v>
      </c>
      <c r="F353" s="13">
        <f ca="1">(TRUNC(PRODUCT($E$12:$E352),16))</f>
        <v>1.0202146530993299</v>
      </c>
      <c r="G353" s="13">
        <f t="shared" si="106"/>
        <v>1</v>
      </c>
      <c r="H353" s="13">
        <f t="shared" ca="1" si="98"/>
        <v>1.02021465</v>
      </c>
      <c r="I353" s="12">
        <f t="shared" si="107"/>
        <v>2.5999999999999999E-2</v>
      </c>
      <c r="J353" s="34">
        <f t="shared" si="108"/>
        <v>43935</v>
      </c>
      <c r="K353" s="2">
        <f t="shared" si="109"/>
        <v>233</v>
      </c>
      <c r="L353" s="17">
        <f t="shared" si="110"/>
        <v>234</v>
      </c>
      <c r="M353" s="11">
        <f t="shared" si="99"/>
        <v>1.0241206439999999</v>
      </c>
      <c r="N353" s="11">
        <f t="shared" ca="1" si="100"/>
        <v>1.044822884</v>
      </c>
      <c r="O353" s="17">
        <f t="shared" si="111"/>
        <v>0</v>
      </c>
      <c r="P353" s="13">
        <f t="shared" ca="1" si="101"/>
        <v>2241144.2000000002</v>
      </c>
      <c r="Q353" s="20">
        <f t="shared" si="102"/>
        <v>0</v>
      </c>
      <c r="R353" s="13">
        <f t="shared" si="103"/>
        <v>0</v>
      </c>
      <c r="S353" s="4" t="str">
        <f t="shared" si="112"/>
        <v>A+J=</v>
      </c>
      <c r="T353" s="34">
        <f t="shared" si="113"/>
        <v>44300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2">
        <f t="shared" si="104"/>
        <v>44277</v>
      </c>
      <c r="B354" s="72">
        <f t="shared" ca="1" si="114"/>
        <v>52241144.200000003</v>
      </c>
      <c r="C354" s="6">
        <f t="shared" si="105"/>
        <v>50000000</v>
      </c>
      <c r="D354" s="12">
        <f ca="1">IF(A354&lt;$B$1,VLOOKUP(A354,[1]DI!$A$4:$B$15000,2,FALSE),0)</f>
        <v>2.6499999999999999E-2</v>
      </c>
      <c r="E354" s="13">
        <f t="shared" ca="1" si="97"/>
        <v>1.00010379</v>
      </c>
      <c r="F354" s="13">
        <f ca="1">(TRUNC(PRODUCT($E$12:$E353),16))</f>
        <v>1.0202146530993299</v>
      </c>
      <c r="G354" s="13">
        <f t="shared" si="106"/>
        <v>1</v>
      </c>
      <c r="H354" s="13">
        <f t="shared" ca="1" si="98"/>
        <v>1.02021465</v>
      </c>
      <c r="I354" s="12">
        <f t="shared" si="107"/>
        <v>2.5999999999999999E-2</v>
      </c>
      <c r="J354" s="34">
        <f t="shared" si="108"/>
        <v>43935</v>
      </c>
      <c r="K354" s="2">
        <f t="shared" si="109"/>
        <v>234</v>
      </c>
      <c r="L354" s="17">
        <f t="shared" si="110"/>
        <v>234</v>
      </c>
      <c r="M354" s="11">
        <f t="shared" si="99"/>
        <v>1.0241206439999999</v>
      </c>
      <c r="N354" s="11">
        <f t="shared" ca="1" si="100"/>
        <v>1.044822884</v>
      </c>
      <c r="O354" s="17">
        <f t="shared" si="111"/>
        <v>0</v>
      </c>
      <c r="P354" s="13">
        <f t="shared" ca="1" si="101"/>
        <v>2241144.2000000002</v>
      </c>
      <c r="Q354" s="20">
        <f t="shared" si="102"/>
        <v>0</v>
      </c>
      <c r="R354" s="13">
        <f t="shared" si="103"/>
        <v>0</v>
      </c>
      <c r="S354" s="4" t="str">
        <f t="shared" si="112"/>
        <v>A+J=</v>
      </c>
      <c r="T354" s="34">
        <f t="shared" si="113"/>
        <v>44300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2">
        <f t="shared" si="104"/>
        <v>44278</v>
      </c>
      <c r="B355" s="72">
        <f t="shared" ca="1" si="114"/>
        <v>52251888.299999997</v>
      </c>
      <c r="C355" s="6">
        <f t="shared" si="105"/>
        <v>50000000</v>
      </c>
      <c r="D355" s="12">
        <f ca="1">IF(A355&lt;$B$1,VLOOKUP(A355,[1]DI!$A$4:$B$15000,2,FALSE),0)</f>
        <v>2.6499999999999999E-2</v>
      </c>
      <c r="E355" s="13">
        <f t="shared" ca="1" si="97"/>
        <v>1.00010379</v>
      </c>
      <c r="F355" s="13">
        <f ca="1">(TRUNC(PRODUCT($E$12:$E354),16))</f>
        <v>1.0203205411781699</v>
      </c>
      <c r="G355" s="13">
        <f t="shared" si="106"/>
        <v>1</v>
      </c>
      <c r="H355" s="13">
        <f t="shared" ca="1" si="98"/>
        <v>1.0203205399999999</v>
      </c>
      <c r="I355" s="12">
        <f t="shared" si="107"/>
        <v>2.5999999999999999E-2</v>
      </c>
      <c r="J355" s="34">
        <f t="shared" si="108"/>
        <v>43935</v>
      </c>
      <c r="K355" s="2">
        <f t="shared" si="109"/>
        <v>235</v>
      </c>
      <c r="L355" s="17">
        <f t="shared" si="110"/>
        <v>235</v>
      </c>
      <c r="M355" s="11">
        <f t="shared" si="99"/>
        <v>1.0242249619999999</v>
      </c>
      <c r="N355" s="11">
        <f t="shared" ca="1" si="100"/>
        <v>1.0450377660000001</v>
      </c>
      <c r="O355" s="17">
        <f t="shared" si="111"/>
        <v>0</v>
      </c>
      <c r="P355" s="13">
        <f t="shared" ca="1" si="101"/>
        <v>2251888.2999999998</v>
      </c>
      <c r="Q355" s="20">
        <f t="shared" si="102"/>
        <v>0</v>
      </c>
      <c r="R355" s="13">
        <f t="shared" si="103"/>
        <v>0</v>
      </c>
      <c r="S355" s="4" t="str">
        <f t="shared" si="112"/>
        <v>A+J=</v>
      </c>
      <c r="T355" s="34">
        <f t="shared" si="113"/>
        <v>44300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2">
        <f t="shared" si="104"/>
        <v>44279</v>
      </c>
      <c r="B356" s="72">
        <f t="shared" ca="1" si="114"/>
        <v>52262634.600000001</v>
      </c>
      <c r="C356" s="6">
        <f t="shared" si="105"/>
        <v>50000000</v>
      </c>
      <c r="D356" s="12">
        <f ca="1">IF(A356&lt;$B$1,VLOOKUP(A356,[1]DI!$A$4:$B$15000,2,FALSE),0)</f>
        <v>2.6499999999999999E-2</v>
      </c>
      <c r="E356" s="13">
        <f t="shared" ca="1" si="97"/>
        <v>1.00010379</v>
      </c>
      <c r="F356" s="13">
        <f ca="1">(TRUNC(PRODUCT($E$12:$E355),16))</f>
        <v>1.0204264402471399</v>
      </c>
      <c r="G356" s="13">
        <f t="shared" si="106"/>
        <v>1</v>
      </c>
      <c r="H356" s="13">
        <f t="shared" ca="1" si="98"/>
        <v>1.02042644</v>
      </c>
      <c r="I356" s="12">
        <f t="shared" si="107"/>
        <v>2.5999999999999999E-2</v>
      </c>
      <c r="J356" s="34">
        <f t="shared" si="108"/>
        <v>43935</v>
      </c>
      <c r="K356" s="2">
        <f t="shared" si="109"/>
        <v>236</v>
      </c>
      <c r="L356" s="17">
        <f t="shared" si="110"/>
        <v>236</v>
      </c>
      <c r="M356" s="11">
        <f t="shared" si="99"/>
        <v>1.0243292909999999</v>
      </c>
      <c r="N356" s="11">
        <f t="shared" ca="1" si="100"/>
        <v>1.045252692</v>
      </c>
      <c r="O356" s="17">
        <f t="shared" si="111"/>
        <v>0</v>
      </c>
      <c r="P356" s="13">
        <f t="shared" ca="1" si="101"/>
        <v>2262634.6</v>
      </c>
      <c r="Q356" s="20">
        <f t="shared" si="102"/>
        <v>0</v>
      </c>
      <c r="R356" s="13">
        <f t="shared" si="103"/>
        <v>0</v>
      </c>
      <c r="S356" s="4" t="str">
        <f t="shared" si="112"/>
        <v>A+J=</v>
      </c>
      <c r="T356" s="34">
        <f t="shared" si="113"/>
        <v>44300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2">
        <f t="shared" si="104"/>
        <v>44280</v>
      </c>
      <c r="B357" s="72">
        <f t="shared" ca="1" si="114"/>
        <v>52273383.049999997</v>
      </c>
      <c r="C357" s="6">
        <f t="shared" si="105"/>
        <v>50000000</v>
      </c>
      <c r="D357" s="12">
        <f ca="1">IF(A357&lt;$B$1,VLOOKUP(A357,[1]DI!$A$4:$B$15000,2,FALSE),0)</f>
        <v>2.6499999999999999E-2</v>
      </c>
      <c r="E357" s="13">
        <f t="shared" ca="1" si="97"/>
        <v>1.00010379</v>
      </c>
      <c r="F357" s="13">
        <f ca="1">(TRUNC(PRODUCT($E$12:$E356),16))</f>
        <v>1.02053235030738</v>
      </c>
      <c r="G357" s="13">
        <f t="shared" si="106"/>
        <v>1</v>
      </c>
      <c r="H357" s="13">
        <f t="shared" ca="1" si="98"/>
        <v>1.0205323500000001</v>
      </c>
      <c r="I357" s="12">
        <f t="shared" si="107"/>
        <v>2.5999999999999999E-2</v>
      </c>
      <c r="J357" s="34">
        <f t="shared" si="108"/>
        <v>43935</v>
      </c>
      <c r="K357" s="2">
        <f t="shared" si="109"/>
        <v>237</v>
      </c>
      <c r="L357" s="17">
        <f t="shared" si="110"/>
        <v>237</v>
      </c>
      <c r="M357" s="11">
        <f t="shared" si="99"/>
        <v>1.024433631</v>
      </c>
      <c r="N357" s="11">
        <f t="shared" ca="1" si="100"/>
        <v>1.045467661</v>
      </c>
      <c r="O357" s="17">
        <f t="shared" si="111"/>
        <v>0</v>
      </c>
      <c r="P357" s="13">
        <f t="shared" ca="1" si="101"/>
        <v>2273383.0499999998</v>
      </c>
      <c r="Q357" s="20">
        <f t="shared" si="102"/>
        <v>0</v>
      </c>
      <c r="R357" s="13">
        <f t="shared" si="103"/>
        <v>0</v>
      </c>
      <c r="S357" s="4" t="str">
        <f t="shared" si="112"/>
        <v>A+J=</v>
      </c>
      <c r="T357" s="34">
        <f t="shared" si="113"/>
        <v>44300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2">
        <f t="shared" si="104"/>
        <v>44281</v>
      </c>
      <c r="B358" s="72">
        <f t="shared" ca="1" si="114"/>
        <v>52284133.600000001</v>
      </c>
      <c r="C358" s="6">
        <f t="shared" si="105"/>
        <v>50000000</v>
      </c>
      <c r="D358" s="12">
        <f ca="1">IF(A358&lt;$B$1,VLOOKUP(A358,[1]DI!$A$4:$B$15000,2,FALSE),0)</f>
        <v>2.6499999999999999E-2</v>
      </c>
      <c r="E358" s="13">
        <f t="shared" ca="1" si="97"/>
        <v>1.00010379</v>
      </c>
      <c r="F358" s="13">
        <f ca="1">(TRUNC(PRODUCT($E$12:$E357),16))</f>
        <v>1.02063827136001</v>
      </c>
      <c r="G358" s="13">
        <f t="shared" si="106"/>
        <v>1</v>
      </c>
      <c r="H358" s="13">
        <f t="shared" ca="1" si="98"/>
        <v>1.0206382700000001</v>
      </c>
      <c r="I358" s="12">
        <f t="shared" si="107"/>
        <v>2.5999999999999999E-2</v>
      </c>
      <c r="J358" s="34">
        <f t="shared" si="108"/>
        <v>43935</v>
      </c>
      <c r="K358" s="2">
        <f t="shared" si="109"/>
        <v>238</v>
      </c>
      <c r="L358" s="17">
        <f t="shared" si="110"/>
        <v>238</v>
      </c>
      <c r="M358" s="11">
        <f t="shared" si="99"/>
        <v>1.0245379809999999</v>
      </c>
      <c r="N358" s="11">
        <f t="shared" ca="1" si="100"/>
        <v>1.0456826720000001</v>
      </c>
      <c r="O358" s="17">
        <f t="shared" si="111"/>
        <v>0</v>
      </c>
      <c r="P358" s="13">
        <f t="shared" ca="1" si="101"/>
        <v>2284133.6</v>
      </c>
      <c r="Q358" s="20">
        <f t="shared" si="102"/>
        <v>0</v>
      </c>
      <c r="R358" s="13">
        <f t="shared" si="103"/>
        <v>0</v>
      </c>
      <c r="S358" s="4" t="str">
        <f t="shared" si="112"/>
        <v>A+J=</v>
      </c>
      <c r="T358" s="34">
        <f t="shared" si="113"/>
        <v>44300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2">
        <f t="shared" si="104"/>
        <v>44282</v>
      </c>
      <c r="B359" s="72">
        <f t="shared" ca="1" si="114"/>
        <v>52294886.399999999</v>
      </c>
      <c r="C359" s="6">
        <f t="shared" si="105"/>
        <v>50000000</v>
      </c>
      <c r="D359" s="12">
        <f ca="1">IF(A359&lt;$B$1,VLOOKUP(A359,[1]DI!$A$4:$B$15000,2,FALSE),0)</f>
        <v>0</v>
      </c>
      <c r="E359" s="13">
        <f t="shared" ca="1" si="97"/>
        <v>1</v>
      </c>
      <c r="F359" s="13">
        <f ca="1">(TRUNC(PRODUCT($E$12:$E358),16))</f>
        <v>1.0207442034062</v>
      </c>
      <c r="G359" s="13">
        <f t="shared" si="106"/>
        <v>1</v>
      </c>
      <c r="H359" s="13">
        <f t="shared" ca="1" si="98"/>
        <v>1.0207442</v>
      </c>
      <c r="I359" s="12">
        <f t="shared" si="107"/>
        <v>2.5999999999999999E-2</v>
      </c>
      <c r="J359" s="34">
        <f t="shared" si="108"/>
        <v>43935</v>
      </c>
      <c r="K359" s="2">
        <f t="shared" si="109"/>
        <v>238</v>
      </c>
      <c r="L359" s="17">
        <f t="shared" si="110"/>
        <v>239</v>
      </c>
      <c r="M359" s="11">
        <f t="shared" si="99"/>
        <v>1.0246423419999999</v>
      </c>
      <c r="N359" s="11">
        <f t="shared" ca="1" si="100"/>
        <v>1.0458977279999999</v>
      </c>
      <c r="O359" s="17">
        <f t="shared" si="111"/>
        <v>0</v>
      </c>
      <c r="P359" s="13">
        <f t="shared" ca="1" si="101"/>
        <v>2294886.3999999999</v>
      </c>
      <c r="Q359" s="20">
        <f t="shared" si="102"/>
        <v>0</v>
      </c>
      <c r="R359" s="13">
        <f t="shared" si="103"/>
        <v>0</v>
      </c>
      <c r="S359" s="4" t="str">
        <f t="shared" si="112"/>
        <v>A+J=</v>
      </c>
      <c r="T359" s="34">
        <f t="shared" si="113"/>
        <v>44300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2">
        <f t="shared" si="104"/>
        <v>44283</v>
      </c>
      <c r="B360" s="72">
        <f t="shared" ca="1" si="114"/>
        <v>52294886.399999999</v>
      </c>
      <c r="C360" s="6">
        <f t="shared" si="105"/>
        <v>50000000</v>
      </c>
      <c r="D360" s="12">
        <f ca="1">IF(A360&lt;$B$1,VLOOKUP(A360,[1]DI!$A$4:$B$15000,2,FALSE),0)</f>
        <v>0</v>
      </c>
      <c r="E360" s="13">
        <f t="shared" ca="1" si="97"/>
        <v>1</v>
      </c>
      <c r="F360" s="13">
        <f ca="1">(TRUNC(PRODUCT($E$12:$E359),16))</f>
        <v>1.0207442034062</v>
      </c>
      <c r="G360" s="13">
        <f t="shared" si="106"/>
        <v>1</v>
      </c>
      <c r="H360" s="13">
        <f t="shared" ca="1" si="98"/>
        <v>1.0207442</v>
      </c>
      <c r="I360" s="12">
        <f t="shared" si="107"/>
        <v>2.5999999999999999E-2</v>
      </c>
      <c r="J360" s="34">
        <f t="shared" si="108"/>
        <v>43935</v>
      </c>
      <c r="K360" s="2">
        <f t="shared" si="109"/>
        <v>238</v>
      </c>
      <c r="L360" s="17">
        <f t="shared" si="110"/>
        <v>239</v>
      </c>
      <c r="M360" s="11">
        <f t="shared" si="99"/>
        <v>1.0246423419999999</v>
      </c>
      <c r="N360" s="11">
        <f t="shared" ca="1" si="100"/>
        <v>1.0458977279999999</v>
      </c>
      <c r="O360" s="17">
        <f t="shared" si="111"/>
        <v>0</v>
      </c>
      <c r="P360" s="13">
        <f t="shared" ca="1" si="101"/>
        <v>2294886.3999999999</v>
      </c>
      <c r="Q360" s="20">
        <f t="shared" si="102"/>
        <v>0</v>
      </c>
      <c r="R360" s="13">
        <f t="shared" si="103"/>
        <v>0</v>
      </c>
      <c r="S360" s="4" t="str">
        <f t="shared" si="112"/>
        <v>A+J=</v>
      </c>
      <c r="T360" s="34">
        <f t="shared" si="113"/>
        <v>44300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2">
        <f t="shared" si="104"/>
        <v>44284</v>
      </c>
      <c r="B361" s="72">
        <f t="shared" ca="1" si="114"/>
        <v>52294886.399999999</v>
      </c>
      <c r="C361" s="6">
        <f t="shared" si="105"/>
        <v>50000000</v>
      </c>
      <c r="D361" s="12">
        <f ca="1">IF(A361&lt;$B$1,VLOOKUP(A361,[1]DI!$A$4:$B$15000,2,FALSE),0)</f>
        <v>2.6499999999999999E-2</v>
      </c>
      <c r="E361" s="13">
        <f t="shared" ca="1" si="97"/>
        <v>1.00010379</v>
      </c>
      <c r="F361" s="13">
        <f ca="1">(TRUNC(PRODUCT($E$12:$E360),16))</f>
        <v>1.0207442034062</v>
      </c>
      <c r="G361" s="13">
        <f t="shared" si="106"/>
        <v>1</v>
      </c>
      <c r="H361" s="13">
        <f t="shared" ca="1" si="98"/>
        <v>1.0207442</v>
      </c>
      <c r="I361" s="12">
        <f t="shared" si="107"/>
        <v>2.5999999999999999E-2</v>
      </c>
      <c r="J361" s="34">
        <f t="shared" si="108"/>
        <v>43935</v>
      </c>
      <c r="K361" s="2">
        <f t="shared" si="109"/>
        <v>239</v>
      </c>
      <c r="L361" s="17">
        <f t="shared" si="110"/>
        <v>239</v>
      </c>
      <c r="M361" s="11">
        <f t="shared" si="99"/>
        <v>1.0246423419999999</v>
      </c>
      <c r="N361" s="11">
        <f t="shared" ca="1" si="100"/>
        <v>1.0458977279999999</v>
      </c>
      <c r="O361" s="17">
        <f t="shared" si="111"/>
        <v>0</v>
      </c>
      <c r="P361" s="13">
        <f t="shared" ca="1" si="101"/>
        <v>2294886.3999999999</v>
      </c>
      <c r="Q361" s="20">
        <f t="shared" si="102"/>
        <v>0</v>
      </c>
      <c r="R361" s="13">
        <f t="shared" si="103"/>
        <v>0</v>
      </c>
      <c r="S361" s="4" t="str">
        <f t="shared" si="112"/>
        <v>A+J=</v>
      </c>
      <c r="T361" s="34">
        <f t="shared" si="113"/>
        <v>44300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2">
        <f t="shared" si="104"/>
        <v>44285</v>
      </c>
      <c r="B362" s="72">
        <f t="shared" ca="1" si="114"/>
        <v>52305641.799999997</v>
      </c>
      <c r="C362" s="6">
        <f t="shared" si="105"/>
        <v>50000000</v>
      </c>
      <c r="D362" s="12">
        <f ca="1">IF(A362&lt;$B$1,VLOOKUP(A362,[1]DI!$A$4:$B$15000,2,FALSE),0)</f>
        <v>2.6499999999999999E-2</v>
      </c>
      <c r="E362" s="13">
        <f t="shared" ca="1" si="97"/>
        <v>1.00010379</v>
      </c>
      <c r="F362" s="13">
        <f ca="1">(TRUNC(PRODUCT($E$12:$E361),16))</f>
        <v>1.0208501464470701</v>
      </c>
      <c r="G362" s="13">
        <f t="shared" si="106"/>
        <v>1</v>
      </c>
      <c r="H362" s="13">
        <f t="shared" ca="1" si="98"/>
        <v>1.02085015</v>
      </c>
      <c r="I362" s="12">
        <f t="shared" si="107"/>
        <v>2.5999999999999999E-2</v>
      </c>
      <c r="J362" s="34">
        <f t="shared" si="108"/>
        <v>43935</v>
      </c>
      <c r="K362" s="2">
        <f t="shared" si="109"/>
        <v>240</v>
      </c>
      <c r="L362" s="17">
        <f t="shared" si="110"/>
        <v>240</v>
      </c>
      <c r="M362" s="11">
        <f t="shared" si="99"/>
        <v>1.0247467130000001</v>
      </c>
      <c r="N362" s="11">
        <f t="shared" ca="1" si="100"/>
        <v>1.046112836</v>
      </c>
      <c r="O362" s="17">
        <f t="shared" si="111"/>
        <v>0</v>
      </c>
      <c r="P362" s="13">
        <f t="shared" ca="1" si="101"/>
        <v>2305641.7999999998</v>
      </c>
      <c r="Q362" s="20">
        <f t="shared" si="102"/>
        <v>0</v>
      </c>
      <c r="R362" s="13">
        <f t="shared" si="103"/>
        <v>0</v>
      </c>
      <c r="S362" s="4" t="str">
        <f t="shared" si="112"/>
        <v>A+J=</v>
      </c>
      <c r="T362" s="34">
        <f t="shared" si="113"/>
        <v>44300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2">
        <f t="shared" si="104"/>
        <v>44286</v>
      </c>
      <c r="B363" s="72">
        <f t="shared" ca="1" si="114"/>
        <v>52316398.850000001</v>
      </c>
      <c r="C363" s="6">
        <f t="shared" si="105"/>
        <v>50000000</v>
      </c>
      <c r="D363" s="12">
        <f ca="1">IF(A363&lt;$B$1,VLOOKUP(A363,[1]DI!$A$4:$B$15000,2,FALSE),0)</f>
        <v>2.6499999999999999E-2</v>
      </c>
      <c r="E363" s="13">
        <f t="shared" ca="1" si="97"/>
        <v>1.00010379</v>
      </c>
      <c r="F363" s="13">
        <f ca="1">(TRUNC(PRODUCT($E$12:$E362),16))</f>
        <v>1.0209561004837699</v>
      </c>
      <c r="G363" s="13">
        <f t="shared" si="106"/>
        <v>1</v>
      </c>
      <c r="H363" s="13">
        <f t="shared" ca="1" si="98"/>
        <v>1.0209561</v>
      </c>
      <c r="I363" s="12">
        <f t="shared" si="107"/>
        <v>2.5999999999999999E-2</v>
      </c>
      <c r="J363" s="34">
        <f t="shared" si="108"/>
        <v>43935</v>
      </c>
      <c r="K363" s="2">
        <f t="shared" si="109"/>
        <v>241</v>
      </c>
      <c r="L363" s="17">
        <f t="shared" si="110"/>
        <v>241</v>
      </c>
      <c r="M363" s="11">
        <f t="shared" si="99"/>
        <v>1.024851095</v>
      </c>
      <c r="N363" s="11">
        <f t="shared" ca="1" si="100"/>
        <v>1.046327977</v>
      </c>
      <c r="O363" s="17">
        <f t="shared" si="111"/>
        <v>0</v>
      </c>
      <c r="P363" s="13">
        <f t="shared" ca="1" si="101"/>
        <v>2316398.85</v>
      </c>
      <c r="Q363" s="20">
        <f t="shared" si="102"/>
        <v>0</v>
      </c>
      <c r="R363" s="13">
        <f t="shared" si="103"/>
        <v>0</v>
      </c>
      <c r="S363" s="4" t="str">
        <f t="shared" si="112"/>
        <v>A+J=</v>
      </c>
      <c r="T363" s="34">
        <f t="shared" si="113"/>
        <v>44300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2">
        <f t="shared" si="104"/>
        <v>44287</v>
      </c>
      <c r="B364" s="72">
        <f t="shared" ca="1" si="114"/>
        <v>52327158.600000001</v>
      </c>
      <c r="C364" s="6">
        <f t="shared" si="105"/>
        <v>50000000</v>
      </c>
      <c r="D364" s="12">
        <f ca="1">IF(A364&lt;$B$1,VLOOKUP(A364,[1]DI!$A$4:$B$15000,2,FALSE),0)</f>
        <v>2.6499999999999999E-2</v>
      </c>
      <c r="E364" s="13">
        <f t="shared" ca="1" si="97"/>
        <v>1.00010379</v>
      </c>
      <c r="F364" s="13">
        <f ca="1">(TRUNC(PRODUCT($E$12:$E363),16))</f>
        <v>1.0210620655174401</v>
      </c>
      <c r="G364" s="13">
        <f t="shared" si="106"/>
        <v>1</v>
      </c>
      <c r="H364" s="13">
        <f t="shared" ca="1" si="98"/>
        <v>1.0210620699999999</v>
      </c>
      <c r="I364" s="12">
        <f t="shared" si="107"/>
        <v>2.5999999999999999E-2</v>
      </c>
      <c r="J364" s="34">
        <f t="shared" si="108"/>
        <v>43935</v>
      </c>
      <c r="K364" s="2">
        <f t="shared" si="109"/>
        <v>242</v>
      </c>
      <c r="L364" s="17">
        <f t="shared" si="110"/>
        <v>242</v>
      </c>
      <c r="M364" s="11">
        <f t="shared" si="99"/>
        <v>1.024955488</v>
      </c>
      <c r="N364" s="11">
        <f t="shared" ca="1" si="100"/>
        <v>1.046543172</v>
      </c>
      <c r="O364" s="17">
        <f t="shared" si="111"/>
        <v>0</v>
      </c>
      <c r="P364" s="13">
        <f t="shared" ca="1" si="101"/>
        <v>2327158.6</v>
      </c>
      <c r="Q364" s="20">
        <f t="shared" si="102"/>
        <v>0</v>
      </c>
      <c r="R364" s="13">
        <f t="shared" si="103"/>
        <v>0</v>
      </c>
      <c r="S364" s="4" t="str">
        <f t="shared" si="112"/>
        <v>A+J=</v>
      </c>
      <c r="T364" s="34">
        <f t="shared" si="113"/>
        <v>44300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2">
        <f t="shared" si="104"/>
        <v>44288</v>
      </c>
      <c r="B365" s="72">
        <f t="shared" ca="1" si="114"/>
        <v>52337920</v>
      </c>
      <c r="C365" s="6">
        <f t="shared" si="105"/>
        <v>50000000</v>
      </c>
      <c r="D365" s="12">
        <f ca="1">IF(A365&lt;$B$1,VLOOKUP(A365,[1]DI!$A$4:$B$15000,2,FALSE),0)</f>
        <v>0</v>
      </c>
      <c r="E365" s="13">
        <f t="shared" ca="1" si="97"/>
        <v>1</v>
      </c>
      <c r="F365" s="13">
        <f ca="1">(TRUNC(PRODUCT($E$12:$E364),16))</f>
        <v>1.0211680415492199</v>
      </c>
      <c r="G365" s="13">
        <f t="shared" si="106"/>
        <v>1</v>
      </c>
      <c r="H365" s="13">
        <f t="shared" ca="1" si="98"/>
        <v>1.0211680400000001</v>
      </c>
      <c r="I365" s="12">
        <f t="shared" si="107"/>
        <v>2.5999999999999999E-2</v>
      </c>
      <c r="J365" s="34">
        <f t="shared" si="108"/>
        <v>43935</v>
      </c>
      <c r="K365" s="2">
        <f t="shared" si="109"/>
        <v>242</v>
      </c>
      <c r="L365" s="17">
        <f t="shared" si="110"/>
        <v>243</v>
      </c>
      <c r="M365" s="11">
        <f t="shared" si="99"/>
        <v>1.0250598909999999</v>
      </c>
      <c r="N365" s="11">
        <f t="shared" ca="1" si="100"/>
        <v>1.0467584000000001</v>
      </c>
      <c r="O365" s="17">
        <f t="shared" si="111"/>
        <v>0</v>
      </c>
      <c r="P365" s="13">
        <f t="shared" ca="1" si="101"/>
        <v>2337920</v>
      </c>
      <c r="Q365" s="20">
        <f t="shared" si="102"/>
        <v>0</v>
      </c>
      <c r="R365" s="13">
        <f t="shared" si="103"/>
        <v>0</v>
      </c>
      <c r="S365" s="4" t="str">
        <f t="shared" si="112"/>
        <v>A+J=</v>
      </c>
      <c r="T365" s="34">
        <f t="shared" si="113"/>
        <v>44300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2">
        <f t="shared" si="104"/>
        <v>44289</v>
      </c>
      <c r="B366" s="72">
        <f t="shared" ca="1" si="114"/>
        <v>52337920</v>
      </c>
      <c r="C366" s="6">
        <f t="shared" si="105"/>
        <v>50000000</v>
      </c>
      <c r="D366" s="12">
        <f ca="1">IF(A366&lt;$B$1,VLOOKUP(A366,[1]DI!$A$4:$B$15000,2,FALSE),0)</f>
        <v>0</v>
      </c>
      <c r="E366" s="13">
        <f t="shared" ca="1" si="97"/>
        <v>1</v>
      </c>
      <c r="F366" s="13">
        <f ca="1">(TRUNC(PRODUCT($E$12:$E365),16))</f>
        <v>1.0211680415492199</v>
      </c>
      <c r="G366" s="13">
        <f t="shared" si="106"/>
        <v>1</v>
      </c>
      <c r="H366" s="13">
        <f t="shared" ca="1" si="98"/>
        <v>1.0211680400000001</v>
      </c>
      <c r="I366" s="12">
        <f t="shared" si="107"/>
        <v>2.5999999999999999E-2</v>
      </c>
      <c r="J366" s="34">
        <f t="shared" si="108"/>
        <v>43935</v>
      </c>
      <c r="K366" s="2">
        <f t="shared" si="109"/>
        <v>242</v>
      </c>
      <c r="L366" s="17">
        <f t="shared" si="110"/>
        <v>243</v>
      </c>
      <c r="M366" s="11">
        <f t="shared" si="99"/>
        <v>1.0250598909999999</v>
      </c>
      <c r="N366" s="11">
        <f t="shared" ca="1" si="100"/>
        <v>1.0467584000000001</v>
      </c>
      <c r="O366" s="17">
        <f t="shared" si="111"/>
        <v>0</v>
      </c>
      <c r="P366" s="13">
        <f t="shared" ca="1" si="101"/>
        <v>2337920</v>
      </c>
      <c r="Q366" s="20">
        <f t="shared" si="102"/>
        <v>0</v>
      </c>
      <c r="R366" s="13">
        <f t="shared" si="103"/>
        <v>0</v>
      </c>
      <c r="S366" s="4" t="str">
        <f t="shared" si="112"/>
        <v>A+J=</v>
      </c>
      <c r="T366" s="34">
        <f t="shared" si="113"/>
        <v>44300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2">
        <f t="shared" si="104"/>
        <v>44290</v>
      </c>
      <c r="B367" s="72">
        <f t="shared" ca="1" si="114"/>
        <v>52337920</v>
      </c>
      <c r="C367" s="6">
        <f t="shared" si="105"/>
        <v>50000000</v>
      </c>
      <c r="D367" s="12">
        <f ca="1">IF(A367&lt;$B$1,VLOOKUP(A367,[1]DI!$A$4:$B$15000,2,FALSE),0)</f>
        <v>0</v>
      </c>
      <c r="E367" s="13">
        <f t="shared" ca="1" si="97"/>
        <v>1</v>
      </c>
      <c r="F367" s="13">
        <f ca="1">(TRUNC(PRODUCT($E$12:$E366),16))</f>
        <v>1.0211680415492199</v>
      </c>
      <c r="G367" s="13">
        <f t="shared" si="106"/>
        <v>1</v>
      </c>
      <c r="H367" s="13">
        <f t="shared" ca="1" si="98"/>
        <v>1.0211680400000001</v>
      </c>
      <c r="I367" s="12">
        <f t="shared" si="107"/>
        <v>2.5999999999999999E-2</v>
      </c>
      <c r="J367" s="34">
        <f t="shared" si="108"/>
        <v>43935</v>
      </c>
      <c r="K367" s="2">
        <f t="shared" si="109"/>
        <v>242</v>
      </c>
      <c r="L367" s="17">
        <f t="shared" si="110"/>
        <v>243</v>
      </c>
      <c r="M367" s="11">
        <f t="shared" si="99"/>
        <v>1.0250598909999999</v>
      </c>
      <c r="N367" s="11">
        <f t="shared" ca="1" si="100"/>
        <v>1.0467584000000001</v>
      </c>
      <c r="O367" s="17">
        <f t="shared" si="111"/>
        <v>0</v>
      </c>
      <c r="P367" s="13">
        <f t="shared" ca="1" si="101"/>
        <v>2337920</v>
      </c>
      <c r="Q367" s="20">
        <f t="shared" si="102"/>
        <v>0</v>
      </c>
      <c r="R367" s="13">
        <f t="shared" si="103"/>
        <v>0</v>
      </c>
      <c r="S367" s="4" t="str">
        <f t="shared" si="112"/>
        <v>A+J=</v>
      </c>
      <c r="T367" s="34">
        <f t="shared" si="113"/>
        <v>44300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2">
        <f t="shared" si="104"/>
        <v>44291</v>
      </c>
      <c r="B368" s="72">
        <f t="shared" ca="1" si="114"/>
        <v>52337920</v>
      </c>
      <c r="C368" s="6">
        <f t="shared" si="105"/>
        <v>50000000</v>
      </c>
      <c r="D368" s="12">
        <f ca="1">IF(A368&lt;$B$1,VLOOKUP(A368,[1]DI!$A$4:$B$15000,2,FALSE),0)</f>
        <v>2.6499999999999999E-2</v>
      </c>
      <c r="E368" s="13">
        <f t="shared" ca="1" si="97"/>
        <v>1.00010379</v>
      </c>
      <c r="F368" s="13">
        <f ca="1">(TRUNC(PRODUCT($E$12:$E367),16))</f>
        <v>1.0211680415492199</v>
      </c>
      <c r="G368" s="13">
        <f t="shared" si="106"/>
        <v>1</v>
      </c>
      <c r="H368" s="13">
        <f t="shared" ca="1" si="98"/>
        <v>1.0211680400000001</v>
      </c>
      <c r="I368" s="12">
        <f t="shared" si="107"/>
        <v>2.5999999999999999E-2</v>
      </c>
      <c r="J368" s="34">
        <f t="shared" si="108"/>
        <v>43935</v>
      </c>
      <c r="K368" s="2">
        <f t="shared" si="109"/>
        <v>243</v>
      </c>
      <c r="L368" s="17">
        <f t="shared" si="110"/>
        <v>243</v>
      </c>
      <c r="M368" s="11">
        <f t="shared" si="99"/>
        <v>1.0250598909999999</v>
      </c>
      <c r="N368" s="11">
        <f t="shared" ca="1" si="100"/>
        <v>1.0467584000000001</v>
      </c>
      <c r="O368" s="17">
        <f t="shared" si="111"/>
        <v>0</v>
      </c>
      <c r="P368" s="13">
        <f t="shared" ca="1" si="101"/>
        <v>2337920</v>
      </c>
      <c r="Q368" s="20">
        <f t="shared" si="102"/>
        <v>0</v>
      </c>
      <c r="R368" s="13">
        <f t="shared" si="103"/>
        <v>0</v>
      </c>
      <c r="S368" s="4" t="str">
        <f t="shared" si="112"/>
        <v>A+J=</v>
      </c>
      <c r="T368" s="34">
        <f t="shared" si="113"/>
        <v>44300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2">
        <f t="shared" si="104"/>
        <v>44292</v>
      </c>
      <c r="B369" s="72">
        <f t="shared" ca="1" si="114"/>
        <v>52348684.049999997</v>
      </c>
      <c r="C369" s="6">
        <f t="shared" si="105"/>
        <v>50000000</v>
      </c>
      <c r="D369" s="12">
        <f ca="1">IF(A369&lt;$B$1,VLOOKUP(A369,[1]DI!$A$4:$B$15000,2,FALSE),0)</f>
        <v>2.6499999999999999E-2</v>
      </c>
      <c r="E369" s="13">
        <f t="shared" ca="1" si="97"/>
        <v>1.00010379</v>
      </c>
      <c r="F369" s="13">
        <f ca="1">(TRUNC(PRODUCT($E$12:$E368),16))</f>
        <v>1.02127402858025</v>
      </c>
      <c r="G369" s="13">
        <f t="shared" si="106"/>
        <v>1</v>
      </c>
      <c r="H369" s="13">
        <f t="shared" ca="1" si="98"/>
        <v>1.0212740300000001</v>
      </c>
      <c r="I369" s="12">
        <f t="shared" si="107"/>
        <v>2.5999999999999999E-2</v>
      </c>
      <c r="J369" s="34">
        <f t="shared" si="108"/>
        <v>43935</v>
      </c>
      <c r="K369" s="2">
        <f t="shared" si="109"/>
        <v>244</v>
      </c>
      <c r="L369" s="17">
        <f t="shared" si="110"/>
        <v>244</v>
      </c>
      <c r="M369" s="11">
        <f t="shared" si="99"/>
        <v>1.0251643050000001</v>
      </c>
      <c r="N369" s="11">
        <f t="shared" ca="1" si="100"/>
        <v>1.0469736810000001</v>
      </c>
      <c r="O369" s="17">
        <f t="shared" si="111"/>
        <v>0</v>
      </c>
      <c r="P369" s="13">
        <f t="shared" ca="1" si="101"/>
        <v>2348684.0499999998</v>
      </c>
      <c r="Q369" s="20">
        <f t="shared" si="102"/>
        <v>0</v>
      </c>
      <c r="R369" s="13">
        <f t="shared" si="103"/>
        <v>0</v>
      </c>
      <c r="S369" s="4" t="str">
        <f t="shared" si="112"/>
        <v>A+J=</v>
      </c>
      <c r="T369" s="34">
        <f t="shared" si="113"/>
        <v>44300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2">
        <f t="shared" si="104"/>
        <v>44293</v>
      </c>
      <c r="B370" s="72">
        <f t="shared" ca="1" si="114"/>
        <v>52359450.299999997</v>
      </c>
      <c r="C370" s="6">
        <f t="shared" si="105"/>
        <v>50000000</v>
      </c>
      <c r="D370" s="12">
        <f ca="1">IF(A370&lt;$B$1,VLOOKUP(A370,[1]DI!$A$4:$B$15000,2,FALSE),0)</f>
        <v>2.6499999999999999E-2</v>
      </c>
      <c r="E370" s="13">
        <f t="shared" ca="1" si="97"/>
        <v>1.00010379</v>
      </c>
      <c r="F370" s="13">
        <f ca="1">(TRUNC(PRODUCT($E$12:$E369),16))</f>
        <v>1.0213800266116799</v>
      </c>
      <c r="G370" s="13">
        <f t="shared" si="106"/>
        <v>1</v>
      </c>
      <c r="H370" s="13">
        <f t="shared" ca="1" si="98"/>
        <v>1.02138003</v>
      </c>
      <c r="I370" s="12">
        <f t="shared" si="107"/>
        <v>2.5999999999999999E-2</v>
      </c>
      <c r="J370" s="34">
        <f t="shared" si="108"/>
        <v>43935</v>
      </c>
      <c r="K370" s="2">
        <f t="shared" si="109"/>
        <v>245</v>
      </c>
      <c r="L370" s="17">
        <f t="shared" si="110"/>
        <v>245</v>
      </c>
      <c r="M370" s="11">
        <f t="shared" si="99"/>
        <v>1.0252687300000001</v>
      </c>
      <c r="N370" s="11">
        <f t="shared" ca="1" si="100"/>
        <v>1.047189006</v>
      </c>
      <c r="O370" s="17">
        <f t="shared" si="111"/>
        <v>0</v>
      </c>
      <c r="P370" s="13">
        <f t="shared" ca="1" si="101"/>
        <v>2359450.2999999998</v>
      </c>
      <c r="Q370" s="20">
        <f t="shared" si="102"/>
        <v>0</v>
      </c>
      <c r="R370" s="13">
        <f t="shared" si="103"/>
        <v>0</v>
      </c>
      <c r="S370" s="4" t="str">
        <f t="shared" si="112"/>
        <v>A+J=</v>
      </c>
      <c r="T370" s="34">
        <f t="shared" si="113"/>
        <v>44300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2">
        <f t="shared" si="104"/>
        <v>44294</v>
      </c>
      <c r="B371" s="72">
        <f t="shared" ca="1" si="114"/>
        <v>52370218.700000003</v>
      </c>
      <c r="C371" s="6">
        <f t="shared" si="105"/>
        <v>50000000</v>
      </c>
      <c r="D371" s="12">
        <f ca="1">IF(A371&lt;$B$1,VLOOKUP(A371,[1]DI!$A$4:$B$15000,2,FALSE),0)</f>
        <v>2.6499999999999999E-2</v>
      </c>
      <c r="E371" s="13">
        <f t="shared" ca="1" si="97"/>
        <v>1.00010379</v>
      </c>
      <c r="F371" s="13">
        <f ca="1">(TRUNC(PRODUCT($E$12:$E370),16))</f>
        <v>1.02148603564464</v>
      </c>
      <c r="G371" s="13">
        <f t="shared" si="106"/>
        <v>1</v>
      </c>
      <c r="H371" s="13">
        <f t="shared" ca="1" si="98"/>
        <v>1.0214860400000001</v>
      </c>
      <c r="I371" s="12">
        <f t="shared" si="107"/>
        <v>2.5999999999999999E-2</v>
      </c>
      <c r="J371" s="34">
        <f t="shared" si="108"/>
        <v>43935</v>
      </c>
      <c r="K371" s="2">
        <f t="shared" si="109"/>
        <v>246</v>
      </c>
      <c r="L371" s="17">
        <f t="shared" si="110"/>
        <v>246</v>
      </c>
      <c r="M371" s="11">
        <f t="shared" si="99"/>
        <v>1.025373165</v>
      </c>
      <c r="N371" s="11">
        <f t="shared" ca="1" si="100"/>
        <v>1.0474043740000001</v>
      </c>
      <c r="O371" s="17">
        <f t="shared" si="111"/>
        <v>0</v>
      </c>
      <c r="P371" s="13">
        <f t="shared" ca="1" si="101"/>
        <v>2370218.7000000002</v>
      </c>
      <c r="Q371" s="20">
        <f t="shared" si="102"/>
        <v>0</v>
      </c>
      <c r="R371" s="13">
        <f t="shared" si="103"/>
        <v>0</v>
      </c>
      <c r="S371" s="4" t="str">
        <f t="shared" si="112"/>
        <v>A+J=</v>
      </c>
      <c r="T371" s="34">
        <f t="shared" si="113"/>
        <v>44300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2">
        <f t="shared" si="104"/>
        <v>44295</v>
      </c>
      <c r="B372" s="72">
        <f t="shared" ca="1" si="114"/>
        <v>52380989.25</v>
      </c>
      <c r="C372" s="6">
        <f t="shared" si="105"/>
        <v>50000000</v>
      </c>
      <c r="D372" s="12">
        <f ca="1">IF(A372&lt;$B$1,VLOOKUP(A372,[1]DI!$A$4:$B$15000,2,FALSE),0)</f>
        <v>2.6499999999999999E-2</v>
      </c>
      <c r="E372" s="13">
        <f t="shared" ca="1" si="97"/>
        <v>1.00010379</v>
      </c>
      <c r="F372" s="13">
        <f ca="1">(TRUNC(PRODUCT($E$12:$E371),16))</f>
        <v>1.02159205568028</v>
      </c>
      <c r="G372" s="13">
        <f t="shared" si="106"/>
        <v>1</v>
      </c>
      <c r="H372" s="13">
        <f t="shared" ca="1" si="98"/>
        <v>1.0215920599999999</v>
      </c>
      <c r="I372" s="12">
        <f t="shared" si="107"/>
        <v>2.5999999999999999E-2</v>
      </c>
      <c r="J372" s="34">
        <f t="shared" si="108"/>
        <v>43935</v>
      </c>
      <c r="K372" s="2">
        <f t="shared" si="109"/>
        <v>247</v>
      </c>
      <c r="L372" s="17">
        <f t="shared" si="110"/>
        <v>247</v>
      </c>
      <c r="M372" s="11">
        <f t="shared" si="99"/>
        <v>1.0254776109999999</v>
      </c>
      <c r="N372" s="11">
        <f t="shared" ca="1" si="100"/>
        <v>1.047619785</v>
      </c>
      <c r="O372" s="17">
        <f t="shared" si="111"/>
        <v>0</v>
      </c>
      <c r="P372" s="13">
        <f t="shared" ca="1" si="101"/>
        <v>2380989.25</v>
      </c>
      <c r="Q372" s="20">
        <f t="shared" si="102"/>
        <v>0</v>
      </c>
      <c r="R372" s="13">
        <f t="shared" si="103"/>
        <v>0</v>
      </c>
      <c r="S372" s="4" t="str">
        <f t="shared" si="112"/>
        <v>A+J=</v>
      </c>
      <c r="T372" s="34">
        <f t="shared" si="113"/>
        <v>44300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2">
        <f t="shared" si="104"/>
        <v>44296</v>
      </c>
      <c r="B373" s="72">
        <f t="shared" ref="B373:B377" ca="1" si="115">IF(A373&lt;=TODAY(),C373+P373,IF(AND(A373&gt;TODAY(),A373&lt;=$B$1),IF(VLOOKUP(TODAY(),$A$10:$D$5000,4,FALSE)=0,"n.d",C373+P373),"n.d"))</f>
        <v>52391762</v>
      </c>
      <c r="C373" s="6">
        <f t="shared" ref="C373:C377" si="116">(C372-R372)</f>
        <v>50000000</v>
      </c>
      <c r="D373" s="12">
        <f ca="1">IF(A373&lt;$B$1,VLOOKUP(A373,[1]DI!$A$4:$B$15000,2,FALSE),0)</f>
        <v>0</v>
      </c>
      <c r="E373" s="13">
        <f t="shared" ref="E373:E377" ca="1" si="117">ROUND(((1+D373)^(1/252)),8)</f>
        <v>1</v>
      </c>
      <c r="F373" s="13">
        <f ca="1">(TRUNC(PRODUCT($E$12:$E372),16))</f>
        <v>1.0216980867197401</v>
      </c>
      <c r="G373" s="13">
        <f t="shared" ref="G373:G377" si="118">IF(O372&gt;0,F372,G372)</f>
        <v>1</v>
      </c>
      <c r="H373" s="13">
        <f t="shared" ref="H373:H377" ca="1" si="119">ROUND(F373/G373,8)</f>
        <v>1.0216980899999999</v>
      </c>
      <c r="I373" s="12">
        <f t="shared" si="107"/>
        <v>2.5999999999999999E-2</v>
      </c>
      <c r="J373" s="34">
        <f t="shared" ref="J373:J377" si="120">IF(O372&gt;0,VLOOKUP(O372,W$12:AG$150,2),J372)</f>
        <v>43935</v>
      </c>
      <c r="K373" s="2">
        <f t="shared" ref="K373:K377" si="121">IF(A373&gt;J373,IF(NETWORKDAYS(J373,A373,$W$21:$W$544)-1=0,1,NETWORKDAYS(J373,A373,$W$21:$W$544)-1),0)</f>
        <v>247</v>
      </c>
      <c r="L373" s="17">
        <f t="shared" ref="L373:L377" si="122">IF(AND(K373=1,K372=1),1,IF(K373&gt;0,IF(K373=K372,K373+1,K373),0))</f>
        <v>248</v>
      </c>
      <c r="M373" s="11">
        <f t="shared" ref="M373:M377" si="123">ROUND((I373+1)^(L373/252),9)</f>
        <v>1.0255820680000001</v>
      </c>
      <c r="N373" s="11">
        <f t="shared" ref="N373:N377" ca="1" si="124">ROUND(H373*M373,9)</f>
        <v>1.0478352399999999</v>
      </c>
      <c r="O373" s="17">
        <f t="shared" ref="O373:O377" si="125">IF(VLOOKUP(A373,X$12:AE$150,8)=VLOOKUP(A372,X$12:AE$150,8),0,VLOOKUP(A373,X$12:AE$150,8))</f>
        <v>0</v>
      </c>
      <c r="P373" s="13">
        <f t="shared" ref="P373:P377" ca="1" si="126">TRUNC(((N373-1)*C373),8)</f>
        <v>2391762</v>
      </c>
      <c r="Q373" s="20">
        <f t="shared" si="102"/>
        <v>0</v>
      </c>
      <c r="R373" s="13">
        <f t="shared" ref="R373:R377" si="127">IF(Q373&gt;0,TRUNC(Q373*C$12,8),0)</f>
        <v>0</v>
      </c>
      <c r="S373" s="4" t="str">
        <f t="shared" ref="S373:S377" si="128">IF(O372&gt;0,VLOOKUP(O372,W$12:AG$150,10),S372)</f>
        <v>A+J=</v>
      </c>
      <c r="T373" s="34">
        <f t="shared" ref="T373:T377" si="129">IF(O372&gt;0,VLOOKUP(O372,W$12:AG$150,11),T372)</f>
        <v>44300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2">
        <f t="shared" si="104"/>
        <v>44297</v>
      </c>
      <c r="B374" s="72">
        <f t="shared" ca="1" si="115"/>
        <v>52391762</v>
      </c>
      <c r="C374" s="6">
        <f t="shared" si="116"/>
        <v>50000000</v>
      </c>
      <c r="D374" s="12">
        <f ca="1">IF(A374&lt;$B$1,VLOOKUP(A374,[1]DI!$A$4:$B$15000,2,FALSE),0)</f>
        <v>0</v>
      </c>
      <c r="E374" s="13">
        <f t="shared" ca="1" si="117"/>
        <v>1</v>
      </c>
      <c r="F374" s="13">
        <f ca="1">(TRUNC(PRODUCT($E$12:$E373),16))</f>
        <v>1.0216980867197401</v>
      </c>
      <c r="G374" s="13">
        <f t="shared" si="118"/>
        <v>1</v>
      </c>
      <c r="H374" s="13">
        <f t="shared" ca="1" si="119"/>
        <v>1.0216980899999999</v>
      </c>
      <c r="I374" s="12">
        <f t="shared" si="107"/>
        <v>2.5999999999999999E-2</v>
      </c>
      <c r="J374" s="34">
        <f t="shared" si="120"/>
        <v>43935</v>
      </c>
      <c r="K374" s="2">
        <f t="shared" si="121"/>
        <v>247</v>
      </c>
      <c r="L374" s="17">
        <f t="shared" si="122"/>
        <v>248</v>
      </c>
      <c r="M374" s="11">
        <f t="shared" si="123"/>
        <v>1.0255820680000001</v>
      </c>
      <c r="N374" s="11">
        <f t="shared" ca="1" si="124"/>
        <v>1.0478352399999999</v>
      </c>
      <c r="O374" s="17">
        <f t="shared" si="125"/>
        <v>0</v>
      </c>
      <c r="P374" s="13">
        <f t="shared" ca="1" si="126"/>
        <v>2391762</v>
      </c>
      <c r="Q374" s="20">
        <f t="shared" si="102"/>
        <v>0</v>
      </c>
      <c r="R374" s="13">
        <f t="shared" si="127"/>
        <v>0</v>
      </c>
      <c r="S374" s="4" t="str">
        <f t="shared" si="128"/>
        <v>A+J=</v>
      </c>
      <c r="T374" s="34">
        <f t="shared" si="129"/>
        <v>44300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2">
        <f t="shared" si="104"/>
        <v>44298</v>
      </c>
      <c r="B375" s="72">
        <f t="shared" ca="1" si="115"/>
        <v>52391762</v>
      </c>
      <c r="C375" s="6">
        <f t="shared" si="116"/>
        <v>50000000</v>
      </c>
      <c r="D375" s="12">
        <f ca="1">IF(A375&lt;$B$1,VLOOKUP(A375,[1]DI!$A$4:$B$15000,2,FALSE),0)</f>
        <v>2.6499999999999999E-2</v>
      </c>
      <c r="E375" s="13">
        <f t="shared" ca="1" si="117"/>
        <v>1.00010379</v>
      </c>
      <c r="F375" s="13">
        <f ca="1">(TRUNC(PRODUCT($E$12:$E374),16))</f>
        <v>1.0216980867197401</v>
      </c>
      <c r="G375" s="13">
        <f t="shared" si="118"/>
        <v>1</v>
      </c>
      <c r="H375" s="13">
        <f t="shared" ca="1" si="119"/>
        <v>1.0216980899999999</v>
      </c>
      <c r="I375" s="12">
        <f t="shared" si="107"/>
        <v>2.5999999999999999E-2</v>
      </c>
      <c r="J375" s="34">
        <f t="shared" si="120"/>
        <v>43935</v>
      </c>
      <c r="K375" s="2">
        <f t="shared" si="121"/>
        <v>248</v>
      </c>
      <c r="L375" s="17">
        <f t="shared" si="122"/>
        <v>248</v>
      </c>
      <c r="M375" s="11">
        <f t="shared" si="123"/>
        <v>1.0255820680000001</v>
      </c>
      <c r="N375" s="11">
        <f t="shared" ca="1" si="124"/>
        <v>1.0478352399999999</v>
      </c>
      <c r="O375" s="17">
        <f t="shared" si="125"/>
        <v>0</v>
      </c>
      <c r="P375" s="13">
        <f t="shared" ca="1" si="126"/>
        <v>2391762</v>
      </c>
      <c r="Q375" s="20">
        <f t="shared" si="102"/>
        <v>0</v>
      </c>
      <c r="R375" s="13">
        <f t="shared" si="127"/>
        <v>0</v>
      </c>
      <c r="S375" s="4" t="str">
        <f t="shared" si="128"/>
        <v>A+J=</v>
      </c>
      <c r="T375" s="34">
        <f t="shared" si="129"/>
        <v>44300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2">
        <f t="shared" si="104"/>
        <v>44299</v>
      </c>
      <c r="B376" s="72">
        <f t="shared" ca="1" si="115"/>
        <v>52402536.899999999</v>
      </c>
      <c r="C376" s="6">
        <f t="shared" si="116"/>
        <v>50000000</v>
      </c>
      <c r="D376" s="12">
        <f ca="1">IF(A376&lt;$B$1,VLOOKUP(A376,[1]DI!$A$4:$B$15000,2,FALSE),0)</f>
        <v>2.6499999999999999E-2</v>
      </c>
      <c r="E376" s="13">
        <f t="shared" ca="1" si="117"/>
        <v>1.00010379</v>
      </c>
      <c r="F376" s="13">
        <f ca="1">(TRUNC(PRODUCT($E$12:$E375),16))</f>
        <v>1.0218041287641599</v>
      </c>
      <c r="G376" s="13">
        <f t="shared" si="118"/>
        <v>1</v>
      </c>
      <c r="H376" s="13">
        <f t="shared" ca="1" si="119"/>
        <v>1.02180413</v>
      </c>
      <c r="I376" s="12">
        <f t="shared" si="107"/>
        <v>2.5999999999999999E-2</v>
      </c>
      <c r="J376" s="34">
        <f t="shared" si="120"/>
        <v>43935</v>
      </c>
      <c r="K376" s="2">
        <f t="shared" si="121"/>
        <v>249</v>
      </c>
      <c r="L376" s="17">
        <f t="shared" si="122"/>
        <v>249</v>
      </c>
      <c r="M376" s="11">
        <f t="shared" si="123"/>
        <v>1.025686535</v>
      </c>
      <c r="N376" s="11">
        <f t="shared" ca="1" si="124"/>
        <v>1.0480507379999999</v>
      </c>
      <c r="O376" s="17">
        <f t="shared" si="125"/>
        <v>0</v>
      </c>
      <c r="P376" s="13">
        <f t="shared" ca="1" si="126"/>
        <v>2402536.9</v>
      </c>
      <c r="Q376" s="20">
        <f t="shared" si="102"/>
        <v>0</v>
      </c>
      <c r="R376" s="13">
        <f t="shared" si="127"/>
        <v>0</v>
      </c>
      <c r="S376" s="4" t="str">
        <f t="shared" si="128"/>
        <v>A+J=</v>
      </c>
      <c r="T376" s="34">
        <f t="shared" si="129"/>
        <v>44300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2">
        <f t="shared" si="104"/>
        <v>44300</v>
      </c>
      <c r="B377" s="72">
        <f t="shared" ca="1" si="115"/>
        <v>52413313.899999999</v>
      </c>
      <c r="C377" s="6">
        <f t="shared" si="116"/>
        <v>50000000</v>
      </c>
      <c r="D377" s="12">
        <f ca="1">IF(A377&lt;$B$1,VLOOKUP(A377,[1]DI!$A$4:$B$15000,2,FALSE),0)</f>
        <v>2.6499999999999999E-2</v>
      </c>
      <c r="E377" s="13">
        <f t="shared" ca="1" si="117"/>
        <v>1.00010379</v>
      </c>
      <c r="F377" s="13">
        <f ca="1">(TRUNC(PRODUCT($E$12:$E376),16))</f>
        <v>1.0219101818146801</v>
      </c>
      <c r="G377" s="13">
        <f t="shared" si="118"/>
        <v>1</v>
      </c>
      <c r="H377" s="13">
        <f t="shared" ca="1" si="119"/>
        <v>1.0219101799999999</v>
      </c>
      <c r="I377" s="12">
        <f t="shared" si="107"/>
        <v>2.5999999999999999E-2</v>
      </c>
      <c r="J377" s="34">
        <f t="shared" si="120"/>
        <v>43935</v>
      </c>
      <c r="K377" s="2">
        <f t="shared" si="121"/>
        <v>250</v>
      </c>
      <c r="L377" s="17">
        <f t="shared" si="122"/>
        <v>250</v>
      </c>
      <c r="M377" s="11">
        <f t="shared" si="123"/>
        <v>1.025791012</v>
      </c>
      <c r="N377" s="11">
        <f t="shared" ca="1" si="124"/>
        <v>1.0482662780000001</v>
      </c>
      <c r="O377" s="17">
        <f t="shared" si="125"/>
        <v>1</v>
      </c>
      <c r="P377" s="13">
        <f t="shared" ca="1" si="126"/>
        <v>2413313.9</v>
      </c>
      <c r="Q377" s="20">
        <f t="shared" si="102"/>
        <v>1</v>
      </c>
      <c r="R377" s="13">
        <f t="shared" si="127"/>
        <v>50000000</v>
      </c>
      <c r="S377" s="4" t="str">
        <f t="shared" si="128"/>
        <v>A+J=</v>
      </c>
      <c r="T377" s="34">
        <f t="shared" si="129"/>
        <v>44300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</row>
    <row r="378" spans="1:149" x14ac:dyDescent="0.15">
      <c r="A378" s="42">
        <f t="shared" si="104"/>
        <v>44301</v>
      </c>
      <c r="B378" s="72"/>
      <c r="C378" s="6">
        <v>0</v>
      </c>
      <c r="D378" s="12"/>
      <c r="E378" s="13"/>
      <c r="F378" s="13"/>
      <c r="G378" s="13"/>
      <c r="H378" s="13"/>
      <c r="I378" s="12"/>
      <c r="J378" s="34"/>
      <c r="K378" s="2"/>
      <c r="L378" s="17"/>
      <c r="M378" s="11"/>
      <c r="N378" s="11"/>
      <c r="O378" s="17"/>
      <c r="P378" s="13"/>
      <c r="Q378" s="20"/>
      <c r="R378" s="13"/>
      <c r="S378" s="4"/>
      <c r="T378" s="34"/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</row>
    <row r="379" spans="1:149" x14ac:dyDescent="0.15">
      <c r="A379" s="42"/>
      <c r="B379" s="72"/>
      <c r="C379" s="6"/>
      <c r="D379" s="12"/>
      <c r="E379" s="13"/>
      <c r="F379" s="13"/>
      <c r="G379" s="13"/>
      <c r="H379" s="13"/>
      <c r="I379" s="12"/>
      <c r="J379" s="34"/>
      <c r="K379" s="2"/>
      <c r="L379" s="17"/>
      <c r="M379" s="11"/>
      <c r="N379" s="11"/>
      <c r="O379" s="17"/>
      <c r="P379" s="13"/>
      <c r="Q379" s="20"/>
      <c r="R379" s="13"/>
      <c r="S379" s="4"/>
      <c r="T379" s="34"/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2"/>
      <c r="B380" s="72"/>
      <c r="C380" s="6"/>
      <c r="D380" s="12"/>
      <c r="E380" s="13"/>
      <c r="F380" s="13"/>
      <c r="G380" s="13"/>
      <c r="H380" s="13"/>
      <c r="I380" s="12"/>
      <c r="J380" s="34"/>
      <c r="K380" s="2"/>
      <c r="L380" s="17"/>
      <c r="M380" s="11"/>
      <c r="N380" s="11"/>
      <c r="O380" s="17"/>
      <c r="P380" s="13"/>
      <c r="Q380" s="20"/>
      <c r="R380" s="13"/>
      <c r="S380" s="4"/>
      <c r="T380" s="34"/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2"/>
      <c r="B381" s="72"/>
      <c r="C381" s="6"/>
      <c r="D381" s="12"/>
      <c r="E381" s="13"/>
      <c r="F381" s="13"/>
      <c r="G381" s="13"/>
      <c r="H381" s="13"/>
      <c r="I381" s="12"/>
      <c r="J381" s="34"/>
      <c r="K381" s="2"/>
      <c r="L381" s="17"/>
      <c r="M381" s="11"/>
      <c r="N381" s="11"/>
      <c r="O381" s="17"/>
      <c r="P381" s="13"/>
      <c r="Q381" s="20"/>
      <c r="R381" s="13"/>
      <c r="S381" s="4"/>
      <c r="T381" s="34"/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2"/>
      <c r="B382" s="72"/>
      <c r="C382" s="6"/>
      <c r="D382" s="12"/>
      <c r="E382" s="13"/>
      <c r="F382" s="13"/>
      <c r="G382" s="13"/>
      <c r="H382" s="13"/>
      <c r="I382" s="12"/>
      <c r="J382" s="34"/>
      <c r="K382" s="2"/>
      <c r="L382" s="17"/>
      <c r="M382" s="11"/>
      <c r="N382" s="11"/>
      <c r="O382" s="17"/>
      <c r="P382" s="13"/>
      <c r="Q382" s="20"/>
      <c r="R382" s="13"/>
      <c r="S382" s="4"/>
      <c r="T382" s="34"/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2"/>
      <c r="B383" s="72"/>
      <c r="C383" s="6"/>
      <c r="D383" s="12"/>
      <c r="E383" s="13"/>
      <c r="F383" s="13"/>
      <c r="G383" s="13"/>
      <c r="H383" s="13"/>
      <c r="I383" s="12"/>
      <c r="J383" s="34"/>
      <c r="K383" s="2"/>
      <c r="L383" s="17"/>
      <c r="M383" s="11"/>
      <c r="N383" s="11"/>
      <c r="O383" s="17"/>
      <c r="P383" s="13"/>
      <c r="Q383" s="20"/>
      <c r="R383" s="13"/>
      <c r="S383" s="4"/>
      <c r="T383" s="34"/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2"/>
      <c r="B384" s="72"/>
      <c r="C384" s="6"/>
      <c r="D384" s="12"/>
      <c r="E384" s="13"/>
      <c r="F384" s="13"/>
      <c r="G384" s="13"/>
      <c r="H384" s="13"/>
      <c r="I384" s="12"/>
      <c r="J384" s="34"/>
      <c r="K384" s="2"/>
      <c r="L384" s="17"/>
      <c r="M384" s="11"/>
      <c r="N384" s="11"/>
      <c r="O384" s="17"/>
      <c r="P384" s="13"/>
      <c r="Q384" s="20"/>
      <c r="R384" s="13"/>
      <c r="S384" s="4"/>
      <c r="T384" s="34"/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2"/>
      <c r="B385" s="72"/>
      <c r="C385" s="6"/>
      <c r="D385" s="12"/>
      <c r="E385" s="13"/>
      <c r="F385" s="13"/>
      <c r="G385" s="13"/>
      <c r="H385" s="13"/>
      <c r="I385" s="12"/>
      <c r="J385" s="34"/>
      <c r="K385" s="2"/>
      <c r="L385" s="17"/>
      <c r="M385" s="11"/>
      <c r="N385" s="11"/>
      <c r="O385" s="17"/>
      <c r="P385" s="13"/>
      <c r="Q385" s="20"/>
      <c r="R385" s="13"/>
      <c r="S385" s="4"/>
      <c r="T385" s="34"/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2"/>
      <c r="B386" s="72"/>
      <c r="C386" s="6"/>
      <c r="D386" s="12"/>
      <c r="E386" s="13"/>
      <c r="F386" s="13"/>
      <c r="G386" s="13"/>
      <c r="H386" s="13"/>
      <c r="I386" s="12"/>
      <c r="J386" s="34"/>
      <c r="K386" s="2"/>
      <c r="L386" s="17"/>
      <c r="M386" s="11"/>
      <c r="N386" s="11"/>
      <c r="O386" s="17"/>
      <c r="P386" s="13"/>
      <c r="Q386" s="20"/>
      <c r="R386" s="13"/>
      <c r="S386" s="4"/>
      <c r="T386" s="34"/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2"/>
      <c r="B387" s="72"/>
      <c r="C387" s="6"/>
      <c r="D387" s="12"/>
      <c r="E387" s="13"/>
      <c r="F387" s="13"/>
      <c r="G387" s="13"/>
      <c r="H387" s="13"/>
      <c r="I387" s="12"/>
      <c r="J387" s="34"/>
      <c r="K387" s="2"/>
      <c r="L387" s="17"/>
      <c r="M387" s="11"/>
      <c r="N387" s="11"/>
      <c r="O387" s="17"/>
      <c r="P387" s="13"/>
      <c r="Q387" s="20"/>
      <c r="R387" s="13"/>
      <c r="S387" s="4"/>
      <c r="T387" s="34"/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2"/>
      <c r="B388" s="72"/>
      <c r="C388" s="6"/>
      <c r="D388" s="12"/>
      <c r="E388" s="13"/>
      <c r="F388" s="13"/>
      <c r="G388" s="13"/>
      <c r="H388" s="13"/>
      <c r="I388" s="12"/>
      <c r="J388" s="34"/>
      <c r="K388" s="2"/>
      <c r="L388" s="17"/>
      <c r="M388" s="11"/>
      <c r="N388" s="11"/>
      <c r="O388" s="17"/>
      <c r="P388" s="13"/>
      <c r="Q388" s="20"/>
      <c r="R388" s="13"/>
      <c r="S388" s="4"/>
      <c r="T388" s="34"/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2"/>
      <c r="B389" s="72"/>
      <c r="C389" s="6"/>
      <c r="D389" s="12"/>
      <c r="E389" s="13"/>
      <c r="F389" s="13"/>
      <c r="G389" s="13"/>
      <c r="H389" s="13"/>
      <c r="I389" s="12"/>
      <c r="J389" s="34"/>
      <c r="K389" s="2"/>
      <c r="L389" s="17"/>
      <c r="M389" s="11"/>
      <c r="N389" s="11"/>
      <c r="O389" s="17"/>
      <c r="P389" s="13"/>
      <c r="Q389" s="20"/>
      <c r="R389" s="13"/>
      <c r="S389" s="4"/>
      <c r="T389" s="34"/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2"/>
      <c r="B390" s="72"/>
      <c r="C390" s="6"/>
      <c r="D390" s="12"/>
      <c r="E390" s="13"/>
      <c r="F390" s="13"/>
      <c r="G390" s="13"/>
      <c r="H390" s="13"/>
      <c r="I390" s="12"/>
      <c r="J390" s="34"/>
      <c r="K390" s="2"/>
      <c r="L390" s="17"/>
      <c r="M390" s="11"/>
      <c r="N390" s="11"/>
      <c r="O390" s="17"/>
      <c r="P390" s="13"/>
      <c r="Q390" s="20"/>
      <c r="R390" s="13"/>
      <c r="S390" s="4"/>
      <c r="T390" s="34"/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2"/>
      <c r="B391" s="72"/>
      <c r="C391" s="6"/>
      <c r="D391" s="12"/>
      <c r="E391" s="13"/>
      <c r="F391" s="13"/>
      <c r="G391" s="13"/>
      <c r="H391" s="13"/>
      <c r="I391" s="12"/>
      <c r="J391" s="34"/>
      <c r="K391" s="2"/>
      <c r="L391" s="17"/>
      <c r="M391" s="11"/>
      <c r="N391" s="11"/>
      <c r="O391" s="17"/>
      <c r="P391" s="13"/>
      <c r="Q391" s="20"/>
      <c r="R391" s="13"/>
      <c r="S391" s="4"/>
      <c r="T391" s="34"/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2"/>
      <c r="B392" s="72"/>
      <c r="C392" s="6"/>
      <c r="D392" s="12"/>
      <c r="E392" s="13"/>
      <c r="F392" s="13"/>
      <c r="G392" s="13"/>
      <c r="H392" s="13"/>
      <c r="I392" s="12"/>
      <c r="J392" s="34"/>
      <c r="K392" s="2"/>
      <c r="L392" s="17"/>
      <c r="M392" s="11"/>
      <c r="N392" s="11"/>
      <c r="O392" s="17"/>
      <c r="P392" s="13"/>
      <c r="Q392" s="20"/>
      <c r="R392" s="13"/>
      <c r="S392" s="4"/>
      <c r="T392" s="34"/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2"/>
      <c r="B393" s="72"/>
      <c r="C393" s="6"/>
      <c r="D393" s="12"/>
      <c r="E393" s="13"/>
      <c r="F393" s="13"/>
      <c r="G393" s="13"/>
      <c r="H393" s="13"/>
      <c r="I393" s="12"/>
      <c r="J393" s="34"/>
      <c r="K393" s="2"/>
      <c r="L393" s="17"/>
      <c r="M393" s="11"/>
      <c r="N393" s="11"/>
      <c r="O393" s="17"/>
      <c r="P393" s="13"/>
      <c r="Q393" s="20"/>
      <c r="R393" s="13"/>
      <c r="S393" s="4"/>
      <c r="T393" s="34"/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2"/>
      <c r="B394" s="72"/>
      <c r="C394" s="6"/>
      <c r="D394" s="12"/>
      <c r="E394" s="13"/>
      <c r="F394" s="13"/>
      <c r="G394" s="13"/>
      <c r="H394" s="13"/>
      <c r="I394" s="12"/>
      <c r="J394" s="34"/>
      <c r="K394" s="2"/>
      <c r="L394" s="17"/>
      <c r="M394" s="11"/>
      <c r="N394" s="11"/>
      <c r="O394" s="17"/>
      <c r="P394" s="13"/>
      <c r="Q394" s="20"/>
      <c r="R394" s="13"/>
      <c r="S394" s="4"/>
      <c r="T394" s="34"/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2"/>
      <c r="B395" s="72"/>
      <c r="C395" s="6"/>
      <c r="D395" s="12"/>
      <c r="E395" s="13"/>
      <c r="F395" s="13"/>
      <c r="G395" s="13"/>
      <c r="H395" s="13"/>
      <c r="I395" s="12"/>
      <c r="J395" s="34"/>
      <c r="K395" s="2"/>
      <c r="L395" s="17"/>
      <c r="M395" s="11"/>
      <c r="N395" s="11"/>
      <c r="O395" s="17"/>
      <c r="P395" s="13"/>
      <c r="Q395" s="20"/>
      <c r="R395" s="13"/>
      <c r="S395" s="4"/>
      <c r="T395" s="34"/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2"/>
      <c r="B396" s="72"/>
      <c r="C396" s="6"/>
      <c r="D396" s="12"/>
      <c r="E396" s="13"/>
      <c r="F396" s="13"/>
      <c r="G396" s="13"/>
      <c r="H396" s="13"/>
      <c r="I396" s="12"/>
      <c r="J396" s="34"/>
      <c r="K396" s="2"/>
      <c r="L396" s="17"/>
      <c r="M396" s="11"/>
      <c r="N396" s="11"/>
      <c r="O396" s="17"/>
      <c r="P396" s="13"/>
      <c r="Q396" s="20"/>
      <c r="R396" s="13"/>
      <c r="S396" s="4"/>
      <c r="T396" s="34"/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2"/>
      <c r="B397" s="72"/>
      <c r="C397" s="6"/>
      <c r="D397" s="12"/>
      <c r="E397" s="13"/>
      <c r="F397" s="13"/>
      <c r="G397" s="13"/>
      <c r="H397" s="13"/>
      <c r="I397" s="12"/>
      <c r="J397" s="34"/>
      <c r="K397" s="2"/>
      <c r="L397" s="17"/>
      <c r="M397" s="11"/>
      <c r="N397" s="11"/>
      <c r="O397" s="17"/>
      <c r="P397" s="13"/>
      <c r="Q397" s="20"/>
      <c r="R397" s="13"/>
      <c r="S397" s="4"/>
      <c r="T397" s="34"/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2"/>
      <c r="B398" s="72"/>
      <c r="C398" s="6"/>
      <c r="D398" s="12"/>
      <c r="E398" s="13"/>
      <c r="F398" s="13"/>
      <c r="G398" s="13"/>
      <c r="H398" s="13"/>
      <c r="I398" s="12"/>
      <c r="J398" s="34"/>
      <c r="K398" s="2"/>
      <c r="L398" s="17"/>
      <c r="M398" s="11"/>
      <c r="N398" s="11"/>
      <c r="O398" s="17"/>
      <c r="P398" s="13"/>
      <c r="Q398" s="20"/>
      <c r="R398" s="13"/>
      <c r="S398" s="4"/>
      <c r="T398" s="34"/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2"/>
      <c r="B399" s="72"/>
      <c r="C399" s="6"/>
      <c r="D399" s="12"/>
      <c r="E399" s="13"/>
      <c r="F399" s="13"/>
      <c r="G399" s="13"/>
      <c r="H399" s="13"/>
      <c r="I399" s="12"/>
      <c r="J399" s="34"/>
      <c r="K399" s="2"/>
      <c r="L399" s="17"/>
      <c r="M399" s="11"/>
      <c r="N399" s="11"/>
      <c r="O399" s="17"/>
      <c r="P399" s="13"/>
      <c r="Q399" s="20"/>
      <c r="R399" s="13"/>
      <c r="S399" s="4"/>
      <c r="T399" s="34"/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2"/>
      <c r="B400" s="72"/>
      <c r="C400" s="6"/>
      <c r="D400" s="12"/>
      <c r="E400" s="13"/>
      <c r="F400" s="13"/>
      <c r="G400" s="13"/>
      <c r="H400" s="13"/>
      <c r="I400" s="12"/>
      <c r="J400" s="34"/>
      <c r="K400" s="2"/>
      <c r="L400" s="17"/>
      <c r="M400" s="11"/>
      <c r="N400" s="11"/>
      <c r="O400" s="17"/>
      <c r="P400" s="13"/>
      <c r="Q400" s="20"/>
      <c r="R400" s="13"/>
      <c r="S400" s="4"/>
      <c r="T400" s="34"/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2"/>
      <c r="B401" s="72"/>
      <c r="C401" s="6"/>
      <c r="D401" s="12"/>
      <c r="E401" s="13"/>
      <c r="F401" s="13"/>
      <c r="G401" s="13"/>
      <c r="H401" s="13"/>
      <c r="I401" s="12"/>
      <c r="J401" s="34"/>
      <c r="K401" s="2"/>
      <c r="L401" s="17"/>
      <c r="M401" s="11"/>
      <c r="N401" s="11"/>
      <c r="O401" s="17"/>
      <c r="P401" s="13"/>
      <c r="Q401" s="20"/>
      <c r="R401" s="13"/>
      <c r="S401" s="4"/>
      <c r="T401" s="34"/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2"/>
      <c r="B402" s="72"/>
      <c r="C402" s="6"/>
      <c r="D402" s="12"/>
      <c r="E402" s="13"/>
      <c r="F402" s="13"/>
      <c r="G402" s="13"/>
      <c r="H402" s="13"/>
      <c r="I402" s="12"/>
      <c r="J402" s="34"/>
      <c r="K402" s="2"/>
      <c r="L402" s="17"/>
      <c r="M402" s="11"/>
      <c r="N402" s="11"/>
      <c r="O402" s="17"/>
      <c r="P402" s="13"/>
      <c r="Q402" s="20"/>
      <c r="R402" s="13"/>
      <c r="S402" s="4"/>
      <c r="T402" s="34"/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2"/>
      <c r="B403" s="72"/>
      <c r="C403" s="6"/>
      <c r="D403" s="12"/>
      <c r="E403" s="13"/>
      <c r="F403" s="13"/>
      <c r="G403" s="13"/>
      <c r="H403" s="13"/>
      <c r="I403" s="12"/>
      <c r="J403" s="34"/>
      <c r="K403" s="2"/>
      <c r="L403" s="17"/>
      <c r="M403" s="11"/>
      <c r="N403" s="11"/>
      <c r="O403" s="17"/>
      <c r="P403" s="13"/>
      <c r="Q403" s="20"/>
      <c r="R403" s="13"/>
      <c r="S403" s="4"/>
      <c r="T403" s="34"/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2"/>
      <c r="B404" s="72"/>
      <c r="C404" s="6"/>
      <c r="D404" s="12"/>
      <c r="E404" s="13"/>
      <c r="F404" s="13"/>
      <c r="G404" s="13"/>
      <c r="H404" s="13"/>
      <c r="I404" s="12"/>
      <c r="J404" s="34"/>
      <c r="K404" s="2"/>
      <c r="L404" s="17"/>
      <c r="M404" s="11"/>
      <c r="N404" s="11"/>
      <c r="O404" s="17"/>
      <c r="P404" s="13"/>
      <c r="Q404" s="20"/>
      <c r="R404" s="13"/>
      <c r="S404" s="4"/>
      <c r="T404" s="34"/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2"/>
      <c r="B405" s="72"/>
      <c r="C405" s="6"/>
      <c r="D405" s="12"/>
      <c r="E405" s="13"/>
      <c r="F405" s="13"/>
      <c r="G405" s="13"/>
      <c r="H405" s="13"/>
      <c r="I405" s="12"/>
      <c r="J405" s="34"/>
      <c r="K405" s="2"/>
      <c r="L405" s="17"/>
      <c r="M405" s="11"/>
      <c r="N405" s="11"/>
      <c r="O405" s="17"/>
      <c r="P405" s="13"/>
      <c r="Q405" s="20"/>
      <c r="R405" s="13"/>
      <c r="S405" s="4"/>
      <c r="T405" s="34"/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2"/>
      <c r="B406" s="72"/>
      <c r="C406" s="6"/>
      <c r="D406" s="12"/>
      <c r="E406" s="13"/>
      <c r="F406" s="13"/>
      <c r="G406" s="13"/>
      <c r="H406" s="13"/>
      <c r="I406" s="12"/>
      <c r="J406" s="34"/>
      <c r="K406" s="2"/>
      <c r="L406" s="17"/>
      <c r="M406" s="11"/>
      <c r="N406" s="11"/>
      <c r="O406" s="17"/>
      <c r="P406" s="13"/>
      <c r="Q406" s="20"/>
      <c r="R406" s="13"/>
      <c r="S406" s="4"/>
      <c r="T406" s="34"/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2"/>
      <c r="B407" s="72"/>
      <c r="C407" s="6"/>
      <c r="D407" s="12"/>
      <c r="E407" s="13"/>
      <c r="F407" s="13"/>
      <c r="G407" s="13"/>
      <c r="H407" s="13"/>
      <c r="I407" s="12"/>
      <c r="J407" s="34"/>
      <c r="K407" s="2"/>
      <c r="L407" s="17"/>
      <c r="M407" s="11"/>
      <c r="N407" s="11"/>
      <c r="O407" s="17"/>
      <c r="P407" s="13"/>
      <c r="Q407" s="20"/>
      <c r="R407" s="13"/>
      <c r="S407" s="4"/>
      <c r="T407" s="34"/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2"/>
      <c r="B408" s="72"/>
      <c r="C408" s="6"/>
      <c r="D408" s="12"/>
      <c r="E408" s="13"/>
      <c r="F408" s="13"/>
      <c r="G408" s="13"/>
      <c r="H408" s="13"/>
      <c r="I408" s="12"/>
      <c r="J408" s="34"/>
      <c r="K408" s="2"/>
      <c r="L408" s="17"/>
      <c r="M408" s="11"/>
      <c r="N408" s="11"/>
      <c r="O408" s="17"/>
      <c r="P408" s="13"/>
      <c r="Q408" s="20"/>
      <c r="R408" s="13"/>
      <c r="S408" s="4"/>
      <c r="T408" s="34"/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2"/>
      <c r="B409" s="72"/>
      <c r="C409" s="6"/>
      <c r="D409" s="12"/>
      <c r="E409" s="13"/>
      <c r="F409" s="13"/>
      <c r="G409" s="13"/>
      <c r="H409" s="13"/>
      <c r="I409" s="12"/>
      <c r="J409" s="34"/>
      <c r="K409" s="2"/>
      <c r="L409" s="17"/>
      <c r="M409" s="11"/>
      <c r="N409" s="11"/>
      <c r="O409" s="17"/>
      <c r="P409" s="13"/>
      <c r="Q409" s="20"/>
      <c r="R409" s="13"/>
      <c r="S409" s="4"/>
      <c r="T409" s="34"/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2"/>
      <c r="B410" s="72"/>
      <c r="C410" s="6"/>
      <c r="D410" s="12"/>
      <c r="E410" s="13"/>
      <c r="F410" s="13"/>
      <c r="G410" s="13"/>
      <c r="H410" s="13"/>
      <c r="I410" s="12"/>
      <c r="J410" s="34"/>
      <c r="K410" s="2"/>
      <c r="L410" s="17"/>
      <c r="M410" s="11"/>
      <c r="N410" s="11"/>
      <c r="O410" s="17"/>
      <c r="P410" s="13"/>
      <c r="Q410" s="20"/>
      <c r="R410" s="13"/>
      <c r="S410" s="4"/>
      <c r="T410" s="34"/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2"/>
      <c r="B411" s="72"/>
      <c r="C411" s="6"/>
      <c r="D411" s="12"/>
      <c r="E411" s="13"/>
      <c r="F411" s="13"/>
      <c r="G411" s="13"/>
      <c r="H411" s="13"/>
      <c r="I411" s="12"/>
      <c r="J411" s="34"/>
      <c r="K411" s="2"/>
      <c r="L411" s="17"/>
      <c r="M411" s="11"/>
      <c r="N411" s="11"/>
      <c r="O411" s="17"/>
      <c r="P411" s="13"/>
      <c r="Q411" s="20"/>
      <c r="R411" s="13"/>
      <c r="S411" s="4"/>
      <c r="T411" s="34"/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2"/>
      <c r="B412" s="72"/>
      <c r="C412" s="6"/>
      <c r="D412" s="12"/>
      <c r="E412" s="13"/>
      <c r="F412" s="13"/>
      <c r="G412" s="13"/>
      <c r="H412" s="13"/>
      <c r="I412" s="12"/>
      <c r="J412" s="34"/>
      <c r="K412" s="2"/>
      <c r="L412" s="17"/>
      <c r="M412" s="11"/>
      <c r="N412" s="11"/>
      <c r="O412" s="17"/>
      <c r="P412" s="13"/>
      <c r="Q412" s="20"/>
      <c r="R412" s="13"/>
      <c r="S412" s="4"/>
      <c r="T412" s="34"/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2"/>
      <c r="B413" s="72"/>
      <c r="C413" s="6"/>
      <c r="D413" s="12"/>
      <c r="E413" s="13"/>
      <c r="F413" s="13"/>
      <c r="G413" s="13"/>
      <c r="H413" s="13"/>
      <c r="I413" s="12"/>
      <c r="J413" s="34"/>
      <c r="K413" s="2"/>
      <c r="L413" s="17"/>
      <c r="M413" s="11"/>
      <c r="N413" s="11"/>
      <c r="O413" s="17"/>
      <c r="P413" s="13"/>
      <c r="Q413" s="20"/>
      <c r="R413" s="13"/>
      <c r="S413" s="4"/>
      <c r="T413" s="34"/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2"/>
      <c r="B414" s="72"/>
      <c r="C414" s="6"/>
      <c r="D414" s="12"/>
      <c r="E414" s="13"/>
      <c r="F414" s="13"/>
      <c r="G414" s="13"/>
      <c r="H414" s="13"/>
      <c r="I414" s="12"/>
      <c r="J414" s="34"/>
      <c r="K414" s="2"/>
      <c r="L414" s="17"/>
      <c r="M414" s="11"/>
      <c r="N414" s="11"/>
      <c r="O414" s="17"/>
      <c r="P414" s="13"/>
      <c r="Q414" s="20"/>
      <c r="R414" s="13"/>
      <c r="S414" s="4"/>
      <c r="T414" s="34"/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2"/>
      <c r="B415" s="72"/>
      <c r="C415" s="6"/>
      <c r="D415" s="12"/>
      <c r="E415" s="13"/>
      <c r="F415" s="13"/>
      <c r="G415" s="13"/>
      <c r="H415" s="13"/>
      <c r="I415" s="12"/>
      <c r="J415" s="34"/>
      <c r="K415" s="2"/>
      <c r="L415" s="17"/>
      <c r="M415" s="11"/>
      <c r="N415" s="11"/>
      <c r="O415" s="17"/>
      <c r="P415" s="13"/>
      <c r="Q415" s="20"/>
      <c r="R415" s="13"/>
      <c r="S415" s="4"/>
      <c r="T415" s="34"/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2"/>
      <c r="B416" s="72"/>
      <c r="C416" s="6"/>
      <c r="D416" s="12"/>
      <c r="E416" s="13"/>
      <c r="F416" s="13"/>
      <c r="G416" s="13"/>
      <c r="H416" s="13"/>
      <c r="I416" s="12"/>
      <c r="J416" s="34"/>
      <c r="K416" s="2"/>
      <c r="L416" s="17"/>
      <c r="M416" s="11"/>
      <c r="N416" s="11"/>
      <c r="O416" s="17"/>
      <c r="P416" s="13"/>
      <c r="Q416" s="20"/>
      <c r="R416" s="13"/>
      <c r="S416" s="4"/>
      <c r="T416" s="34"/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2"/>
      <c r="B417" s="72"/>
      <c r="C417" s="6"/>
      <c r="D417" s="12"/>
      <c r="E417" s="13"/>
      <c r="F417" s="13"/>
      <c r="G417" s="13"/>
      <c r="H417" s="13"/>
      <c r="I417" s="12"/>
      <c r="J417" s="34"/>
      <c r="K417" s="2"/>
      <c r="L417" s="17"/>
      <c r="M417" s="11"/>
      <c r="N417" s="11"/>
      <c r="O417" s="17"/>
      <c r="P417" s="13"/>
      <c r="Q417" s="20"/>
      <c r="R417" s="13"/>
      <c r="S417" s="4"/>
      <c r="T417" s="34"/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2"/>
      <c r="B418" s="72"/>
      <c r="C418" s="6"/>
      <c r="D418" s="12"/>
      <c r="E418" s="13"/>
      <c r="F418" s="13"/>
      <c r="G418" s="13"/>
      <c r="H418" s="13"/>
      <c r="I418" s="12"/>
      <c r="J418" s="34"/>
      <c r="K418" s="2"/>
      <c r="L418" s="17"/>
      <c r="M418" s="11"/>
      <c r="N418" s="11"/>
      <c r="O418" s="17"/>
      <c r="P418" s="13"/>
      <c r="Q418" s="20"/>
      <c r="R418" s="13"/>
      <c r="S418" s="4"/>
      <c r="T418" s="34"/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2"/>
      <c r="B419" s="72"/>
      <c r="C419" s="6"/>
      <c r="D419" s="12"/>
      <c r="E419" s="13"/>
      <c r="F419" s="13"/>
      <c r="G419" s="13"/>
      <c r="H419" s="13"/>
      <c r="I419" s="12"/>
      <c r="J419" s="34"/>
      <c r="K419" s="2"/>
      <c r="L419" s="17"/>
      <c r="M419" s="11"/>
      <c r="N419" s="11"/>
      <c r="O419" s="17"/>
      <c r="P419" s="13"/>
      <c r="Q419" s="20"/>
      <c r="R419" s="13"/>
      <c r="S419" s="4"/>
      <c r="T419" s="34"/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2"/>
      <c r="B420" s="72"/>
      <c r="C420" s="6"/>
      <c r="D420" s="12"/>
      <c r="E420" s="13"/>
      <c r="F420" s="13"/>
      <c r="G420" s="13"/>
      <c r="H420" s="13"/>
      <c r="I420" s="12"/>
      <c r="J420" s="34"/>
      <c r="K420" s="2"/>
      <c r="L420" s="17"/>
      <c r="M420" s="11"/>
      <c r="N420" s="11"/>
      <c r="O420" s="17"/>
      <c r="P420" s="13"/>
      <c r="Q420" s="20"/>
      <c r="R420" s="13"/>
      <c r="S420" s="4"/>
      <c r="T420" s="34"/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2"/>
      <c r="B421" s="72"/>
      <c r="C421" s="6"/>
      <c r="D421" s="12"/>
      <c r="E421" s="13"/>
      <c r="F421" s="13"/>
      <c r="G421" s="13"/>
      <c r="H421" s="13"/>
      <c r="I421" s="12"/>
      <c r="J421" s="34"/>
      <c r="K421" s="2"/>
      <c r="L421" s="17"/>
      <c r="M421" s="11"/>
      <c r="N421" s="11"/>
      <c r="O421" s="17"/>
      <c r="P421" s="13"/>
      <c r="Q421" s="20"/>
      <c r="R421" s="13"/>
      <c r="S421" s="4"/>
      <c r="T421" s="34"/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2"/>
      <c r="B422" s="72"/>
      <c r="C422" s="6"/>
      <c r="D422" s="12"/>
      <c r="E422" s="13"/>
      <c r="F422" s="13"/>
      <c r="G422" s="13"/>
      <c r="H422" s="13"/>
      <c r="I422" s="12"/>
      <c r="J422" s="34"/>
      <c r="K422" s="2"/>
      <c r="L422" s="17"/>
      <c r="M422" s="11"/>
      <c r="N422" s="11"/>
      <c r="O422" s="17"/>
      <c r="P422" s="13"/>
      <c r="Q422" s="20"/>
      <c r="R422" s="13"/>
      <c r="S422" s="4"/>
      <c r="T422" s="34"/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2"/>
      <c r="B423" s="72"/>
      <c r="C423" s="6"/>
      <c r="D423" s="12"/>
      <c r="E423" s="13"/>
      <c r="F423" s="13"/>
      <c r="G423" s="13"/>
      <c r="H423" s="13"/>
      <c r="I423" s="12"/>
      <c r="J423" s="34"/>
      <c r="K423" s="2"/>
      <c r="L423" s="17"/>
      <c r="M423" s="11"/>
      <c r="N423" s="11"/>
      <c r="O423" s="17"/>
      <c r="P423" s="13"/>
      <c r="Q423" s="20"/>
      <c r="R423" s="13"/>
      <c r="S423" s="4"/>
      <c r="T423" s="34"/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2"/>
      <c r="B424" s="72"/>
      <c r="C424" s="6"/>
      <c r="D424" s="12"/>
      <c r="E424" s="13"/>
      <c r="F424" s="13"/>
      <c r="G424" s="13"/>
      <c r="H424" s="13"/>
      <c r="I424" s="12"/>
      <c r="J424" s="34"/>
      <c r="K424" s="2"/>
      <c r="L424" s="17"/>
      <c r="M424" s="11"/>
      <c r="N424" s="11"/>
      <c r="O424" s="17"/>
      <c r="P424" s="13"/>
      <c r="Q424" s="20"/>
      <c r="R424" s="13"/>
      <c r="S424" s="4"/>
      <c r="T424" s="34"/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2"/>
      <c r="B425" s="72"/>
      <c r="C425" s="6"/>
      <c r="D425" s="12"/>
      <c r="E425" s="13"/>
      <c r="F425" s="13"/>
      <c r="G425" s="13"/>
      <c r="H425" s="13"/>
      <c r="I425" s="12"/>
      <c r="J425" s="34"/>
      <c r="K425" s="2"/>
      <c r="L425" s="17"/>
      <c r="M425" s="11"/>
      <c r="N425" s="11"/>
      <c r="O425" s="17"/>
      <c r="P425" s="13"/>
      <c r="Q425" s="20"/>
      <c r="R425" s="13"/>
      <c r="S425" s="4"/>
      <c r="T425" s="34"/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2"/>
      <c r="B426" s="72"/>
      <c r="C426" s="6"/>
      <c r="D426" s="12"/>
      <c r="E426" s="13"/>
      <c r="F426" s="13"/>
      <c r="G426" s="13"/>
      <c r="H426" s="13"/>
      <c r="I426" s="12"/>
      <c r="J426" s="34"/>
      <c r="K426" s="2"/>
      <c r="L426" s="17"/>
      <c r="M426" s="11"/>
      <c r="N426" s="11"/>
      <c r="O426" s="17"/>
      <c r="P426" s="13"/>
      <c r="Q426" s="20"/>
      <c r="R426" s="13"/>
      <c r="S426" s="4"/>
      <c r="T426" s="34"/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2"/>
      <c r="B427" s="72"/>
      <c r="C427" s="6"/>
      <c r="D427" s="12"/>
      <c r="E427" s="13"/>
      <c r="F427" s="13"/>
      <c r="G427" s="13"/>
      <c r="H427" s="13"/>
      <c r="I427" s="12"/>
      <c r="J427" s="34"/>
      <c r="K427" s="2"/>
      <c r="L427" s="17"/>
      <c r="M427" s="11"/>
      <c r="N427" s="11"/>
      <c r="O427" s="17"/>
      <c r="P427" s="13"/>
      <c r="Q427" s="20"/>
      <c r="R427" s="13"/>
      <c r="S427" s="4"/>
      <c r="T427" s="34"/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2"/>
      <c r="B428" s="72"/>
      <c r="C428" s="6"/>
      <c r="D428" s="12"/>
      <c r="E428" s="13"/>
      <c r="F428" s="13"/>
      <c r="G428" s="13"/>
      <c r="H428" s="13"/>
      <c r="I428" s="12"/>
      <c r="J428" s="34"/>
      <c r="K428" s="2"/>
      <c r="L428" s="17"/>
      <c r="M428" s="11"/>
      <c r="N428" s="11"/>
      <c r="O428" s="17"/>
      <c r="P428" s="13"/>
      <c r="Q428" s="20"/>
      <c r="R428" s="13"/>
      <c r="S428" s="4"/>
      <c r="T428" s="34"/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2"/>
      <c r="B429" s="72"/>
      <c r="C429" s="6"/>
      <c r="D429" s="12"/>
      <c r="E429" s="13"/>
      <c r="F429" s="13"/>
      <c r="G429" s="13"/>
      <c r="H429" s="13"/>
      <c r="I429" s="12"/>
      <c r="J429" s="34"/>
      <c r="K429" s="2"/>
      <c r="L429" s="17"/>
      <c r="M429" s="11"/>
      <c r="N429" s="11"/>
      <c r="O429" s="17"/>
      <c r="P429" s="13"/>
      <c r="Q429" s="20"/>
      <c r="R429" s="13"/>
      <c r="S429" s="4"/>
      <c r="T429" s="34"/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2"/>
      <c r="B430" s="72"/>
      <c r="C430" s="6"/>
      <c r="D430" s="12"/>
      <c r="E430" s="13"/>
      <c r="F430" s="13"/>
      <c r="G430" s="13"/>
      <c r="H430" s="13"/>
      <c r="I430" s="12"/>
      <c r="J430" s="34"/>
      <c r="K430" s="2"/>
      <c r="L430" s="17"/>
      <c r="M430" s="11"/>
      <c r="N430" s="11"/>
      <c r="O430" s="17"/>
      <c r="P430" s="13"/>
      <c r="Q430" s="20"/>
      <c r="R430" s="13"/>
      <c r="S430" s="4"/>
      <c r="T430" s="34"/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2"/>
      <c r="B431" s="72"/>
      <c r="C431" s="6"/>
      <c r="D431" s="12"/>
      <c r="E431" s="13"/>
      <c r="F431" s="13"/>
      <c r="G431" s="13"/>
      <c r="H431" s="13"/>
      <c r="I431" s="12"/>
      <c r="J431" s="34"/>
      <c r="K431" s="2"/>
      <c r="L431" s="17"/>
      <c r="M431" s="11"/>
      <c r="N431" s="11"/>
      <c r="O431" s="17"/>
      <c r="P431" s="13"/>
      <c r="Q431" s="20"/>
      <c r="R431" s="13"/>
      <c r="S431" s="4"/>
      <c r="T431" s="34"/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2"/>
      <c r="B432" s="72"/>
      <c r="C432" s="6"/>
      <c r="D432" s="12"/>
      <c r="E432" s="13"/>
      <c r="F432" s="13"/>
      <c r="G432" s="13"/>
      <c r="H432" s="13"/>
      <c r="I432" s="12"/>
      <c r="J432" s="34"/>
      <c r="K432" s="2"/>
      <c r="L432" s="17"/>
      <c r="M432" s="11"/>
      <c r="N432" s="11"/>
      <c r="O432" s="17"/>
      <c r="P432" s="13"/>
      <c r="Q432" s="20"/>
      <c r="R432" s="13"/>
      <c r="S432" s="4"/>
      <c r="T432" s="34"/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2"/>
      <c r="B433" s="72"/>
      <c r="C433" s="6"/>
      <c r="D433" s="12"/>
      <c r="E433" s="13"/>
      <c r="F433" s="13"/>
      <c r="G433" s="13"/>
      <c r="H433" s="13"/>
      <c r="I433" s="12"/>
      <c r="J433" s="34"/>
      <c r="K433" s="2"/>
      <c r="L433" s="17"/>
      <c r="M433" s="11"/>
      <c r="N433" s="11"/>
      <c r="O433" s="17"/>
      <c r="P433" s="13"/>
      <c r="Q433" s="20"/>
      <c r="R433" s="13"/>
      <c r="S433" s="4"/>
      <c r="T433" s="34"/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2"/>
      <c r="B434" s="72"/>
      <c r="C434" s="6"/>
      <c r="D434" s="12"/>
      <c r="E434" s="13"/>
      <c r="F434" s="13"/>
      <c r="G434" s="13"/>
      <c r="H434" s="13"/>
      <c r="I434" s="12"/>
      <c r="J434" s="34"/>
      <c r="K434" s="2"/>
      <c r="L434" s="17"/>
      <c r="M434" s="11"/>
      <c r="N434" s="11"/>
      <c r="O434" s="17"/>
      <c r="P434" s="13"/>
      <c r="Q434" s="20"/>
      <c r="R434" s="13"/>
      <c r="S434" s="4"/>
      <c r="T434" s="34"/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2"/>
      <c r="B435" s="72"/>
      <c r="C435" s="6"/>
      <c r="D435" s="12"/>
      <c r="E435" s="13"/>
      <c r="F435" s="13"/>
      <c r="G435" s="13"/>
      <c r="H435" s="13"/>
      <c r="I435" s="12"/>
      <c r="J435" s="34"/>
      <c r="K435" s="2"/>
      <c r="L435" s="17"/>
      <c r="M435" s="11"/>
      <c r="N435" s="11"/>
      <c r="O435" s="17"/>
      <c r="P435" s="13"/>
      <c r="Q435" s="20"/>
      <c r="R435" s="13"/>
      <c r="S435" s="4"/>
      <c r="T435" s="34"/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2"/>
      <c r="B436" s="72"/>
      <c r="C436" s="6"/>
      <c r="D436" s="12"/>
      <c r="E436" s="13"/>
      <c r="F436" s="13"/>
      <c r="G436" s="13"/>
      <c r="H436" s="13"/>
      <c r="I436" s="12"/>
      <c r="J436" s="34"/>
      <c r="K436" s="2"/>
      <c r="L436" s="17"/>
      <c r="M436" s="11"/>
      <c r="N436" s="11"/>
      <c r="O436" s="17"/>
      <c r="P436" s="13"/>
      <c r="Q436" s="20"/>
      <c r="R436" s="13"/>
      <c r="S436" s="4"/>
      <c r="T436" s="34"/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2"/>
      <c r="B437" s="72"/>
      <c r="C437" s="6"/>
      <c r="D437" s="12"/>
      <c r="E437" s="13"/>
      <c r="F437" s="13"/>
      <c r="G437" s="13"/>
      <c r="H437" s="13"/>
      <c r="I437" s="12"/>
      <c r="J437" s="34"/>
      <c r="K437" s="2"/>
      <c r="L437" s="17"/>
      <c r="M437" s="11"/>
      <c r="N437" s="11"/>
      <c r="O437" s="17"/>
      <c r="P437" s="13"/>
      <c r="Q437" s="20"/>
      <c r="R437" s="13"/>
      <c r="S437" s="4"/>
      <c r="T437" s="34"/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2"/>
      <c r="B438" s="72"/>
      <c r="C438" s="6"/>
      <c r="D438" s="12"/>
      <c r="E438" s="13"/>
      <c r="F438" s="13"/>
      <c r="G438" s="13"/>
      <c r="H438" s="13"/>
      <c r="I438" s="12"/>
      <c r="J438" s="34"/>
      <c r="K438" s="2"/>
      <c r="L438" s="17"/>
      <c r="M438" s="11"/>
      <c r="N438" s="11"/>
      <c r="O438" s="17"/>
      <c r="P438" s="13"/>
      <c r="Q438" s="20"/>
      <c r="R438" s="13"/>
      <c r="S438" s="4"/>
      <c r="T438" s="34"/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2"/>
      <c r="B439" s="72"/>
      <c r="C439" s="6"/>
      <c r="D439" s="12"/>
      <c r="E439" s="13"/>
      <c r="F439" s="13"/>
      <c r="G439" s="13"/>
      <c r="H439" s="13"/>
      <c r="I439" s="12"/>
      <c r="J439" s="34"/>
      <c r="K439" s="2"/>
      <c r="L439" s="17"/>
      <c r="M439" s="11"/>
      <c r="N439" s="11"/>
      <c r="O439" s="17"/>
      <c r="P439" s="13"/>
      <c r="Q439" s="20"/>
      <c r="R439" s="13"/>
      <c r="S439" s="4"/>
      <c r="T439" s="34"/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2"/>
      <c r="B440" s="72"/>
      <c r="C440" s="6"/>
      <c r="D440" s="12"/>
      <c r="E440" s="13"/>
      <c r="F440" s="13"/>
      <c r="G440" s="13"/>
      <c r="H440" s="13"/>
      <c r="I440" s="12"/>
      <c r="J440" s="34"/>
      <c r="K440" s="2"/>
      <c r="L440" s="17"/>
      <c r="M440" s="11"/>
      <c r="N440" s="11"/>
      <c r="O440" s="17"/>
      <c r="P440" s="13"/>
      <c r="Q440" s="20"/>
      <c r="R440" s="13"/>
      <c r="S440" s="4"/>
      <c r="T440" s="34"/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2"/>
      <c r="B441" s="72"/>
      <c r="C441" s="6"/>
      <c r="D441" s="12"/>
      <c r="E441" s="13"/>
      <c r="F441" s="13"/>
      <c r="G441" s="13"/>
      <c r="H441" s="13"/>
      <c r="I441" s="12"/>
      <c r="J441" s="34"/>
      <c r="K441" s="2"/>
      <c r="L441" s="17"/>
      <c r="M441" s="11"/>
      <c r="N441" s="11"/>
      <c r="O441" s="17"/>
      <c r="P441" s="13"/>
      <c r="Q441" s="20"/>
      <c r="R441" s="13"/>
      <c r="S441" s="4"/>
      <c r="T441" s="34"/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2"/>
      <c r="B442" s="72"/>
      <c r="C442" s="6"/>
      <c r="D442" s="12"/>
      <c r="E442" s="13"/>
      <c r="F442" s="13"/>
      <c r="G442" s="13"/>
      <c r="H442" s="13"/>
      <c r="I442" s="12"/>
      <c r="J442" s="34"/>
      <c r="K442" s="2"/>
      <c r="L442" s="17"/>
      <c r="M442" s="11"/>
      <c r="N442" s="11"/>
      <c r="O442" s="17"/>
      <c r="P442" s="13"/>
      <c r="Q442" s="20"/>
      <c r="R442" s="13"/>
      <c r="S442" s="4"/>
      <c r="T442" s="34"/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2"/>
      <c r="B443" s="72"/>
      <c r="C443" s="6"/>
      <c r="D443" s="12"/>
      <c r="E443" s="13"/>
      <c r="F443" s="13"/>
      <c r="G443" s="13"/>
      <c r="H443" s="13"/>
      <c r="I443" s="12"/>
      <c r="J443" s="34"/>
      <c r="K443" s="2"/>
      <c r="L443" s="17"/>
      <c r="M443" s="11"/>
      <c r="N443" s="11"/>
      <c r="O443" s="17"/>
      <c r="P443" s="13"/>
      <c r="Q443" s="20"/>
      <c r="R443" s="13"/>
      <c r="S443" s="4"/>
      <c r="T443" s="34"/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2"/>
      <c r="B444" s="72"/>
      <c r="C444" s="6"/>
      <c r="D444" s="12"/>
      <c r="E444" s="13"/>
      <c r="F444" s="13"/>
      <c r="G444" s="13"/>
      <c r="H444" s="13"/>
      <c r="I444" s="12"/>
      <c r="J444" s="34"/>
      <c r="K444" s="2"/>
      <c r="L444" s="17"/>
      <c r="M444" s="11"/>
      <c r="N444" s="11"/>
      <c r="O444" s="17"/>
      <c r="P444" s="13"/>
      <c r="Q444" s="20"/>
      <c r="R444" s="13"/>
      <c r="S444" s="4"/>
      <c r="T444" s="34"/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2"/>
      <c r="B445" s="72"/>
      <c r="C445" s="6"/>
      <c r="D445" s="12"/>
      <c r="E445" s="13"/>
      <c r="F445" s="13"/>
      <c r="G445" s="13"/>
      <c r="H445" s="13"/>
      <c r="I445" s="12"/>
      <c r="J445" s="34"/>
      <c r="K445" s="2"/>
      <c r="L445" s="17"/>
      <c r="M445" s="11"/>
      <c r="N445" s="11"/>
      <c r="O445" s="17"/>
      <c r="P445" s="13"/>
      <c r="Q445" s="20"/>
      <c r="R445" s="13"/>
      <c r="S445" s="4"/>
      <c r="T445" s="34"/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2"/>
      <c r="B446" s="72"/>
      <c r="C446" s="6"/>
      <c r="D446" s="12"/>
      <c r="E446" s="13"/>
      <c r="F446" s="13"/>
      <c r="G446" s="13"/>
      <c r="H446" s="13"/>
      <c r="I446" s="12"/>
      <c r="J446" s="34"/>
      <c r="K446" s="2"/>
      <c r="L446" s="17"/>
      <c r="M446" s="11"/>
      <c r="N446" s="11"/>
      <c r="O446" s="17"/>
      <c r="P446" s="13"/>
      <c r="Q446" s="20"/>
      <c r="R446" s="13"/>
      <c r="S446" s="4"/>
      <c r="T446" s="34"/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2"/>
      <c r="B447" s="72"/>
      <c r="C447" s="6"/>
      <c r="D447" s="12"/>
      <c r="E447" s="13"/>
      <c r="F447" s="13"/>
      <c r="G447" s="13"/>
      <c r="H447" s="13"/>
      <c r="I447" s="12"/>
      <c r="J447" s="34"/>
      <c r="K447" s="2"/>
      <c r="L447" s="17"/>
      <c r="M447" s="11"/>
      <c r="N447" s="11"/>
      <c r="O447" s="17"/>
      <c r="P447" s="13"/>
      <c r="Q447" s="20"/>
      <c r="R447" s="13"/>
      <c r="S447" s="4"/>
      <c r="T447" s="34"/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2"/>
      <c r="B448" s="72"/>
      <c r="C448" s="6"/>
      <c r="D448" s="12"/>
      <c r="E448" s="13"/>
      <c r="F448" s="13"/>
      <c r="G448" s="13"/>
      <c r="H448" s="13"/>
      <c r="I448" s="12"/>
      <c r="J448" s="34"/>
      <c r="K448" s="2"/>
      <c r="L448" s="17"/>
      <c r="M448" s="11"/>
      <c r="N448" s="11"/>
      <c r="O448" s="17"/>
      <c r="P448" s="13"/>
      <c r="Q448" s="20"/>
      <c r="R448" s="13"/>
      <c r="S448" s="4"/>
      <c r="T448" s="34"/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2"/>
      <c r="B449" s="72"/>
      <c r="C449" s="6"/>
      <c r="D449" s="12"/>
      <c r="E449" s="13"/>
      <c r="F449" s="13"/>
      <c r="G449" s="13"/>
      <c r="H449" s="13"/>
      <c r="I449" s="12"/>
      <c r="J449" s="34"/>
      <c r="K449" s="2"/>
      <c r="L449" s="17"/>
      <c r="M449" s="11"/>
      <c r="N449" s="11"/>
      <c r="O449" s="17"/>
      <c r="P449" s="13"/>
      <c r="Q449" s="20"/>
      <c r="R449" s="13"/>
      <c r="S449" s="4"/>
      <c r="T449" s="34"/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2"/>
      <c r="B450" s="72"/>
      <c r="C450" s="6"/>
      <c r="D450" s="12"/>
      <c r="E450" s="13"/>
      <c r="F450" s="13"/>
      <c r="G450" s="13"/>
      <c r="H450" s="13"/>
      <c r="I450" s="12"/>
      <c r="J450" s="34"/>
      <c r="K450" s="2"/>
      <c r="L450" s="17"/>
      <c r="M450" s="11"/>
      <c r="N450" s="11"/>
      <c r="O450" s="17"/>
      <c r="P450" s="13"/>
      <c r="Q450" s="20"/>
      <c r="R450" s="13"/>
      <c r="S450" s="4"/>
      <c r="T450" s="34"/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2"/>
      <c r="B451" s="72"/>
      <c r="C451" s="6"/>
      <c r="D451" s="12"/>
      <c r="E451" s="13"/>
      <c r="F451" s="13"/>
      <c r="G451" s="13"/>
      <c r="H451" s="13"/>
      <c r="I451" s="12"/>
      <c r="J451" s="34"/>
      <c r="K451" s="2"/>
      <c r="L451" s="17"/>
      <c r="M451" s="11"/>
      <c r="N451" s="11"/>
      <c r="O451" s="17"/>
      <c r="P451" s="13"/>
      <c r="Q451" s="20"/>
      <c r="R451" s="13"/>
      <c r="S451" s="4"/>
      <c r="T451" s="34"/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2"/>
      <c r="B452" s="72"/>
      <c r="C452" s="6"/>
      <c r="D452" s="12"/>
      <c r="E452" s="13"/>
      <c r="F452" s="13"/>
      <c r="G452" s="13"/>
      <c r="H452" s="13"/>
      <c r="I452" s="12"/>
      <c r="J452" s="34"/>
      <c r="K452" s="2"/>
      <c r="L452" s="17"/>
      <c r="M452" s="11"/>
      <c r="N452" s="11"/>
      <c r="O452" s="17"/>
      <c r="P452" s="13"/>
      <c r="Q452" s="20"/>
      <c r="R452" s="13"/>
      <c r="S452" s="4"/>
      <c r="T452" s="34"/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2"/>
      <c r="B453" s="72"/>
      <c r="C453" s="6"/>
      <c r="D453" s="12"/>
      <c r="E453" s="13"/>
      <c r="F453" s="13"/>
      <c r="G453" s="13"/>
      <c r="H453" s="13"/>
      <c r="I453" s="12"/>
      <c r="J453" s="34"/>
      <c r="K453" s="2"/>
      <c r="L453" s="17"/>
      <c r="M453" s="11"/>
      <c r="N453" s="11"/>
      <c r="O453" s="17"/>
      <c r="P453" s="13"/>
      <c r="Q453" s="20"/>
      <c r="R453" s="13"/>
      <c r="S453" s="4"/>
      <c r="T453" s="34"/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2"/>
      <c r="B454" s="72"/>
      <c r="C454" s="6"/>
      <c r="D454" s="12"/>
      <c r="E454" s="13"/>
      <c r="F454" s="13"/>
      <c r="G454" s="13"/>
      <c r="H454" s="13"/>
      <c r="I454" s="12"/>
      <c r="J454" s="34"/>
      <c r="K454" s="2"/>
      <c r="L454" s="17"/>
      <c r="M454" s="11"/>
      <c r="N454" s="11"/>
      <c r="O454" s="17"/>
      <c r="P454" s="13"/>
      <c r="Q454" s="20"/>
      <c r="R454" s="13"/>
      <c r="S454" s="4"/>
      <c r="T454" s="34"/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2"/>
      <c r="B455" s="72"/>
      <c r="C455" s="6"/>
      <c r="D455" s="12"/>
      <c r="E455" s="13"/>
      <c r="F455" s="13"/>
      <c r="G455" s="13"/>
      <c r="H455" s="13"/>
      <c r="I455" s="12"/>
      <c r="J455" s="34"/>
      <c r="K455" s="2"/>
      <c r="L455" s="17"/>
      <c r="M455" s="11"/>
      <c r="N455" s="11"/>
      <c r="O455" s="17"/>
      <c r="P455" s="13"/>
      <c r="Q455" s="20"/>
      <c r="R455" s="13"/>
      <c r="S455" s="4"/>
      <c r="T455" s="34"/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2"/>
      <c r="B456" s="72"/>
      <c r="C456" s="6"/>
      <c r="D456" s="12"/>
      <c r="E456" s="13"/>
      <c r="F456" s="13"/>
      <c r="G456" s="13"/>
      <c r="H456" s="13"/>
      <c r="I456" s="12"/>
      <c r="J456" s="34"/>
      <c r="K456" s="2"/>
      <c r="L456" s="17"/>
      <c r="M456" s="11"/>
      <c r="N456" s="11"/>
      <c r="O456" s="17"/>
      <c r="P456" s="13"/>
      <c r="Q456" s="20"/>
      <c r="R456" s="13"/>
      <c r="S456" s="4"/>
      <c r="T456" s="34"/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2"/>
      <c r="B457" s="72"/>
      <c r="C457" s="6"/>
      <c r="D457" s="12"/>
      <c r="E457" s="13"/>
      <c r="F457" s="13"/>
      <c r="G457" s="13"/>
      <c r="H457" s="13"/>
      <c r="I457" s="12"/>
      <c r="J457" s="34"/>
      <c r="K457" s="2"/>
      <c r="L457" s="17"/>
      <c r="M457" s="11"/>
      <c r="N457" s="11"/>
      <c r="O457" s="17"/>
      <c r="P457" s="13"/>
      <c r="Q457" s="20"/>
      <c r="R457" s="13"/>
      <c r="S457" s="4"/>
      <c r="T457" s="34"/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2"/>
      <c r="B458" s="72"/>
      <c r="C458" s="6"/>
      <c r="D458" s="12"/>
      <c r="E458" s="13"/>
      <c r="F458" s="13"/>
      <c r="G458" s="13"/>
      <c r="H458" s="13"/>
      <c r="I458" s="12"/>
      <c r="J458" s="34"/>
      <c r="K458" s="2"/>
      <c r="L458" s="17"/>
      <c r="M458" s="11"/>
      <c r="N458" s="11"/>
      <c r="O458" s="17"/>
      <c r="P458" s="13"/>
      <c r="Q458" s="20"/>
      <c r="R458" s="13"/>
      <c r="S458" s="4"/>
      <c r="T458" s="34"/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2"/>
      <c r="B459" s="72"/>
      <c r="C459" s="6"/>
      <c r="D459" s="12"/>
      <c r="E459" s="13"/>
      <c r="F459" s="13"/>
      <c r="G459" s="13"/>
      <c r="H459" s="13"/>
      <c r="I459" s="12"/>
      <c r="J459" s="34"/>
      <c r="K459" s="2"/>
      <c r="L459" s="17"/>
      <c r="M459" s="11"/>
      <c r="N459" s="11"/>
      <c r="O459" s="17"/>
      <c r="P459" s="13"/>
      <c r="Q459" s="20"/>
      <c r="R459" s="13"/>
      <c r="S459" s="4"/>
      <c r="T459" s="34"/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2"/>
      <c r="B460" s="72"/>
      <c r="C460" s="6"/>
      <c r="D460" s="12"/>
      <c r="E460" s="13"/>
      <c r="F460" s="13"/>
      <c r="G460" s="13"/>
      <c r="H460" s="13"/>
      <c r="I460" s="12"/>
      <c r="J460" s="34"/>
      <c r="K460" s="2"/>
      <c r="L460" s="17"/>
      <c r="M460" s="11"/>
      <c r="N460" s="11"/>
      <c r="O460" s="17"/>
      <c r="P460" s="13"/>
      <c r="Q460" s="20"/>
      <c r="R460" s="13"/>
      <c r="S460" s="4"/>
      <c r="T460" s="34"/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2"/>
      <c r="B461" s="72"/>
      <c r="C461" s="6"/>
      <c r="D461" s="12"/>
      <c r="E461" s="13"/>
      <c r="F461" s="13"/>
      <c r="G461" s="13"/>
      <c r="H461" s="13"/>
      <c r="I461" s="12"/>
      <c r="J461" s="34"/>
      <c r="K461" s="2"/>
      <c r="L461" s="17"/>
      <c r="M461" s="11"/>
      <c r="N461" s="11"/>
      <c r="O461" s="17"/>
      <c r="P461" s="13"/>
      <c r="Q461" s="20"/>
      <c r="R461" s="13"/>
      <c r="S461" s="4"/>
      <c r="T461" s="34"/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2"/>
      <c r="B462" s="72"/>
      <c r="C462" s="6"/>
      <c r="D462" s="12"/>
      <c r="E462" s="13"/>
      <c r="F462" s="13"/>
      <c r="G462" s="13"/>
      <c r="H462" s="13"/>
      <c r="I462" s="12"/>
      <c r="J462" s="34"/>
      <c r="K462" s="2"/>
      <c r="L462" s="17"/>
      <c r="M462" s="11"/>
      <c r="N462" s="11"/>
      <c r="O462" s="17"/>
      <c r="P462" s="13"/>
      <c r="Q462" s="20"/>
      <c r="R462" s="13"/>
      <c r="S462" s="4"/>
      <c r="T462" s="34"/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2"/>
      <c r="B463" s="72"/>
      <c r="C463" s="6"/>
      <c r="D463" s="12"/>
      <c r="E463" s="13"/>
      <c r="F463" s="13"/>
      <c r="G463" s="13"/>
      <c r="H463" s="13"/>
      <c r="I463" s="12"/>
      <c r="J463" s="34"/>
      <c r="K463" s="2"/>
      <c r="L463" s="17"/>
      <c r="M463" s="11"/>
      <c r="N463" s="11"/>
      <c r="O463" s="17"/>
      <c r="P463" s="13"/>
      <c r="Q463" s="20"/>
      <c r="R463" s="13"/>
      <c r="S463" s="4"/>
      <c r="T463" s="34"/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2"/>
      <c r="B464" s="72"/>
      <c r="C464" s="6"/>
      <c r="D464" s="12"/>
      <c r="E464" s="13"/>
      <c r="F464" s="13"/>
      <c r="G464" s="13"/>
      <c r="H464" s="13"/>
      <c r="I464" s="12"/>
      <c r="J464" s="34"/>
      <c r="K464" s="2"/>
      <c r="L464" s="17"/>
      <c r="M464" s="11"/>
      <c r="N464" s="11"/>
      <c r="O464" s="17"/>
      <c r="P464" s="13"/>
      <c r="Q464" s="20"/>
      <c r="R464" s="13"/>
      <c r="S464" s="4"/>
      <c r="T464" s="34"/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2"/>
      <c r="B465" s="72"/>
      <c r="C465" s="6"/>
      <c r="D465" s="12"/>
      <c r="E465" s="13"/>
      <c r="F465" s="13"/>
      <c r="G465" s="13"/>
      <c r="H465" s="13"/>
      <c r="I465" s="12"/>
      <c r="J465" s="34"/>
      <c r="K465" s="2"/>
      <c r="L465" s="17"/>
      <c r="M465" s="11"/>
      <c r="N465" s="11"/>
      <c r="O465" s="17"/>
      <c r="P465" s="13"/>
      <c r="Q465" s="20"/>
      <c r="R465" s="13"/>
      <c r="S465" s="4"/>
      <c r="T465" s="34"/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2"/>
      <c r="B466" s="72"/>
      <c r="C466" s="6"/>
      <c r="D466" s="12"/>
      <c r="E466" s="13"/>
      <c r="F466" s="13"/>
      <c r="G466" s="13"/>
      <c r="H466" s="13"/>
      <c r="I466" s="12"/>
      <c r="J466" s="34"/>
      <c r="K466" s="2"/>
      <c r="L466" s="17"/>
      <c r="M466" s="11"/>
      <c r="N466" s="11"/>
      <c r="O466" s="17"/>
      <c r="P466" s="13"/>
      <c r="Q466" s="20"/>
      <c r="R466" s="13"/>
      <c r="S466" s="4"/>
      <c r="T466" s="34"/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2"/>
      <c r="B467" s="72"/>
      <c r="C467" s="6"/>
      <c r="D467" s="12"/>
      <c r="E467" s="13"/>
      <c r="F467" s="13"/>
      <c r="G467" s="13"/>
      <c r="H467" s="13"/>
      <c r="I467" s="12"/>
      <c r="J467" s="34"/>
      <c r="K467" s="2"/>
      <c r="L467" s="17"/>
      <c r="M467" s="11"/>
      <c r="N467" s="11"/>
      <c r="O467" s="17"/>
      <c r="P467" s="13"/>
      <c r="Q467" s="20"/>
      <c r="R467" s="13"/>
      <c r="S467" s="4"/>
      <c r="T467" s="34"/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2"/>
      <c r="B468" s="72"/>
      <c r="C468" s="6"/>
      <c r="D468" s="12"/>
      <c r="E468" s="13"/>
      <c r="F468" s="13"/>
      <c r="G468" s="13"/>
      <c r="H468" s="13"/>
      <c r="I468" s="12"/>
      <c r="J468" s="34"/>
      <c r="K468" s="2"/>
      <c r="L468" s="17"/>
      <c r="M468" s="11"/>
      <c r="N468" s="11"/>
      <c r="O468" s="17"/>
      <c r="P468" s="13"/>
      <c r="Q468" s="20"/>
      <c r="R468" s="13"/>
      <c r="S468" s="4"/>
      <c r="T468" s="34"/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2"/>
      <c r="B469" s="72"/>
      <c r="C469" s="6"/>
      <c r="D469" s="12"/>
      <c r="E469" s="13"/>
      <c r="F469" s="13"/>
      <c r="G469" s="13"/>
      <c r="H469" s="13"/>
      <c r="I469" s="12"/>
      <c r="J469" s="34"/>
      <c r="K469" s="2"/>
      <c r="L469" s="17"/>
      <c r="M469" s="11"/>
      <c r="N469" s="11"/>
      <c r="O469" s="17"/>
      <c r="P469" s="13"/>
      <c r="Q469" s="20"/>
      <c r="R469" s="13"/>
      <c r="S469" s="4"/>
      <c r="T469" s="34"/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2"/>
      <c r="B470" s="72"/>
      <c r="C470" s="6"/>
      <c r="D470" s="12"/>
      <c r="E470" s="13"/>
      <c r="F470" s="13"/>
      <c r="G470" s="13"/>
      <c r="H470" s="13"/>
      <c r="I470" s="12"/>
      <c r="J470" s="34"/>
      <c r="K470" s="2"/>
      <c r="L470" s="17"/>
      <c r="M470" s="11"/>
      <c r="N470" s="11"/>
      <c r="O470" s="17"/>
      <c r="P470" s="13"/>
      <c r="Q470" s="20"/>
      <c r="R470" s="13"/>
      <c r="S470" s="4"/>
      <c r="T470" s="34"/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2"/>
      <c r="B471" s="72"/>
      <c r="C471" s="6"/>
      <c r="D471" s="12"/>
      <c r="E471" s="13"/>
      <c r="F471" s="13"/>
      <c r="G471" s="13"/>
      <c r="H471" s="13"/>
      <c r="I471" s="12"/>
      <c r="J471" s="34"/>
      <c r="K471" s="2"/>
      <c r="L471" s="17"/>
      <c r="M471" s="11"/>
      <c r="N471" s="11"/>
      <c r="O471" s="17"/>
      <c r="P471" s="13"/>
      <c r="Q471" s="20"/>
      <c r="R471" s="13"/>
      <c r="S471" s="4"/>
      <c r="T471" s="34"/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2"/>
      <c r="B472" s="72"/>
      <c r="C472" s="6"/>
      <c r="D472" s="12"/>
      <c r="E472" s="13"/>
      <c r="F472" s="13"/>
      <c r="G472" s="13"/>
      <c r="H472" s="13"/>
      <c r="I472" s="12"/>
      <c r="J472" s="34"/>
      <c r="K472" s="2"/>
      <c r="L472" s="17"/>
      <c r="M472" s="11"/>
      <c r="N472" s="11"/>
      <c r="O472" s="17"/>
      <c r="P472" s="13"/>
      <c r="Q472" s="20"/>
      <c r="R472" s="13"/>
      <c r="S472" s="4"/>
      <c r="T472" s="34"/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2"/>
      <c r="B473" s="72"/>
      <c r="C473" s="6"/>
      <c r="D473" s="12"/>
      <c r="E473" s="13"/>
      <c r="F473" s="13"/>
      <c r="G473" s="13"/>
      <c r="H473" s="13"/>
      <c r="I473" s="12"/>
      <c r="J473" s="34"/>
      <c r="K473" s="2"/>
      <c r="L473" s="17"/>
      <c r="M473" s="11"/>
      <c r="N473" s="11"/>
      <c r="O473" s="17"/>
      <c r="P473" s="13"/>
      <c r="Q473" s="20"/>
      <c r="R473" s="13"/>
      <c r="S473" s="4"/>
      <c r="T473" s="34"/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2"/>
      <c r="B474" s="72"/>
      <c r="C474" s="6"/>
      <c r="D474" s="12"/>
      <c r="E474" s="13"/>
      <c r="F474" s="13"/>
      <c r="G474" s="13"/>
      <c r="H474" s="13"/>
      <c r="I474" s="12"/>
      <c r="J474" s="34"/>
      <c r="K474" s="2"/>
      <c r="L474" s="17"/>
      <c r="M474" s="11"/>
      <c r="N474" s="11"/>
      <c r="O474" s="17"/>
      <c r="P474" s="13"/>
      <c r="Q474" s="20"/>
      <c r="R474" s="13"/>
      <c r="S474" s="4"/>
      <c r="T474" s="34"/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2"/>
      <c r="B475" s="72"/>
      <c r="C475" s="6"/>
      <c r="D475" s="12"/>
      <c r="E475" s="13"/>
      <c r="F475" s="13"/>
      <c r="G475" s="13"/>
      <c r="H475" s="13"/>
      <c r="I475" s="12"/>
      <c r="J475" s="34"/>
      <c r="K475" s="2"/>
      <c r="L475" s="17"/>
      <c r="M475" s="11"/>
      <c r="N475" s="11"/>
      <c r="O475" s="17"/>
      <c r="P475" s="13"/>
      <c r="Q475" s="20"/>
      <c r="R475" s="13"/>
      <c r="S475" s="4"/>
      <c r="T475" s="34"/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2"/>
      <c r="B476" s="72"/>
      <c r="C476" s="6"/>
      <c r="D476" s="12"/>
      <c r="E476" s="13"/>
      <c r="F476" s="13"/>
      <c r="G476" s="13"/>
      <c r="H476" s="13"/>
      <c r="I476" s="12"/>
      <c r="J476" s="34"/>
      <c r="K476" s="2"/>
      <c r="L476" s="17"/>
      <c r="M476" s="11"/>
      <c r="N476" s="11"/>
      <c r="O476" s="17"/>
      <c r="P476" s="13"/>
      <c r="Q476" s="20"/>
      <c r="R476" s="13"/>
      <c r="S476" s="4"/>
      <c r="T476" s="34"/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2"/>
      <c r="B477" s="72"/>
      <c r="C477" s="6"/>
      <c r="D477" s="12"/>
      <c r="E477" s="13"/>
      <c r="F477" s="13"/>
      <c r="G477" s="13"/>
      <c r="H477" s="13"/>
      <c r="I477" s="12"/>
      <c r="J477" s="34"/>
      <c r="K477" s="2"/>
      <c r="L477" s="17"/>
      <c r="M477" s="11"/>
      <c r="N477" s="11"/>
      <c r="O477" s="17"/>
      <c r="P477" s="13"/>
      <c r="Q477" s="20"/>
      <c r="R477" s="13"/>
      <c r="S477" s="4"/>
      <c r="T477" s="34"/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2"/>
      <c r="B478" s="72"/>
      <c r="C478" s="6"/>
      <c r="D478" s="12"/>
      <c r="E478" s="13"/>
      <c r="F478" s="13"/>
      <c r="G478" s="13"/>
      <c r="H478" s="13"/>
      <c r="I478" s="12"/>
      <c r="J478" s="34"/>
      <c r="K478" s="2"/>
      <c r="L478" s="17"/>
      <c r="M478" s="11"/>
      <c r="N478" s="11"/>
      <c r="O478" s="17"/>
      <c r="P478" s="13"/>
      <c r="Q478" s="20"/>
      <c r="R478" s="13"/>
      <c r="S478" s="4"/>
      <c r="T478" s="34"/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2"/>
      <c r="B479" s="72"/>
      <c r="C479" s="6"/>
      <c r="D479" s="12"/>
      <c r="E479" s="13"/>
      <c r="F479" s="13"/>
      <c r="G479" s="13"/>
      <c r="H479" s="13"/>
      <c r="I479" s="12"/>
      <c r="J479" s="34"/>
      <c r="K479" s="2"/>
      <c r="L479" s="17"/>
      <c r="M479" s="11"/>
      <c r="N479" s="11"/>
      <c r="O479" s="17"/>
      <c r="P479" s="13"/>
      <c r="Q479" s="20"/>
      <c r="R479" s="13"/>
      <c r="S479" s="4"/>
      <c r="T479" s="34"/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2"/>
      <c r="B480" s="72"/>
      <c r="C480" s="6"/>
      <c r="D480" s="12"/>
      <c r="E480" s="13"/>
      <c r="F480" s="13"/>
      <c r="G480" s="13"/>
      <c r="H480" s="13"/>
      <c r="I480" s="12"/>
      <c r="J480" s="34"/>
      <c r="K480" s="2"/>
      <c r="L480" s="17"/>
      <c r="M480" s="11"/>
      <c r="N480" s="11"/>
      <c r="O480" s="17"/>
      <c r="P480" s="13"/>
      <c r="Q480" s="20"/>
      <c r="R480" s="13"/>
      <c r="S480" s="4"/>
      <c r="T480" s="34"/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2"/>
      <c r="B481" s="72"/>
      <c r="C481" s="6"/>
      <c r="D481" s="12"/>
      <c r="E481" s="13"/>
      <c r="F481" s="13"/>
      <c r="G481" s="13"/>
      <c r="H481" s="13"/>
      <c r="I481" s="12"/>
      <c r="J481" s="34"/>
      <c r="K481" s="2"/>
      <c r="L481" s="17"/>
      <c r="M481" s="11"/>
      <c r="N481" s="11"/>
      <c r="O481" s="17"/>
      <c r="P481" s="13"/>
      <c r="Q481" s="20"/>
      <c r="R481" s="13"/>
      <c r="S481" s="4"/>
      <c r="T481" s="34"/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2"/>
      <c r="B482" s="72"/>
      <c r="C482" s="6"/>
      <c r="D482" s="12"/>
      <c r="E482" s="13"/>
      <c r="F482" s="13"/>
      <c r="G482" s="13"/>
      <c r="H482" s="13"/>
      <c r="I482" s="12"/>
      <c r="J482" s="34"/>
      <c r="K482" s="2"/>
      <c r="L482" s="17"/>
      <c r="M482" s="11"/>
      <c r="N482" s="11"/>
      <c r="O482" s="17"/>
      <c r="P482" s="13"/>
      <c r="Q482" s="20"/>
      <c r="R482" s="13"/>
      <c r="S482" s="4"/>
      <c r="T482" s="34"/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2"/>
      <c r="B483" s="72"/>
      <c r="C483" s="6"/>
      <c r="D483" s="12"/>
      <c r="E483" s="13"/>
      <c r="F483" s="13"/>
      <c r="G483" s="13"/>
      <c r="H483" s="13"/>
      <c r="I483" s="12"/>
      <c r="J483" s="34"/>
      <c r="K483" s="2"/>
      <c r="L483" s="17"/>
      <c r="M483" s="11"/>
      <c r="N483" s="11"/>
      <c r="O483" s="17"/>
      <c r="P483" s="13"/>
      <c r="Q483" s="20"/>
      <c r="R483" s="13"/>
      <c r="S483" s="4"/>
      <c r="T483" s="34"/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2"/>
      <c r="B484" s="72"/>
      <c r="C484" s="6"/>
      <c r="D484" s="12"/>
      <c r="E484" s="13"/>
      <c r="F484" s="13"/>
      <c r="G484" s="13"/>
      <c r="H484" s="13"/>
      <c r="I484" s="12"/>
      <c r="J484" s="34"/>
      <c r="K484" s="2"/>
      <c r="L484" s="17"/>
      <c r="M484" s="11"/>
      <c r="N484" s="11"/>
      <c r="O484" s="17"/>
      <c r="P484" s="13"/>
      <c r="Q484" s="20"/>
      <c r="R484" s="13"/>
      <c r="S484" s="4"/>
      <c r="T484" s="34"/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2"/>
      <c r="B485" s="72"/>
      <c r="C485" s="6"/>
      <c r="D485" s="12"/>
      <c r="E485" s="13"/>
      <c r="F485" s="13"/>
      <c r="G485" s="13"/>
      <c r="H485" s="13"/>
      <c r="I485" s="12"/>
      <c r="J485" s="34"/>
      <c r="K485" s="2"/>
      <c r="L485" s="17"/>
      <c r="M485" s="11"/>
      <c r="N485" s="11"/>
      <c r="O485" s="17"/>
      <c r="P485" s="13"/>
      <c r="Q485" s="20"/>
      <c r="R485" s="13"/>
      <c r="S485" s="4"/>
      <c r="T485" s="34"/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2"/>
      <c r="B486" s="72"/>
      <c r="C486" s="6"/>
      <c r="D486" s="12"/>
      <c r="E486" s="13"/>
      <c r="F486" s="13"/>
      <c r="G486" s="13"/>
      <c r="H486" s="13"/>
      <c r="I486" s="12"/>
      <c r="J486" s="34"/>
      <c r="K486" s="2"/>
      <c r="L486" s="17"/>
      <c r="M486" s="11"/>
      <c r="N486" s="11"/>
      <c r="O486" s="17"/>
      <c r="P486" s="13"/>
      <c r="Q486" s="20"/>
      <c r="R486" s="13"/>
      <c r="S486" s="4"/>
      <c r="T486" s="34"/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2"/>
      <c r="B487" s="72"/>
      <c r="C487" s="6"/>
      <c r="D487" s="12"/>
      <c r="E487" s="13"/>
      <c r="F487" s="13"/>
      <c r="G487" s="13"/>
      <c r="H487" s="13"/>
      <c r="I487" s="12"/>
      <c r="J487" s="34"/>
      <c r="K487" s="2"/>
      <c r="L487" s="17"/>
      <c r="M487" s="11"/>
      <c r="N487" s="11"/>
      <c r="O487" s="17"/>
      <c r="P487" s="13"/>
      <c r="Q487" s="20"/>
      <c r="R487" s="13"/>
      <c r="S487" s="4"/>
      <c r="T487" s="34"/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2"/>
      <c r="B488" s="72"/>
      <c r="C488" s="6"/>
      <c r="D488" s="12"/>
      <c r="E488" s="13"/>
      <c r="F488" s="13"/>
      <c r="G488" s="13"/>
      <c r="H488" s="13"/>
      <c r="I488" s="12"/>
      <c r="J488" s="34"/>
      <c r="K488" s="2"/>
      <c r="L488" s="17"/>
      <c r="M488" s="11"/>
      <c r="N488" s="11"/>
      <c r="O488" s="17"/>
      <c r="P488" s="13"/>
      <c r="Q488" s="20"/>
      <c r="R488" s="13"/>
      <c r="S488" s="4"/>
      <c r="T488" s="34"/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2"/>
      <c r="B489" s="72"/>
      <c r="C489" s="6"/>
      <c r="D489" s="12"/>
      <c r="E489" s="13"/>
      <c r="F489" s="13"/>
      <c r="G489" s="13"/>
      <c r="H489" s="13"/>
      <c r="I489" s="12"/>
      <c r="J489" s="34"/>
      <c r="K489" s="2"/>
      <c r="L489" s="17"/>
      <c r="M489" s="11"/>
      <c r="N489" s="11"/>
      <c r="O489" s="17"/>
      <c r="P489" s="13"/>
      <c r="Q489" s="20"/>
      <c r="R489" s="13"/>
      <c r="S489" s="4"/>
      <c r="T489" s="34"/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2"/>
      <c r="B490" s="72"/>
      <c r="C490" s="6"/>
      <c r="D490" s="12"/>
      <c r="E490" s="13"/>
      <c r="F490" s="13"/>
      <c r="G490" s="13"/>
      <c r="H490" s="13"/>
      <c r="I490" s="12"/>
      <c r="J490" s="34"/>
      <c r="K490" s="2"/>
      <c r="L490" s="17"/>
      <c r="M490" s="11"/>
      <c r="N490" s="11"/>
      <c r="O490" s="17"/>
      <c r="P490" s="13"/>
      <c r="Q490" s="20"/>
      <c r="R490" s="13"/>
      <c r="S490" s="4"/>
      <c r="T490" s="34"/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2"/>
      <c r="B491" s="72"/>
      <c r="C491" s="6"/>
      <c r="D491" s="12"/>
      <c r="E491" s="13"/>
      <c r="F491" s="13"/>
      <c r="G491" s="13"/>
      <c r="H491" s="13"/>
      <c r="I491" s="12"/>
      <c r="J491" s="34"/>
      <c r="K491" s="2"/>
      <c r="L491" s="17"/>
      <c r="M491" s="11"/>
      <c r="N491" s="11"/>
      <c r="O491" s="17"/>
      <c r="P491" s="13"/>
      <c r="Q491" s="20"/>
      <c r="R491" s="13"/>
      <c r="S491" s="4"/>
      <c r="T491" s="34"/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2"/>
      <c r="B492" s="72"/>
      <c r="C492" s="6"/>
      <c r="D492" s="12"/>
      <c r="E492" s="13"/>
      <c r="F492" s="13"/>
      <c r="G492" s="13"/>
      <c r="H492" s="13"/>
      <c r="I492" s="12"/>
      <c r="J492" s="34"/>
      <c r="K492" s="2"/>
      <c r="L492" s="17"/>
      <c r="M492" s="11"/>
      <c r="N492" s="11"/>
      <c r="O492" s="17"/>
      <c r="P492" s="13"/>
      <c r="Q492" s="20"/>
      <c r="R492" s="13"/>
      <c r="S492" s="4"/>
      <c r="T492" s="34"/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2"/>
      <c r="B493" s="72"/>
      <c r="C493" s="6"/>
      <c r="D493" s="12"/>
      <c r="E493" s="13"/>
      <c r="F493" s="13"/>
      <c r="G493" s="13"/>
      <c r="H493" s="13"/>
      <c r="I493" s="12"/>
      <c r="J493" s="34"/>
      <c r="K493" s="2"/>
      <c r="L493" s="17"/>
      <c r="M493" s="11"/>
      <c r="N493" s="11"/>
      <c r="O493" s="17"/>
      <c r="P493" s="13"/>
      <c r="Q493" s="20"/>
      <c r="R493" s="13"/>
      <c r="S493" s="4"/>
      <c r="T493" s="34"/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2"/>
      <c r="B494" s="72"/>
      <c r="C494" s="6"/>
      <c r="D494" s="12"/>
      <c r="E494" s="13"/>
      <c r="F494" s="13"/>
      <c r="G494" s="13"/>
      <c r="H494" s="13"/>
      <c r="I494" s="12"/>
      <c r="J494" s="34"/>
      <c r="K494" s="2"/>
      <c r="L494" s="17"/>
      <c r="M494" s="11"/>
      <c r="N494" s="11"/>
      <c r="O494" s="17"/>
      <c r="P494" s="13"/>
      <c r="Q494" s="20"/>
      <c r="R494" s="13"/>
      <c r="S494" s="4"/>
      <c r="T494" s="34"/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2"/>
      <c r="B495" s="72"/>
      <c r="C495" s="6"/>
      <c r="D495" s="12"/>
      <c r="E495" s="13"/>
      <c r="F495" s="13"/>
      <c r="G495" s="13"/>
      <c r="H495" s="13"/>
      <c r="I495" s="12"/>
      <c r="J495" s="34"/>
      <c r="K495" s="2"/>
      <c r="L495" s="17"/>
      <c r="M495" s="11"/>
      <c r="N495" s="11"/>
      <c r="O495" s="17"/>
      <c r="P495" s="13"/>
      <c r="Q495" s="20"/>
      <c r="R495" s="13"/>
      <c r="S495" s="4"/>
      <c r="T495" s="34"/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2"/>
      <c r="B496" s="72"/>
      <c r="C496" s="6"/>
      <c r="D496" s="12"/>
      <c r="E496" s="13"/>
      <c r="F496" s="13"/>
      <c r="G496" s="13"/>
      <c r="H496" s="13"/>
      <c r="I496" s="12"/>
      <c r="J496" s="34"/>
      <c r="K496" s="2"/>
      <c r="L496" s="17"/>
      <c r="M496" s="11"/>
      <c r="N496" s="11"/>
      <c r="O496" s="17"/>
      <c r="P496" s="13"/>
      <c r="Q496" s="20"/>
      <c r="R496" s="13"/>
      <c r="S496" s="4"/>
      <c r="T496" s="34"/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2"/>
      <c r="B497" s="72"/>
      <c r="C497" s="6"/>
      <c r="D497" s="12"/>
      <c r="E497" s="13"/>
      <c r="F497" s="13"/>
      <c r="G497" s="13"/>
      <c r="H497" s="13"/>
      <c r="I497" s="12"/>
      <c r="J497" s="34"/>
      <c r="K497" s="2"/>
      <c r="L497" s="17"/>
      <c r="M497" s="11"/>
      <c r="N497" s="11"/>
      <c r="O497" s="17"/>
      <c r="P497" s="13"/>
      <c r="Q497" s="20"/>
      <c r="R497" s="13"/>
      <c r="S497" s="4"/>
      <c r="T497" s="34"/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2"/>
      <c r="B498" s="72"/>
      <c r="C498" s="6"/>
      <c r="D498" s="12"/>
      <c r="E498" s="13"/>
      <c r="F498" s="13"/>
      <c r="G498" s="13"/>
      <c r="H498" s="13"/>
      <c r="I498" s="12"/>
      <c r="J498" s="34"/>
      <c r="K498" s="2"/>
      <c r="L498" s="17"/>
      <c r="M498" s="11"/>
      <c r="N498" s="11"/>
      <c r="O498" s="17"/>
      <c r="P498" s="13"/>
      <c r="Q498" s="20"/>
      <c r="R498" s="13"/>
      <c r="S498" s="4"/>
      <c r="T498" s="34"/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2"/>
      <c r="B499" s="72"/>
      <c r="C499" s="6"/>
      <c r="D499" s="12"/>
      <c r="E499" s="13"/>
      <c r="F499" s="13"/>
      <c r="G499" s="13"/>
      <c r="H499" s="13"/>
      <c r="I499" s="12"/>
      <c r="J499" s="34"/>
      <c r="K499" s="2"/>
      <c r="L499" s="17"/>
      <c r="M499" s="11"/>
      <c r="N499" s="11"/>
      <c r="O499" s="17"/>
      <c r="P499" s="13"/>
      <c r="Q499" s="20"/>
      <c r="R499" s="13"/>
      <c r="S499" s="4"/>
      <c r="T499" s="34"/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2"/>
      <c r="B500" s="72"/>
      <c r="C500" s="6"/>
      <c r="D500" s="12"/>
      <c r="E500" s="13"/>
      <c r="F500" s="13"/>
      <c r="G500" s="13"/>
      <c r="H500" s="13"/>
      <c r="I500" s="12"/>
      <c r="J500" s="34"/>
      <c r="K500" s="2"/>
      <c r="L500" s="17"/>
      <c r="M500" s="11"/>
      <c r="N500" s="11"/>
      <c r="O500" s="17"/>
      <c r="P500" s="13"/>
      <c r="Q500" s="20"/>
      <c r="R500" s="13"/>
      <c r="S500" s="4"/>
      <c r="T500" s="34"/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2"/>
      <c r="B501" s="72"/>
      <c r="C501" s="6"/>
      <c r="D501" s="12"/>
      <c r="E501" s="13"/>
      <c r="F501" s="13"/>
      <c r="G501" s="13"/>
      <c r="H501" s="13"/>
      <c r="I501" s="12"/>
      <c r="J501" s="34"/>
      <c r="K501" s="2"/>
      <c r="L501" s="17"/>
      <c r="M501" s="11"/>
      <c r="N501" s="11"/>
      <c r="O501" s="17"/>
      <c r="P501" s="13"/>
      <c r="Q501" s="20"/>
      <c r="R501" s="13"/>
      <c r="S501" s="4"/>
      <c r="T501" s="34"/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2"/>
      <c r="B502" s="72"/>
      <c r="C502" s="6"/>
      <c r="D502" s="12"/>
      <c r="E502" s="13"/>
      <c r="F502" s="13"/>
      <c r="G502" s="13"/>
      <c r="H502" s="13"/>
      <c r="I502" s="12"/>
      <c r="J502" s="34"/>
      <c r="K502" s="2"/>
      <c r="L502" s="17"/>
      <c r="M502" s="11"/>
      <c r="N502" s="11"/>
      <c r="O502" s="17"/>
      <c r="P502" s="13"/>
      <c r="Q502" s="20"/>
      <c r="R502" s="13"/>
      <c r="S502" s="4"/>
      <c r="T502" s="34"/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2"/>
      <c r="B503" s="72"/>
      <c r="C503" s="6"/>
      <c r="D503" s="12"/>
      <c r="E503" s="13"/>
      <c r="F503" s="13"/>
      <c r="G503" s="13"/>
      <c r="H503" s="13"/>
      <c r="I503" s="12"/>
      <c r="J503" s="34"/>
      <c r="K503" s="2"/>
      <c r="L503" s="17"/>
      <c r="M503" s="11"/>
      <c r="N503" s="11"/>
      <c r="O503" s="17"/>
      <c r="P503" s="13"/>
      <c r="Q503" s="20"/>
      <c r="R503" s="13"/>
      <c r="S503" s="4"/>
      <c r="T503" s="34"/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2"/>
      <c r="B504" s="72"/>
      <c r="C504" s="6"/>
      <c r="D504" s="12"/>
      <c r="E504" s="13"/>
      <c r="F504" s="13"/>
      <c r="G504" s="13"/>
      <c r="H504" s="13"/>
      <c r="I504" s="12"/>
      <c r="J504" s="34"/>
      <c r="K504" s="2"/>
      <c r="L504" s="17"/>
      <c r="M504" s="11"/>
      <c r="N504" s="11"/>
      <c r="O504" s="17"/>
      <c r="P504" s="13"/>
      <c r="Q504" s="20"/>
      <c r="R504" s="13"/>
      <c r="S504" s="4"/>
      <c r="T504" s="34"/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2"/>
      <c r="B505" s="72"/>
      <c r="C505" s="6"/>
      <c r="D505" s="12"/>
      <c r="E505" s="13"/>
      <c r="F505" s="13"/>
      <c r="G505" s="13"/>
      <c r="H505" s="13"/>
      <c r="I505" s="12"/>
      <c r="J505" s="34"/>
      <c r="K505" s="2"/>
      <c r="L505" s="17"/>
      <c r="M505" s="11"/>
      <c r="N505" s="11"/>
      <c r="O505" s="17"/>
      <c r="P505" s="13"/>
      <c r="Q505" s="20"/>
      <c r="R505" s="13"/>
      <c r="S505" s="4"/>
      <c r="T505" s="34"/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2"/>
      <c r="B506" s="72"/>
      <c r="C506" s="6"/>
      <c r="D506" s="12"/>
      <c r="E506" s="13"/>
      <c r="F506" s="13"/>
      <c r="G506" s="13"/>
      <c r="H506" s="13"/>
      <c r="I506" s="12"/>
      <c r="J506" s="34"/>
      <c r="K506" s="2"/>
      <c r="L506" s="17"/>
      <c r="M506" s="11"/>
      <c r="N506" s="11"/>
      <c r="O506" s="17"/>
      <c r="P506" s="13"/>
      <c r="Q506" s="20"/>
      <c r="R506" s="13"/>
      <c r="S506" s="4"/>
      <c r="T506" s="34"/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2"/>
      <c r="B507" s="72"/>
      <c r="C507" s="6"/>
      <c r="D507" s="12"/>
      <c r="E507" s="13"/>
      <c r="F507" s="13"/>
      <c r="G507" s="13"/>
      <c r="H507" s="13"/>
      <c r="I507" s="12"/>
      <c r="J507" s="34"/>
      <c r="K507" s="2"/>
      <c r="L507" s="17"/>
      <c r="M507" s="11"/>
      <c r="N507" s="11"/>
      <c r="O507" s="17"/>
      <c r="P507" s="13"/>
      <c r="Q507" s="20"/>
      <c r="R507" s="13"/>
      <c r="S507" s="4"/>
      <c r="T507" s="34"/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2"/>
      <c r="B508" s="72"/>
      <c r="C508" s="6"/>
      <c r="D508" s="12"/>
      <c r="E508" s="13"/>
      <c r="F508" s="13"/>
      <c r="G508" s="13"/>
      <c r="H508" s="13"/>
      <c r="I508" s="12"/>
      <c r="J508" s="34"/>
      <c r="K508" s="2"/>
      <c r="L508" s="17"/>
      <c r="M508" s="11"/>
      <c r="N508" s="11"/>
      <c r="O508" s="17"/>
      <c r="P508" s="13"/>
      <c r="Q508" s="20"/>
      <c r="R508" s="13"/>
      <c r="S508" s="4"/>
      <c r="T508" s="34"/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2"/>
      <c r="B509" s="72"/>
      <c r="C509" s="6"/>
      <c r="D509" s="12"/>
      <c r="E509" s="13"/>
      <c r="F509" s="13"/>
      <c r="G509" s="13"/>
      <c r="H509" s="13"/>
      <c r="I509" s="12"/>
      <c r="J509" s="34"/>
      <c r="K509" s="2"/>
      <c r="L509" s="17"/>
      <c r="M509" s="11"/>
      <c r="N509" s="11"/>
      <c r="O509" s="17"/>
      <c r="P509" s="13"/>
      <c r="Q509" s="20"/>
      <c r="R509" s="13"/>
      <c r="S509" s="4"/>
      <c r="T509" s="34"/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2"/>
      <c r="B510" s="72"/>
      <c r="C510" s="6"/>
      <c r="D510" s="12"/>
      <c r="E510" s="13"/>
      <c r="F510" s="13"/>
      <c r="G510" s="13"/>
      <c r="H510" s="13"/>
      <c r="I510" s="12"/>
      <c r="J510" s="34"/>
      <c r="K510" s="2"/>
      <c r="L510" s="17"/>
      <c r="M510" s="11"/>
      <c r="N510" s="11"/>
      <c r="O510" s="17"/>
      <c r="P510" s="13"/>
      <c r="Q510" s="20"/>
      <c r="R510" s="13"/>
      <c r="S510" s="4"/>
      <c r="T510" s="34"/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2"/>
      <c r="B511" s="72"/>
      <c r="C511" s="6"/>
      <c r="D511" s="12"/>
      <c r="E511" s="13"/>
      <c r="F511" s="13"/>
      <c r="G511" s="13"/>
      <c r="H511" s="13"/>
      <c r="I511" s="12"/>
      <c r="J511" s="34"/>
      <c r="K511" s="2"/>
      <c r="L511" s="17"/>
      <c r="M511" s="11"/>
      <c r="N511" s="11"/>
      <c r="O511" s="17"/>
      <c r="P511" s="13"/>
      <c r="Q511" s="20"/>
      <c r="R511" s="13"/>
      <c r="S511" s="4"/>
      <c r="T511" s="34"/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2"/>
      <c r="B512" s="72"/>
      <c r="C512" s="6"/>
      <c r="D512" s="12"/>
      <c r="E512" s="13"/>
      <c r="F512" s="13"/>
      <c r="G512" s="13"/>
      <c r="H512" s="13"/>
      <c r="I512" s="12"/>
      <c r="J512" s="34"/>
      <c r="K512" s="2"/>
      <c r="L512" s="17"/>
      <c r="M512" s="11"/>
      <c r="N512" s="11"/>
      <c r="O512" s="17"/>
      <c r="P512" s="13"/>
      <c r="Q512" s="20"/>
      <c r="R512" s="13"/>
      <c r="S512" s="4"/>
      <c r="T512" s="34"/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2"/>
      <c r="B513" s="72"/>
      <c r="C513" s="6"/>
      <c r="D513" s="12"/>
      <c r="E513" s="13"/>
      <c r="F513" s="13"/>
      <c r="G513" s="13"/>
      <c r="H513" s="13"/>
      <c r="I513" s="12"/>
      <c r="J513" s="34"/>
      <c r="K513" s="2"/>
      <c r="L513" s="17"/>
      <c r="M513" s="11"/>
      <c r="N513" s="11"/>
      <c r="O513" s="17"/>
      <c r="P513" s="13"/>
      <c r="Q513" s="20"/>
      <c r="R513" s="13"/>
      <c r="S513" s="4"/>
      <c r="T513" s="34"/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2"/>
      <c r="B514" s="72"/>
      <c r="C514" s="6"/>
      <c r="D514" s="12"/>
      <c r="E514" s="13"/>
      <c r="F514" s="13"/>
      <c r="G514" s="13"/>
      <c r="H514" s="13"/>
      <c r="I514" s="12"/>
      <c r="J514" s="34"/>
      <c r="K514" s="2"/>
      <c r="L514" s="17"/>
      <c r="M514" s="11"/>
      <c r="N514" s="11"/>
      <c r="O514" s="17"/>
      <c r="P514" s="13"/>
      <c r="Q514" s="20"/>
      <c r="R514" s="13"/>
      <c r="S514" s="4"/>
      <c r="T514" s="34"/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2"/>
      <c r="B515" s="72"/>
      <c r="C515" s="6"/>
      <c r="D515" s="12"/>
      <c r="E515" s="13"/>
      <c r="F515" s="13"/>
      <c r="G515" s="13"/>
      <c r="H515" s="13"/>
      <c r="I515" s="12"/>
      <c r="J515" s="34"/>
      <c r="K515" s="2"/>
      <c r="L515" s="17"/>
      <c r="M515" s="11"/>
      <c r="N515" s="11"/>
      <c r="O515" s="17"/>
      <c r="P515" s="13"/>
      <c r="Q515" s="20"/>
      <c r="R515" s="13"/>
      <c r="S515" s="4"/>
      <c r="T515" s="34"/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2"/>
      <c r="B516" s="72"/>
      <c r="C516" s="6"/>
      <c r="D516" s="12"/>
      <c r="E516" s="13"/>
      <c r="F516" s="13"/>
      <c r="G516" s="13"/>
      <c r="H516" s="13"/>
      <c r="I516" s="12"/>
      <c r="J516" s="34"/>
      <c r="K516" s="2"/>
      <c r="L516" s="17"/>
      <c r="M516" s="11"/>
      <c r="N516" s="11"/>
      <c r="O516" s="17"/>
      <c r="P516" s="13"/>
      <c r="Q516" s="20"/>
      <c r="R516" s="13"/>
      <c r="S516" s="4"/>
      <c r="T516" s="34"/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2"/>
      <c r="B517" s="72"/>
      <c r="C517" s="6"/>
      <c r="D517" s="12"/>
      <c r="E517" s="13"/>
      <c r="F517" s="13"/>
      <c r="G517" s="13"/>
      <c r="H517" s="13"/>
      <c r="I517" s="12"/>
      <c r="J517" s="34"/>
      <c r="K517" s="2"/>
      <c r="L517" s="17"/>
      <c r="M517" s="11"/>
      <c r="N517" s="11"/>
      <c r="O517" s="17"/>
      <c r="P517" s="13"/>
      <c r="Q517" s="20"/>
      <c r="R517" s="13"/>
      <c r="S517" s="4"/>
      <c r="T517" s="34"/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2"/>
      <c r="B518" s="72"/>
      <c r="C518" s="6"/>
      <c r="D518" s="12"/>
      <c r="E518" s="13"/>
      <c r="F518" s="13"/>
      <c r="G518" s="13"/>
      <c r="H518" s="13"/>
      <c r="I518" s="12"/>
      <c r="J518" s="34"/>
      <c r="K518" s="2"/>
      <c r="L518" s="17"/>
      <c r="M518" s="11"/>
      <c r="N518" s="11"/>
      <c r="O518" s="17"/>
      <c r="P518" s="13"/>
      <c r="Q518" s="20"/>
      <c r="R518" s="13"/>
      <c r="S518" s="4"/>
      <c r="T518" s="34"/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2"/>
      <c r="B519" s="72"/>
      <c r="C519" s="6"/>
      <c r="D519" s="12"/>
      <c r="E519" s="13"/>
      <c r="F519" s="13"/>
      <c r="G519" s="13"/>
      <c r="H519" s="13"/>
      <c r="I519" s="12"/>
      <c r="J519" s="34"/>
      <c r="K519" s="2"/>
      <c r="L519" s="17"/>
      <c r="M519" s="11"/>
      <c r="N519" s="11"/>
      <c r="O519" s="17"/>
      <c r="P519" s="13"/>
      <c r="Q519" s="20"/>
      <c r="R519" s="13"/>
      <c r="S519" s="4"/>
      <c r="T519" s="34"/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2"/>
      <c r="B520" s="72"/>
      <c r="C520" s="6"/>
      <c r="D520" s="12"/>
      <c r="E520" s="13"/>
      <c r="F520" s="13"/>
      <c r="G520" s="13"/>
      <c r="H520" s="13"/>
      <c r="I520" s="12"/>
      <c r="J520" s="34"/>
      <c r="K520" s="2"/>
      <c r="L520" s="17"/>
      <c r="M520" s="11"/>
      <c r="N520" s="11"/>
      <c r="O520" s="17"/>
      <c r="P520" s="13"/>
      <c r="Q520" s="20"/>
      <c r="R520" s="13"/>
      <c r="S520" s="4"/>
      <c r="T520" s="34"/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2"/>
      <c r="B521" s="72"/>
      <c r="C521" s="6"/>
      <c r="D521" s="12"/>
      <c r="E521" s="13"/>
      <c r="F521" s="13"/>
      <c r="G521" s="13"/>
      <c r="H521" s="13"/>
      <c r="I521" s="12"/>
      <c r="J521" s="34"/>
      <c r="K521" s="2"/>
      <c r="L521" s="17"/>
      <c r="M521" s="11"/>
      <c r="N521" s="11"/>
      <c r="O521" s="17"/>
      <c r="P521" s="13"/>
      <c r="Q521" s="20"/>
      <c r="R521" s="13"/>
      <c r="S521" s="4"/>
      <c r="T521" s="34"/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2"/>
      <c r="B522" s="72"/>
      <c r="C522" s="6"/>
      <c r="D522" s="12"/>
      <c r="E522" s="13"/>
      <c r="F522" s="13"/>
      <c r="G522" s="13"/>
      <c r="H522" s="13"/>
      <c r="I522" s="12"/>
      <c r="J522" s="34"/>
      <c r="K522" s="2"/>
      <c r="L522" s="17"/>
      <c r="M522" s="11"/>
      <c r="N522" s="11"/>
      <c r="O522" s="17"/>
      <c r="P522" s="13"/>
      <c r="Q522" s="20"/>
      <c r="R522" s="13"/>
      <c r="S522" s="4"/>
      <c r="T522" s="34"/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2"/>
      <c r="B523" s="72"/>
      <c r="C523" s="6"/>
      <c r="D523" s="12"/>
      <c r="E523" s="13"/>
      <c r="F523" s="13"/>
      <c r="G523" s="13"/>
      <c r="H523" s="13"/>
      <c r="I523" s="12"/>
      <c r="J523" s="34"/>
      <c r="K523" s="2"/>
      <c r="L523" s="17"/>
      <c r="M523" s="11"/>
      <c r="N523" s="11"/>
      <c r="O523" s="17"/>
      <c r="P523" s="13"/>
      <c r="Q523" s="20"/>
      <c r="R523" s="13"/>
      <c r="S523" s="4"/>
      <c r="T523" s="34"/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2"/>
      <c r="B524" s="72"/>
      <c r="C524" s="6"/>
      <c r="D524" s="12"/>
      <c r="E524" s="13"/>
      <c r="F524" s="13"/>
      <c r="G524" s="13"/>
      <c r="H524" s="13"/>
      <c r="I524" s="12"/>
      <c r="J524" s="34"/>
      <c r="K524" s="2"/>
      <c r="L524" s="17"/>
      <c r="M524" s="11"/>
      <c r="N524" s="11"/>
      <c r="O524" s="17"/>
      <c r="P524" s="13"/>
      <c r="Q524" s="20"/>
      <c r="R524" s="13"/>
      <c r="S524" s="4"/>
      <c r="T524" s="34"/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2"/>
      <c r="B525" s="72"/>
      <c r="C525" s="6"/>
      <c r="D525" s="12"/>
      <c r="E525" s="13"/>
      <c r="F525" s="13"/>
      <c r="G525" s="13"/>
      <c r="H525" s="13"/>
      <c r="I525" s="12"/>
      <c r="J525" s="34"/>
      <c r="K525" s="2"/>
      <c r="L525" s="17"/>
      <c r="M525" s="11"/>
      <c r="N525" s="11"/>
      <c r="O525" s="17"/>
      <c r="P525" s="13"/>
      <c r="Q525" s="20"/>
      <c r="R525" s="13"/>
      <c r="S525" s="4"/>
      <c r="T525" s="34"/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2"/>
      <c r="B526" s="72"/>
      <c r="C526" s="6"/>
      <c r="D526" s="12"/>
      <c r="E526" s="13"/>
      <c r="F526" s="13"/>
      <c r="G526" s="13"/>
      <c r="H526" s="13"/>
      <c r="I526" s="12"/>
      <c r="J526" s="34"/>
      <c r="K526" s="2"/>
      <c r="L526" s="17"/>
      <c r="M526" s="11"/>
      <c r="N526" s="11"/>
      <c r="O526" s="17"/>
      <c r="P526" s="13"/>
      <c r="Q526" s="20"/>
      <c r="R526" s="13"/>
      <c r="S526" s="4"/>
      <c r="T526" s="34"/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2"/>
      <c r="B527" s="72"/>
      <c r="C527" s="6"/>
      <c r="D527" s="12"/>
      <c r="E527" s="13"/>
      <c r="F527" s="13"/>
      <c r="G527" s="13"/>
      <c r="H527" s="13"/>
      <c r="I527" s="12"/>
      <c r="J527" s="34"/>
      <c r="K527" s="2"/>
      <c r="L527" s="17"/>
      <c r="M527" s="11"/>
      <c r="N527" s="11"/>
      <c r="O527" s="17"/>
      <c r="P527" s="13"/>
      <c r="Q527" s="20"/>
      <c r="R527" s="13"/>
      <c r="S527" s="4"/>
      <c r="T527" s="34"/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2"/>
      <c r="B528" s="72"/>
      <c r="C528" s="6"/>
      <c r="D528" s="12"/>
      <c r="E528" s="13"/>
      <c r="F528" s="13"/>
      <c r="G528" s="13"/>
      <c r="H528" s="13"/>
      <c r="I528" s="12"/>
      <c r="J528" s="34"/>
      <c r="K528" s="2"/>
      <c r="L528" s="17"/>
      <c r="M528" s="11"/>
      <c r="N528" s="11"/>
      <c r="O528" s="17"/>
      <c r="P528" s="13"/>
      <c r="Q528" s="20"/>
      <c r="R528" s="13"/>
      <c r="S528" s="4"/>
      <c r="T528" s="34"/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2"/>
      <c r="B529" s="72"/>
      <c r="C529" s="6"/>
      <c r="D529" s="12"/>
      <c r="E529" s="13"/>
      <c r="F529" s="13"/>
      <c r="G529" s="13"/>
      <c r="H529" s="13"/>
      <c r="I529" s="12"/>
      <c r="J529" s="34"/>
      <c r="K529" s="2"/>
      <c r="L529" s="17"/>
      <c r="M529" s="11"/>
      <c r="N529" s="11"/>
      <c r="O529" s="17"/>
      <c r="P529" s="13"/>
      <c r="Q529" s="20"/>
      <c r="R529" s="13"/>
      <c r="S529" s="4"/>
      <c r="T529" s="34"/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2"/>
      <c r="B530" s="72"/>
      <c r="C530" s="6"/>
      <c r="D530" s="12"/>
      <c r="E530" s="13"/>
      <c r="F530" s="13"/>
      <c r="G530" s="13"/>
      <c r="H530" s="13"/>
      <c r="I530" s="12"/>
      <c r="J530" s="34"/>
      <c r="K530" s="2"/>
      <c r="L530" s="17"/>
      <c r="M530" s="11"/>
      <c r="N530" s="11"/>
      <c r="O530" s="17"/>
      <c r="P530" s="13"/>
      <c r="Q530" s="20"/>
      <c r="R530" s="13"/>
      <c r="S530" s="4"/>
      <c r="T530" s="34"/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2"/>
      <c r="B531" s="72"/>
      <c r="C531" s="6"/>
      <c r="D531" s="12"/>
      <c r="E531" s="13"/>
      <c r="F531" s="13"/>
      <c r="G531" s="13"/>
      <c r="H531" s="13"/>
      <c r="I531" s="12"/>
      <c r="J531" s="34"/>
      <c r="K531" s="2"/>
      <c r="L531" s="17"/>
      <c r="M531" s="11"/>
      <c r="N531" s="11"/>
      <c r="O531" s="17"/>
      <c r="P531" s="13"/>
      <c r="Q531" s="20"/>
      <c r="R531" s="13"/>
      <c r="S531" s="4"/>
      <c r="T531" s="34"/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2"/>
      <c r="B532" s="72"/>
      <c r="C532" s="6"/>
      <c r="D532" s="12"/>
      <c r="E532" s="13"/>
      <c r="F532" s="13"/>
      <c r="G532" s="13"/>
      <c r="H532" s="13"/>
      <c r="I532" s="12"/>
      <c r="J532" s="34"/>
      <c r="K532" s="2"/>
      <c r="L532" s="17"/>
      <c r="M532" s="11"/>
      <c r="N532" s="11"/>
      <c r="O532" s="17"/>
      <c r="P532" s="13"/>
      <c r="Q532" s="20"/>
      <c r="R532" s="13"/>
      <c r="S532" s="4"/>
      <c r="T532" s="34"/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2"/>
      <c r="B533" s="72"/>
      <c r="C533" s="6"/>
      <c r="D533" s="12"/>
      <c r="E533" s="13"/>
      <c r="F533" s="13"/>
      <c r="G533" s="13"/>
      <c r="H533" s="13"/>
      <c r="I533" s="12"/>
      <c r="J533" s="34"/>
      <c r="K533" s="2"/>
      <c r="L533" s="17"/>
      <c r="M533" s="11"/>
      <c r="N533" s="11"/>
      <c r="O533" s="17"/>
      <c r="P533" s="13"/>
      <c r="Q533" s="20"/>
      <c r="R533" s="13"/>
      <c r="S533" s="4"/>
      <c r="T533" s="34"/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2"/>
      <c r="B534" s="72"/>
      <c r="C534" s="6"/>
      <c r="D534" s="12"/>
      <c r="E534" s="13"/>
      <c r="F534" s="13"/>
      <c r="G534" s="13"/>
      <c r="H534" s="13"/>
      <c r="I534" s="12"/>
      <c r="J534" s="34"/>
      <c r="K534" s="2"/>
      <c r="L534" s="17"/>
      <c r="M534" s="11"/>
      <c r="N534" s="11"/>
      <c r="O534" s="17"/>
      <c r="P534" s="13"/>
      <c r="Q534" s="20"/>
      <c r="R534" s="13"/>
      <c r="S534" s="4"/>
      <c r="T534" s="34"/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2"/>
      <c r="B535" s="72"/>
      <c r="C535" s="6"/>
      <c r="D535" s="12"/>
      <c r="E535" s="13"/>
      <c r="F535" s="13"/>
      <c r="G535" s="13"/>
      <c r="H535" s="13"/>
      <c r="I535" s="12"/>
      <c r="J535" s="34"/>
      <c r="K535" s="2"/>
      <c r="L535" s="17"/>
      <c r="M535" s="11"/>
      <c r="N535" s="11"/>
      <c r="O535" s="17"/>
      <c r="P535" s="13"/>
      <c r="Q535" s="20"/>
      <c r="R535" s="13"/>
      <c r="S535" s="4"/>
      <c r="T535" s="34"/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2"/>
      <c r="B536" s="72"/>
      <c r="C536" s="6"/>
      <c r="D536" s="12"/>
      <c r="E536" s="13"/>
      <c r="F536" s="13"/>
      <c r="G536" s="13"/>
      <c r="H536" s="13"/>
      <c r="I536" s="12"/>
      <c r="J536" s="34"/>
      <c r="K536" s="2"/>
      <c r="L536" s="17"/>
      <c r="M536" s="11"/>
      <c r="N536" s="11"/>
      <c r="O536" s="17"/>
      <c r="P536" s="13"/>
      <c r="Q536" s="20"/>
      <c r="R536" s="13"/>
      <c r="S536" s="4"/>
      <c r="T536" s="34"/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2"/>
      <c r="B537" s="72"/>
      <c r="C537" s="6"/>
      <c r="D537" s="12"/>
      <c r="E537" s="13"/>
      <c r="F537" s="13"/>
      <c r="G537" s="13"/>
      <c r="H537" s="13"/>
      <c r="I537" s="12"/>
      <c r="J537" s="34"/>
      <c r="K537" s="2"/>
      <c r="L537" s="17"/>
      <c r="M537" s="11"/>
      <c r="N537" s="11"/>
      <c r="O537" s="17"/>
      <c r="P537" s="13"/>
      <c r="Q537" s="20"/>
      <c r="R537" s="13"/>
      <c r="S537" s="4"/>
      <c r="T537" s="34"/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2"/>
      <c r="B538" s="72"/>
      <c r="C538" s="6"/>
      <c r="D538" s="12"/>
      <c r="E538" s="13"/>
      <c r="F538" s="13"/>
      <c r="G538" s="13"/>
      <c r="H538" s="13"/>
      <c r="I538" s="12"/>
      <c r="J538" s="34"/>
      <c r="K538" s="2"/>
      <c r="L538" s="17"/>
      <c r="M538" s="11"/>
      <c r="N538" s="11"/>
      <c r="O538" s="17"/>
      <c r="P538" s="13"/>
      <c r="Q538" s="20"/>
      <c r="R538" s="13"/>
      <c r="S538" s="4"/>
      <c r="T538" s="34"/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2"/>
      <c r="B539" s="72"/>
      <c r="C539" s="6"/>
      <c r="D539" s="12"/>
      <c r="E539" s="13"/>
      <c r="F539" s="13"/>
      <c r="G539" s="13"/>
      <c r="H539" s="13"/>
      <c r="I539" s="12"/>
      <c r="J539" s="34"/>
      <c r="K539" s="2"/>
      <c r="L539" s="17"/>
      <c r="M539" s="11"/>
      <c r="N539" s="11"/>
      <c r="O539" s="17"/>
      <c r="P539" s="13"/>
      <c r="Q539" s="20"/>
      <c r="R539" s="13"/>
      <c r="S539" s="4"/>
      <c r="T539" s="34"/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2"/>
      <c r="B540" s="72"/>
      <c r="C540" s="6"/>
      <c r="D540" s="12"/>
      <c r="E540" s="13"/>
      <c r="F540" s="13"/>
      <c r="G540" s="13"/>
      <c r="H540" s="13"/>
      <c r="I540" s="12"/>
      <c r="J540" s="34"/>
      <c r="K540" s="2"/>
      <c r="L540" s="17"/>
      <c r="M540" s="11"/>
      <c r="N540" s="11"/>
      <c r="O540" s="17"/>
      <c r="P540" s="13"/>
      <c r="Q540" s="20"/>
      <c r="R540" s="13"/>
      <c r="S540" s="4"/>
      <c r="T540" s="34"/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2"/>
      <c r="B541" s="72"/>
      <c r="C541" s="6"/>
      <c r="D541" s="12"/>
      <c r="E541" s="13"/>
      <c r="F541" s="13"/>
      <c r="G541" s="13"/>
      <c r="H541" s="13"/>
      <c r="I541" s="12"/>
      <c r="J541" s="34"/>
      <c r="K541" s="2"/>
      <c r="L541" s="17"/>
      <c r="M541" s="11"/>
      <c r="N541" s="11"/>
      <c r="O541" s="17"/>
      <c r="P541" s="13"/>
      <c r="Q541" s="20"/>
      <c r="R541" s="13"/>
      <c r="S541" s="4"/>
      <c r="T541" s="34"/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2"/>
      <c r="B542" s="72"/>
      <c r="C542" s="6"/>
      <c r="D542" s="12"/>
      <c r="E542" s="13"/>
      <c r="F542" s="13"/>
      <c r="G542" s="13"/>
      <c r="H542" s="13"/>
      <c r="I542" s="12"/>
      <c r="J542" s="34"/>
      <c r="K542" s="2"/>
      <c r="L542" s="17"/>
      <c r="M542" s="11"/>
      <c r="N542" s="11"/>
      <c r="O542" s="17"/>
      <c r="P542" s="13"/>
      <c r="Q542" s="20"/>
      <c r="R542" s="13"/>
      <c r="S542" s="4"/>
      <c r="T542" s="34"/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2"/>
      <c r="B543" s="72"/>
      <c r="C543" s="6"/>
      <c r="D543" s="12"/>
      <c r="E543" s="13"/>
      <c r="F543" s="13"/>
      <c r="G543" s="13"/>
      <c r="H543" s="13"/>
      <c r="I543" s="12"/>
      <c r="J543" s="34"/>
      <c r="K543" s="2"/>
      <c r="L543" s="17"/>
      <c r="M543" s="11"/>
      <c r="N543" s="11"/>
      <c r="O543" s="17"/>
      <c r="P543" s="13"/>
      <c r="Q543" s="20"/>
      <c r="R543" s="13"/>
      <c r="S543" s="4"/>
      <c r="T543" s="34"/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2"/>
      <c r="B544" s="72"/>
      <c r="C544" s="6"/>
      <c r="D544" s="12"/>
      <c r="E544" s="13"/>
      <c r="F544" s="13"/>
      <c r="G544" s="13"/>
      <c r="H544" s="13"/>
      <c r="I544" s="12"/>
      <c r="J544" s="34"/>
      <c r="K544" s="2"/>
      <c r="L544" s="17"/>
      <c r="M544" s="11"/>
      <c r="N544" s="11"/>
      <c r="O544" s="17"/>
      <c r="P544" s="13"/>
      <c r="Q544" s="20"/>
      <c r="R544" s="13"/>
      <c r="S544" s="4"/>
      <c r="T544" s="34"/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2"/>
      <c r="B545" s="72"/>
      <c r="C545" s="6"/>
      <c r="D545" s="12"/>
      <c r="E545" s="13"/>
      <c r="F545" s="13"/>
      <c r="G545" s="13"/>
      <c r="H545" s="13"/>
      <c r="I545" s="12"/>
      <c r="J545" s="34"/>
      <c r="K545" s="2"/>
      <c r="L545" s="17"/>
      <c r="M545" s="11"/>
      <c r="N545" s="11"/>
      <c r="O545" s="17"/>
      <c r="P545" s="13"/>
      <c r="Q545" s="20"/>
      <c r="R545" s="13"/>
      <c r="S545" s="4"/>
      <c r="T545" s="34"/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2"/>
      <c r="B546" s="72"/>
      <c r="C546" s="6"/>
      <c r="D546" s="12"/>
      <c r="E546" s="13"/>
      <c r="F546" s="13"/>
      <c r="G546" s="13"/>
      <c r="H546" s="13"/>
      <c r="I546" s="12"/>
      <c r="J546" s="34"/>
      <c r="K546" s="2"/>
      <c r="L546" s="17"/>
      <c r="M546" s="11"/>
      <c r="N546" s="11"/>
      <c r="O546" s="17"/>
      <c r="P546" s="13"/>
      <c r="Q546" s="20"/>
      <c r="R546" s="13"/>
      <c r="S546" s="4"/>
      <c r="T546" s="34"/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2"/>
      <c r="B547" s="72"/>
      <c r="C547" s="6"/>
      <c r="D547" s="12"/>
      <c r="E547" s="13"/>
      <c r="F547" s="13"/>
      <c r="G547" s="13"/>
      <c r="H547" s="13"/>
      <c r="I547" s="12"/>
      <c r="J547" s="34"/>
      <c r="K547" s="2"/>
      <c r="L547" s="17"/>
      <c r="M547" s="11"/>
      <c r="N547" s="11"/>
      <c r="O547" s="17"/>
      <c r="P547" s="13"/>
      <c r="Q547" s="20"/>
      <c r="R547" s="13"/>
      <c r="S547" s="4"/>
      <c r="T547" s="34"/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2"/>
      <c r="B548" s="72"/>
      <c r="C548" s="6"/>
      <c r="D548" s="12"/>
      <c r="E548" s="13"/>
      <c r="F548" s="13"/>
      <c r="G548" s="13"/>
      <c r="H548" s="13"/>
      <c r="I548" s="12"/>
      <c r="J548" s="34"/>
      <c r="K548" s="2"/>
      <c r="L548" s="17"/>
      <c r="M548" s="11"/>
      <c r="N548" s="11"/>
      <c r="O548" s="17"/>
      <c r="P548" s="13"/>
      <c r="Q548" s="20"/>
      <c r="R548" s="13"/>
      <c r="S548" s="4"/>
      <c r="T548" s="34"/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2"/>
      <c r="B549" s="72"/>
      <c r="C549" s="6"/>
      <c r="D549" s="12"/>
      <c r="E549" s="13"/>
      <c r="F549" s="13"/>
      <c r="G549" s="13"/>
      <c r="H549" s="13"/>
      <c r="I549" s="12"/>
      <c r="J549" s="34"/>
      <c r="K549" s="2"/>
      <c r="L549" s="17"/>
      <c r="M549" s="11"/>
      <c r="N549" s="11"/>
      <c r="O549" s="17"/>
      <c r="P549" s="13"/>
      <c r="Q549" s="20"/>
      <c r="R549" s="13"/>
      <c r="S549" s="4"/>
      <c r="T549" s="34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2"/>
      <c r="B550" s="72"/>
      <c r="C550" s="6"/>
      <c r="D550" s="12"/>
      <c r="E550" s="13"/>
      <c r="F550" s="13"/>
      <c r="G550" s="13"/>
      <c r="H550" s="13"/>
      <c r="I550" s="12"/>
      <c r="J550" s="34"/>
      <c r="K550" s="2"/>
      <c r="L550" s="17"/>
      <c r="M550" s="11"/>
      <c r="N550" s="11"/>
      <c r="O550" s="17"/>
      <c r="P550" s="13"/>
      <c r="Q550" s="20"/>
      <c r="R550" s="13"/>
      <c r="S550" s="4"/>
      <c r="T550" s="34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2"/>
      <c r="B551" s="72"/>
      <c r="C551" s="6"/>
      <c r="D551" s="12"/>
      <c r="E551" s="13"/>
      <c r="F551" s="13"/>
      <c r="G551" s="13"/>
      <c r="H551" s="13"/>
      <c r="I551" s="12"/>
      <c r="J551" s="34"/>
      <c r="K551" s="2"/>
      <c r="L551" s="17"/>
      <c r="M551" s="11"/>
      <c r="N551" s="11"/>
      <c r="O551" s="17"/>
      <c r="P551" s="13"/>
      <c r="Q551" s="20"/>
      <c r="R551" s="13"/>
      <c r="S551" s="4"/>
      <c r="T551" s="34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2"/>
      <c r="B552" s="72"/>
      <c r="C552" s="6"/>
      <c r="D552" s="12"/>
      <c r="E552" s="13"/>
      <c r="F552" s="13"/>
      <c r="G552" s="13"/>
      <c r="H552" s="13"/>
      <c r="I552" s="12"/>
      <c r="J552" s="34"/>
      <c r="K552" s="2"/>
      <c r="L552" s="17"/>
      <c r="M552" s="11"/>
      <c r="N552" s="11"/>
      <c r="O552" s="17"/>
      <c r="P552" s="13"/>
      <c r="Q552" s="20"/>
      <c r="R552" s="13"/>
      <c r="S552" s="4"/>
      <c r="T552" s="34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2"/>
      <c r="B553" s="72"/>
      <c r="C553" s="6"/>
      <c r="D553" s="12"/>
      <c r="E553" s="13"/>
      <c r="F553" s="13"/>
      <c r="G553" s="13"/>
      <c r="H553" s="13"/>
      <c r="I553" s="12"/>
      <c r="J553" s="34"/>
      <c r="K553" s="2"/>
      <c r="L553" s="17"/>
      <c r="M553" s="11"/>
      <c r="N553" s="11"/>
      <c r="O553" s="17"/>
      <c r="P553" s="13"/>
      <c r="Q553" s="20"/>
      <c r="R553" s="13"/>
      <c r="S553" s="4"/>
      <c r="T553" s="34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2"/>
      <c r="B554" s="72"/>
      <c r="C554" s="6"/>
      <c r="D554" s="12"/>
      <c r="E554" s="13"/>
      <c r="F554" s="13"/>
      <c r="G554" s="13"/>
      <c r="H554" s="13"/>
      <c r="I554" s="12"/>
      <c r="J554" s="34"/>
      <c r="K554" s="2"/>
      <c r="L554" s="17"/>
      <c r="M554" s="11"/>
      <c r="N554" s="11"/>
      <c r="O554" s="17"/>
      <c r="P554" s="13"/>
      <c r="Q554" s="20"/>
      <c r="R554" s="13"/>
      <c r="S554" s="4"/>
      <c r="T554" s="34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2"/>
      <c r="B555" s="72"/>
      <c r="C555" s="6"/>
      <c r="D555" s="12"/>
      <c r="E555" s="13"/>
      <c r="F555" s="13"/>
      <c r="G555" s="13"/>
      <c r="H555" s="13"/>
      <c r="I555" s="12"/>
      <c r="J555" s="34"/>
      <c r="K555" s="2"/>
      <c r="L555" s="17"/>
      <c r="M555" s="11"/>
      <c r="N555" s="11"/>
      <c r="O555" s="17"/>
      <c r="P555" s="13"/>
      <c r="Q555" s="20"/>
      <c r="R555" s="13"/>
      <c r="S555" s="4"/>
      <c r="T555" s="34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42"/>
      <c r="B556" s="72"/>
      <c r="C556" s="6"/>
      <c r="D556" s="12"/>
      <c r="E556" s="13"/>
      <c r="F556" s="13"/>
      <c r="G556" s="13"/>
      <c r="H556" s="13"/>
      <c r="I556" s="12"/>
      <c r="J556" s="34"/>
      <c r="K556" s="2"/>
      <c r="L556" s="17"/>
      <c r="M556" s="11"/>
      <c r="N556" s="11"/>
      <c r="O556" s="17"/>
      <c r="P556" s="13"/>
      <c r="Q556" s="20"/>
      <c r="R556" s="13"/>
      <c r="S556" s="4"/>
      <c r="T556" s="34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42"/>
      <c r="B557" s="72"/>
      <c r="C557" s="6"/>
      <c r="D557" s="12"/>
      <c r="E557" s="13"/>
      <c r="F557" s="13"/>
      <c r="G557" s="13"/>
      <c r="H557" s="13"/>
      <c r="I557" s="12"/>
      <c r="J557" s="34"/>
      <c r="K557" s="2"/>
      <c r="L557" s="17"/>
      <c r="M557" s="11"/>
      <c r="N557" s="11"/>
      <c r="O557" s="17"/>
      <c r="P557" s="13"/>
      <c r="Q557" s="20"/>
      <c r="R557" s="13"/>
      <c r="S557" s="4"/>
      <c r="T557" s="34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42"/>
      <c r="B558" s="72"/>
      <c r="C558" s="6"/>
      <c r="D558" s="12"/>
      <c r="E558" s="13"/>
      <c r="F558" s="13"/>
      <c r="G558" s="13"/>
      <c r="H558" s="13"/>
      <c r="I558" s="12"/>
      <c r="J558" s="34"/>
      <c r="K558" s="2"/>
      <c r="L558" s="17"/>
      <c r="M558" s="11"/>
      <c r="N558" s="11"/>
      <c r="O558" s="17"/>
      <c r="P558" s="13"/>
      <c r="Q558" s="20"/>
      <c r="R558" s="13"/>
      <c r="S558" s="4"/>
      <c r="T558" s="34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2"/>
      <c r="B559" s="72"/>
      <c r="C559" s="6"/>
      <c r="D559" s="12"/>
      <c r="E559" s="13"/>
      <c r="F559" s="13"/>
      <c r="G559" s="13"/>
      <c r="H559" s="13"/>
      <c r="I559" s="12"/>
      <c r="J559" s="34"/>
      <c r="K559" s="2"/>
      <c r="L559" s="17"/>
      <c r="M559" s="11"/>
      <c r="N559" s="11"/>
      <c r="O559" s="17"/>
      <c r="P559" s="13"/>
      <c r="Q559" s="20"/>
      <c r="R559" s="13"/>
      <c r="S559" s="4"/>
      <c r="T559" s="34"/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</row>
    <row r="560" spans="1:149" x14ac:dyDescent="0.15">
      <c r="A560" s="42"/>
      <c r="B560" s="72"/>
      <c r="C560" s="6"/>
      <c r="D560" s="12"/>
      <c r="E560" s="13"/>
      <c r="F560" s="13"/>
      <c r="G560" s="13"/>
      <c r="H560" s="13"/>
      <c r="I560" s="12"/>
      <c r="J560" s="34"/>
      <c r="K560" s="2"/>
      <c r="L560" s="17"/>
      <c r="M560" s="11"/>
      <c r="N560" s="11"/>
      <c r="O560" s="17"/>
      <c r="P560" s="13"/>
      <c r="Q560" s="20"/>
      <c r="R560" s="13"/>
      <c r="S560" s="4"/>
      <c r="T560" s="34"/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</row>
    <row r="561" spans="1:149" x14ac:dyDescent="0.15">
      <c r="A561" s="42"/>
      <c r="B561" s="72"/>
      <c r="C561" s="6"/>
      <c r="D561" s="12"/>
      <c r="E561" s="13"/>
      <c r="F561" s="13"/>
      <c r="G561" s="13"/>
      <c r="H561" s="13"/>
      <c r="I561" s="12"/>
      <c r="J561" s="34"/>
      <c r="K561" s="2"/>
      <c r="L561" s="17"/>
      <c r="M561" s="11"/>
      <c r="N561" s="11"/>
      <c r="O561" s="17"/>
      <c r="P561" s="13"/>
      <c r="Q561" s="20"/>
      <c r="R561" s="13"/>
      <c r="S561" s="4"/>
      <c r="T561" s="34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2"/>
      <c r="B562" s="72"/>
      <c r="C562" s="6"/>
      <c r="D562" s="12"/>
      <c r="E562" s="13"/>
      <c r="F562" s="13"/>
      <c r="G562" s="13"/>
      <c r="H562" s="13"/>
      <c r="I562" s="12"/>
      <c r="J562" s="34"/>
      <c r="K562" s="2"/>
      <c r="L562" s="17"/>
      <c r="M562" s="11"/>
      <c r="N562" s="11"/>
      <c r="O562" s="17"/>
      <c r="P562" s="13"/>
      <c r="Q562" s="20"/>
      <c r="R562" s="13"/>
      <c r="S562" s="4"/>
      <c r="T562" s="34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2"/>
      <c r="B563" s="72"/>
      <c r="C563" s="6"/>
      <c r="D563" s="12"/>
      <c r="E563" s="13"/>
      <c r="F563" s="13"/>
      <c r="G563" s="13"/>
      <c r="H563" s="13"/>
      <c r="I563" s="12"/>
      <c r="J563" s="34"/>
      <c r="K563" s="2"/>
      <c r="L563" s="17"/>
      <c r="M563" s="11"/>
      <c r="N563" s="11"/>
      <c r="O563" s="17"/>
      <c r="P563" s="13"/>
      <c r="Q563" s="20"/>
      <c r="R563" s="13"/>
      <c r="S563" s="4"/>
      <c r="T563" s="34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2"/>
      <c r="B564" s="72"/>
      <c r="C564" s="6"/>
      <c r="D564" s="12"/>
      <c r="E564" s="13"/>
      <c r="F564" s="13"/>
      <c r="G564" s="13"/>
      <c r="H564" s="13"/>
      <c r="I564" s="12"/>
      <c r="J564" s="34"/>
      <c r="K564" s="2"/>
      <c r="L564" s="17"/>
      <c r="M564" s="11"/>
      <c r="N564" s="11"/>
      <c r="O564" s="17"/>
      <c r="P564" s="13"/>
      <c r="Q564" s="20"/>
      <c r="R564" s="13"/>
      <c r="S564" s="4"/>
      <c r="T564" s="34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2"/>
      <c r="B565" s="72"/>
      <c r="C565" s="6"/>
      <c r="D565" s="12"/>
      <c r="E565" s="13"/>
      <c r="F565" s="13"/>
      <c r="G565" s="13"/>
      <c r="H565" s="13"/>
      <c r="I565" s="12"/>
      <c r="J565" s="34"/>
      <c r="K565" s="2"/>
      <c r="L565" s="17"/>
      <c r="M565" s="11"/>
      <c r="N565" s="11"/>
      <c r="O565" s="17"/>
      <c r="P565" s="13"/>
      <c r="Q565" s="20"/>
      <c r="R565" s="13"/>
      <c r="S565" s="4"/>
      <c r="T565" s="34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2"/>
      <c r="B566" s="72"/>
      <c r="C566" s="6"/>
      <c r="D566" s="12"/>
      <c r="E566" s="13"/>
      <c r="F566" s="13"/>
      <c r="G566" s="13"/>
      <c r="H566" s="13"/>
      <c r="I566" s="12"/>
      <c r="J566" s="34"/>
      <c r="K566" s="2"/>
      <c r="L566" s="17"/>
      <c r="M566" s="11"/>
      <c r="N566" s="11"/>
      <c r="O566" s="17"/>
      <c r="P566" s="13"/>
      <c r="Q566" s="20"/>
      <c r="R566" s="13"/>
      <c r="S566" s="4"/>
      <c r="T566" s="34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2"/>
      <c r="B567" s="72"/>
      <c r="C567" s="6"/>
      <c r="D567" s="12"/>
      <c r="E567" s="13"/>
      <c r="F567" s="13"/>
      <c r="G567" s="13"/>
      <c r="H567" s="13"/>
      <c r="I567" s="12"/>
      <c r="J567" s="34"/>
      <c r="K567" s="2"/>
      <c r="L567" s="17"/>
      <c r="M567" s="11"/>
      <c r="N567" s="11"/>
      <c r="O567" s="17"/>
      <c r="P567" s="13"/>
      <c r="Q567" s="20"/>
      <c r="R567" s="13"/>
      <c r="S567" s="4"/>
      <c r="T567" s="34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2"/>
      <c r="B568" s="72"/>
      <c r="C568" s="6"/>
      <c r="D568" s="12"/>
      <c r="E568" s="13"/>
      <c r="F568" s="13"/>
      <c r="G568" s="13"/>
      <c r="H568" s="13"/>
      <c r="I568" s="12"/>
      <c r="J568" s="34"/>
      <c r="K568" s="2"/>
      <c r="L568" s="17"/>
      <c r="M568" s="11"/>
      <c r="N568" s="11"/>
      <c r="O568" s="17"/>
      <c r="P568" s="13"/>
      <c r="Q568" s="20"/>
      <c r="R568" s="13"/>
      <c r="S568" s="4"/>
      <c r="T568" s="34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2"/>
      <c r="B569" s="72"/>
      <c r="C569" s="6"/>
      <c r="D569" s="12"/>
      <c r="E569" s="13"/>
      <c r="F569" s="13"/>
      <c r="G569" s="13"/>
      <c r="H569" s="13"/>
      <c r="I569" s="12"/>
      <c r="J569" s="34"/>
      <c r="K569" s="2"/>
      <c r="L569" s="17"/>
      <c r="M569" s="11"/>
      <c r="N569" s="11"/>
      <c r="O569" s="17"/>
      <c r="P569" s="13"/>
      <c r="Q569" s="20"/>
      <c r="R569" s="13"/>
      <c r="S569" s="4"/>
      <c r="T569" s="34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2"/>
      <c r="B570" s="72"/>
      <c r="C570" s="6"/>
      <c r="D570" s="12"/>
      <c r="E570" s="13"/>
      <c r="F570" s="13"/>
      <c r="G570" s="13"/>
      <c r="H570" s="13"/>
      <c r="I570" s="12"/>
      <c r="J570" s="34"/>
      <c r="K570" s="2"/>
      <c r="L570" s="17"/>
      <c r="M570" s="11"/>
      <c r="N570" s="11"/>
      <c r="O570" s="17"/>
      <c r="P570" s="13"/>
      <c r="Q570" s="20"/>
      <c r="R570" s="13"/>
      <c r="S570" s="4"/>
      <c r="T570" s="34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2"/>
      <c r="B571" s="72"/>
      <c r="C571" s="6"/>
      <c r="D571" s="12"/>
      <c r="E571" s="13"/>
      <c r="F571" s="13"/>
      <c r="G571" s="13"/>
      <c r="H571" s="13"/>
      <c r="I571" s="12"/>
      <c r="J571" s="34"/>
      <c r="K571" s="2"/>
      <c r="L571" s="17"/>
      <c r="M571" s="11"/>
      <c r="N571" s="11"/>
      <c r="O571" s="17"/>
      <c r="P571" s="13"/>
      <c r="Q571" s="20"/>
      <c r="R571" s="13"/>
      <c r="S571" s="4"/>
      <c r="T571" s="34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2"/>
      <c r="B572" s="72"/>
      <c r="C572" s="6"/>
      <c r="D572" s="12"/>
      <c r="E572" s="13"/>
      <c r="F572" s="13"/>
      <c r="G572" s="13"/>
      <c r="H572" s="13"/>
      <c r="I572" s="12"/>
      <c r="J572" s="34"/>
      <c r="K572" s="2"/>
      <c r="L572" s="17"/>
      <c r="M572" s="11"/>
      <c r="N572" s="11"/>
      <c r="O572" s="17"/>
      <c r="P572" s="13"/>
      <c r="Q572" s="20"/>
      <c r="R572" s="13"/>
      <c r="S572" s="4"/>
      <c r="T572" s="34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2"/>
      <c r="B573" s="72"/>
      <c r="C573" s="6"/>
      <c r="D573" s="12"/>
      <c r="E573" s="13"/>
      <c r="F573" s="13"/>
      <c r="G573" s="13"/>
      <c r="H573" s="13"/>
      <c r="I573" s="12"/>
      <c r="J573" s="34"/>
      <c r="K573" s="2"/>
      <c r="L573" s="17"/>
      <c r="M573" s="11"/>
      <c r="N573" s="11"/>
      <c r="O573" s="17"/>
      <c r="P573" s="13"/>
      <c r="Q573" s="20"/>
      <c r="R573" s="13"/>
      <c r="S573" s="4"/>
      <c r="T573" s="34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2"/>
      <c r="B574" s="72"/>
      <c r="C574" s="6"/>
      <c r="D574" s="12"/>
      <c r="E574" s="13"/>
      <c r="F574" s="13"/>
      <c r="G574" s="13"/>
      <c r="H574" s="13"/>
      <c r="I574" s="12"/>
      <c r="J574" s="34"/>
      <c r="K574" s="2"/>
      <c r="L574" s="17"/>
      <c r="M574" s="11"/>
      <c r="N574" s="11"/>
      <c r="O574" s="17"/>
      <c r="P574" s="13"/>
      <c r="Q574" s="20"/>
      <c r="R574" s="13"/>
      <c r="S574" s="4"/>
      <c r="T574" s="34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2"/>
      <c r="B575" s="72"/>
      <c r="C575" s="6"/>
      <c r="D575" s="12"/>
      <c r="E575" s="13"/>
      <c r="F575" s="13"/>
      <c r="G575" s="13"/>
      <c r="H575" s="13"/>
      <c r="I575" s="12"/>
      <c r="J575" s="34"/>
      <c r="K575" s="2"/>
      <c r="L575" s="17"/>
      <c r="M575" s="11"/>
      <c r="N575" s="11"/>
      <c r="O575" s="17"/>
      <c r="P575" s="13"/>
      <c r="Q575" s="20"/>
      <c r="R575" s="13"/>
      <c r="S575" s="4"/>
      <c r="T575" s="34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2"/>
      <c r="B576" s="72"/>
      <c r="C576" s="6"/>
      <c r="D576" s="12"/>
      <c r="E576" s="13"/>
      <c r="F576" s="13"/>
      <c r="G576" s="13"/>
      <c r="H576" s="13"/>
      <c r="I576" s="12"/>
      <c r="J576" s="34"/>
      <c r="K576" s="2"/>
      <c r="L576" s="17"/>
      <c r="M576" s="11"/>
      <c r="N576" s="11"/>
      <c r="O576" s="17"/>
      <c r="P576" s="13"/>
      <c r="Q576" s="20"/>
      <c r="R576" s="13"/>
      <c r="S576" s="4"/>
      <c r="T576" s="34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2"/>
      <c r="B577" s="72"/>
      <c r="C577" s="6"/>
      <c r="D577" s="12"/>
      <c r="E577" s="13"/>
      <c r="F577" s="13"/>
      <c r="G577" s="13"/>
      <c r="H577" s="13"/>
      <c r="I577" s="12"/>
      <c r="J577" s="34"/>
      <c r="K577" s="2"/>
      <c r="L577" s="17"/>
      <c r="M577" s="11"/>
      <c r="N577" s="11"/>
      <c r="O577" s="17"/>
      <c r="P577" s="13"/>
      <c r="Q577" s="20"/>
      <c r="R577" s="13"/>
      <c r="S577" s="4"/>
      <c r="T577" s="34"/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2"/>
      <c r="B578" s="72"/>
      <c r="C578" s="6"/>
      <c r="D578" s="12"/>
      <c r="E578" s="13"/>
      <c r="F578" s="13"/>
      <c r="G578" s="13"/>
      <c r="H578" s="13"/>
      <c r="I578" s="12"/>
      <c r="J578" s="34"/>
      <c r="K578" s="2"/>
      <c r="L578" s="17"/>
      <c r="M578" s="11"/>
      <c r="N578" s="11"/>
      <c r="O578" s="17"/>
      <c r="P578" s="13"/>
      <c r="Q578" s="20"/>
      <c r="R578" s="13"/>
      <c r="S578" s="4"/>
      <c r="T578" s="34"/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2"/>
      <c r="B579" s="72"/>
      <c r="C579" s="6"/>
      <c r="D579" s="12"/>
      <c r="E579" s="13"/>
      <c r="F579" s="13"/>
      <c r="G579" s="13"/>
      <c r="H579" s="13"/>
      <c r="I579" s="12"/>
      <c r="J579" s="34"/>
      <c r="K579" s="2"/>
      <c r="L579" s="17"/>
      <c r="M579" s="11"/>
      <c r="N579" s="11"/>
      <c r="O579" s="17"/>
      <c r="P579" s="13"/>
      <c r="Q579" s="20"/>
      <c r="R579" s="13"/>
      <c r="S579" s="4"/>
      <c r="T579" s="34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2"/>
      <c r="B580" s="72"/>
      <c r="C580" s="6"/>
      <c r="D580" s="12"/>
      <c r="E580" s="13"/>
      <c r="F580" s="13"/>
      <c r="G580" s="13"/>
      <c r="H580" s="13"/>
      <c r="I580" s="12"/>
      <c r="J580" s="34"/>
      <c r="K580" s="2"/>
      <c r="L580" s="17"/>
      <c r="M580" s="11"/>
      <c r="N580" s="11"/>
      <c r="O580" s="17"/>
      <c r="P580" s="13"/>
      <c r="Q580" s="20"/>
      <c r="R580" s="13"/>
      <c r="S580" s="4"/>
      <c r="T580" s="34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2"/>
      <c r="B581" s="72"/>
      <c r="C581" s="6"/>
      <c r="D581" s="12"/>
      <c r="E581" s="13"/>
      <c r="F581" s="13"/>
      <c r="G581" s="13"/>
      <c r="H581" s="13"/>
      <c r="I581" s="12"/>
      <c r="J581" s="34"/>
      <c r="K581" s="2"/>
      <c r="L581" s="17"/>
      <c r="M581" s="11"/>
      <c r="N581" s="11"/>
      <c r="O581" s="17"/>
      <c r="P581" s="13"/>
      <c r="Q581" s="20"/>
      <c r="R581" s="13"/>
      <c r="S581" s="4"/>
      <c r="T581" s="34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2"/>
      <c r="B582" s="72"/>
      <c r="C582" s="6"/>
      <c r="D582" s="12"/>
      <c r="E582" s="13"/>
      <c r="F582" s="13"/>
      <c r="G582" s="13"/>
      <c r="H582" s="13"/>
      <c r="I582" s="12"/>
      <c r="J582" s="34"/>
      <c r="K582" s="2"/>
      <c r="L582" s="17"/>
      <c r="M582" s="11"/>
      <c r="N582" s="11"/>
      <c r="O582" s="17"/>
      <c r="P582" s="13"/>
      <c r="Q582" s="20"/>
      <c r="R582" s="13"/>
      <c r="S582" s="4"/>
      <c r="T582" s="34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2"/>
      <c r="B583" s="72"/>
      <c r="C583" s="6"/>
      <c r="D583" s="12"/>
      <c r="E583" s="13"/>
      <c r="F583" s="13"/>
      <c r="G583" s="13"/>
      <c r="H583" s="13"/>
      <c r="I583" s="12"/>
      <c r="J583" s="34"/>
      <c r="K583" s="2"/>
      <c r="L583" s="17"/>
      <c r="M583" s="11"/>
      <c r="N583" s="11"/>
      <c r="O583" s="17"/>
      <c r="P583" s="13"/>
      <c r="Q583" s="20"/>
      <c r="R583" s="13"/>
      <c r="S583" s="4"/>
      <c r="T583" s="34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2"/>
      <c r="B584" s="72"/>
      <c r="C584" s="6"/>
      <c r="D584" s="12"/>
      <c r="E584" s="13"/>
      <c r="F584" s="13"/>
      <c r="G584" s="13"/>
      <c r="H584" s="13"/>
      <c r="I584" s="12"/>
      <c r="J584" s="34"/>
      <c r="K584" s="2"/>
      <c r="L584" s="17"/>
      <c r="M584" s="11"/>
      <c r="N584" s="11"/>
      <c r="O584" s="17"/>
      <c r="P584" s="13"/>
      <c r="Q584" s="20"/>
      <c r="R584" s="13"/>
      <c r="S584" s="4"/>
      <c r="T584" s="34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2"/>
      <c r="B585" s="72"/>
      <c r="C585" s="6"/>
      <c r="D585" s="12"/>
      <c r="E585" s="13"/>
      <c r="F585" s="13"/>
      <c r="G585" s="13"/>
      <c r="H585" s="13"/>
      <c r="I585" s="12"/>
      <c r="J585" s="34"/>
      <c r="K585" s="2"/>
      <c r="L585" s="17"/>
      <c r="M585" s="11"/>
      <c r="N585" s="11"/>
      <c r="O585" s="17"/>
      <c r="P585" s="13"/>
      <c r="Q585" s="20"/>
      <c r="R585" s="13"/>
      <c r="S585" s="4"/>
      <c r="T585" s="34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2"/>
      <c r="B586" s="72"/>
      <c r="C586" s="6"/>
      <c r="D586" s="12"/>
      <c r="E586" s="13"/>
      <c r="F586" s="13"/>
      <c r="G586" s="13"/>
      <c r="H586" s="13"/>
      <c r="I586" s="12"/>
      <c r="J586" s="34"/>
      <c r="K586" s="2"/>
      <c r="L586" s="17"/>
      <c r="M586" s="11"/>
      <c r="N586" s="11"/>
      <c r="O586" s="17"/>
      <c r="P586" s="13"/>
      <c r="Q586" s="20"/>
      <c r="R586" s="13"/>
      <c r="S586" s="4"/>
      <c r="T586" s="34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2"/>
      <c r="B587" s="72"/>
      <c r="C587" s="6"/>
      <c r="D587" s="12"/>
      <c r="E587" s="13"/>
      <c r="F587" s="13"/>
      <c r="G587" s="13"/>
      <c r="H587" s="13"/>
      <c r="I587" s="12"/>
      <c r="J587" s="34"/>
      <c r="K587" s="2"/>
      <c r="L587" s="17"/>
      <c r="M587" s="11"/>
      <c r="N587" s="11"/>
      <c r="O587" s="17"/>
      <c r="P587" s="13"/>
      <c r="Q587" s="20"/>
      <c r="R587" s="13"/>
      <c r="S587" s="4"/>
      <c r="T587" s="34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2"/>
      <c r="B588" s="72"/>
      <c r="C588" s="6"/>
      <c r="D588" s="12"/>
      <c r="E588" s="13"/>
      <c r="F588" s="13"/>
      <c r="G588" s="13"/>
      <c r="H588" s="13"/>
      <c r="I588" s="12"/>
      <c r="J588" s="34"/>
      <c r="K588" s="2"/>
      <c r="L588" s="17"/>
      <c r="M588" s="11"/>
      <c r="N588" s="11"/>
      <c r="O588" s="17"/>
      <c r="P588" s="13"/>
      <c r="Q588" s="20"/>
      <c r="R588" s="13"/>
      <c r="S588" s="4"/>
      <c r="T588" s="34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2"/>
      <c r="B589" s="72"/>
      <c r="C589" s="6"/>
      <c r="D589" s="12"/>
      <c r="E589" s="13"/>
      <c r="F589" s="13"/>
      <c r="G589" s="13"/>
      <c r="H589" s="13"/>
      <c r="I589" s="12"/>
      <c r="J589" s="34"/>
      <c r="K589" s="2"/>
      <c r="L589" s="17"/>
      <c r="M589" s="11"/>
      <c r="N589" s="11"/>
      <c r="O589" s="17"/>
      <c r="P589" s="13"/>
      <c r="Q589" s="20"/>
      <c r="R589" s="13"/>
      <c r="S589" s="4"/>
      <c r="T589" s="34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2"/>
      <c r="B590" s="72"/>
      <c r="C590" s="6"/>
      <c r="D590" s="12"/>
      <c r="E590" s="13"/>
      <c r="F590" s="13"/>
      <c r="G590" s="13"/>
      <c r="H590" s="13"/>
      <c r="I590" s="12"/>
      <c r="J590" s="34"/>
      <c r="K590" s="2"/>
      <c r="L590" s="17"/>
      <c r="M590" s="11"/>
      <c r="N590" s="11"/>
      <c r="O590" s="17"/>
      <c r="P590" s="13"/>
      <c r="Q590" s="20"/>
      <c r="R590" s="13"/>
      <c r="S590" s="4"/>
      <c r="T590" s="34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2"/>
      <c r="B591" s="72"/>
      <c r="C591" s="6"/>
      <c r="D591" s="12"/>
      <c r="E591" s="13"/>
      <c r="F591" s="13"/>
      <c r="G591" s="13"/>
      <c r="H591" s="13"/>
      <c r="I591" s="12"/>
      <c r="J591" s="34"/>
      <c r="K591" s="2"/>
      <c r="L591" s="17"/>
      <c r="M591" s="11"/>
      <c r="N591" s="11"/>
      <c r="O591" s="17"/>
      <c r="P591" s="13"/>
      <c r="Q591" s="20"/>
      <c r="R591" s="13"/>
      <c r="S591" s="4"/>
      <c r="T591" s="34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2"/>
      <c r="B592" s="72"/>
      <c r="C592" s="6"/>
      <c r="D592" s="12"/>
      <c r="E592" s="13"/>
      <c r="F592" s="13"/>
      <c r="G592" s="13"/>
      <c r="H592" s="13"/>
      <c r="I592" s="12"/>
      <c r="J592" s="34"/>
      <c r="K592" s="2"/>
      <c r="L592" s="17"/>
      <c r="M592" s="11"/>
      <c r="N592" s="11"/>
      <c r="O592" s="17"/>
      <c r="P592" s="13"/>
      <c r="Q592" s="20"/>
      <c r="R592" s="13"/>
      <c r="S592" s="4"/>
      <c r="T592" s="34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2"/>
      <c r="B593" s="72"/>
      <c r="C593" s="6"/>
      <c r="D593" s="12"/>
      <c r="E593" s="13"/>
      <c r="F593" s="13"/>
      <c r="G593" s="13"/>
      <c r="H593" s="13"/>
      <c r="I593" s="12"/>
      <c r="J593" s="34"/>
      <c r="K593" s="2"/>
      <c r="L593" s="17"/>
      <c r="M593" s="11"/>
      <c r="N593" s="11"/>
      <c r="O593" s="17"/>
      <c r="P593" s="13"/>
      <c r="Q593" s="20"/>
      <c r="R593" s="13"/>
      <c r="S593" s="4"/>
      <c r="T593" s="34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2"/>
      <c r="B594" s="72"/>
      <c r="C594" s="6"/>
      <c r="D594" s="12"/>
      <c r="E594" s="13"/>
      <c r="F594" s="13"/>
      <c r="G594" s="13"/>
      <c r="H594" s="13"/>
      <c r="I594" s="12"/>
      <c r="J594" s="34"/>
      <c r="K594" s="2"/>
      <c r="L594" s="17"/>
      <c r="M594" s="11"/>
      <c r="N594" s="11"/>
      <c r="O594" s="17"/>
      <c r="P594" s="13"/>
      <c r="Q594" s="20"/>
      <c r="R594" s="13"/>
      <c r="S594" s="4"/>
      <c r="T594" s="34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2"/>
      <c r="B595" s="72"/>
      <c r="C595" s="6"/>
      <c r="D595" s="12"/>
      <c r="E595" s="13"/>
      <c r="F595" s="13"/>
      <c r="G595" s="13"/>
      <c r="H595" s="13"/>
      <c r="I595" s="12"/>
      <c r="J595" s="34"/>
      <c r="K595" s="2"/>
      <c r="L595" s="17"/>
      <c r="M595" s="11"/>
      <c r="N595" s="11"/>
      <c r="O595" s="17"/>
      <c r="P595" s="13"/>
      <c r="Q595" s="20"/>
      <c r="R595" s="13"/>
      <c r="S595" s="4"/>
      <c r="T595" s="34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2"/>
      <c r="B596" s="72"/>
      <c r="C596" s="6"/>
      <c r="D596" s="12"/>
      <c r="E596" s="13"/>
      <c r="F596" s="13"/>
      <c r="G596" s="13"/>
      <c r="H596" s="13"/>
      <c r="I596" s="12"/>
      <c r="J596" s="34"/>
      <c r="K596" s="2"/>
      <c r="L596" s="17"/>
      <c r="M596" s="11"/>
      <c r="N596" s="11"/>
      <c r="O596" s="17"/>
      <c r="P596" s="13"/>
      <c r="Q596" s="20"/>
      <c r="R596" s="13"/>
      <c r="S596" s="4"/>
      <c r="T596" s="34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2"/>
      <c r="B597" s="72"/>
      <c r="C597" s="6"/>
      <c r="D597" s="12"/>
      <c r="E597" s="13"/>
      <c r="F597" s="13"/>
      <c r="G597" s="13"/>
      <c r="H597" s="13"/>
      <c r="I597" s="12"/>
      <c r="J597" s="34"/>
      <c r="K597" s="2"/>
      <c r="L597" s="17"/>
      <c r="M597" s="11"/>
      <c r="N597" s="11"/>
      <c r="O597" s="17"/>
      <c r="P597" s="13"/>
      <c r="Q597" s="20"/>
      <c r="R597" s="13"/>
      <c r="S597" s="4"/>
      <c r="T597" s="34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2"/>
      <c r="B598" s="72"/>
      <c r="C598" s="6"/>
      <c r="D598" s="12"/>
      <c r="E598" s="13"/>
      <c r="F598" s="13"/>
      <c r="G598" s="13"/>
      <c r="H598" s="13"/>
      <c r="I598" s="12"/>
      <c r="J598" s="34"/>
      <c r="K598" s="2"/>
      <c r="L598" s="17"/>
      <c r="M598" s="11"/>
      <c r="N598" s="11"/>
      <c r="O598" s="17"/>
      <c r="P598" s="13"/>
      <c r="Q598" s="20"/>
      <c r="R598" s="13"/>
      <c r="S598" s="4"/>
      <c r="T598" s="34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2"/>
      <c r="B599" s="72"/>
      <c r="C599" s="6"/>
      <c r="D599" s="12"/>
      <c r="E599" s="13"/>
      <c r="F599" s="13"/>
      <c r="G599" s="13"/>
      <c r="H599" s="13"/>
      <c r="I599" s="12"/>
      <c r="J599" s="34"/>
      <c r="K599" s="2"/>
      <c r="L599" s="17"/>
      <c r="M599" s="11"/>
      <c r="N599" s="11"/>
      <c r="O599" s="17"/>
      <c r="P599" s="13"/>
      <c r="Q599" s="20"/>
      <c r="R599" s="13"/>
      <c r="S599" s="4"/>
      <c r="T599" s="34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2"/>
      <c r="B600" s="72"/>
      <c r="C600" s="6"/>
      <c r="D600" s="12"/>
      <c r="E600" s="13"/>
      <c r="F600" s="13"/>
      <c r="G600" s="13"/>
      <c r="H600" s="13"/>
      <c r="I600" s="12"/>
      <c r="J600" s="34"/>
      <c r="K600" s="2"/>
      <c r="L600" s="17"/>
      <c r="M600" s="11"/>
      <c r="N600" s="11"/>
      <c r="O600" s="17"/>
      <c r="P600" s="13"/>
      <c r="Q600" s="20"/>
      <c r="R600" s="13"/>
      <c r="S600" s="4"/>
      <c r="T600" s="34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2"/>
      <c r="B601" s="72"/>
      <c r="C601" s="6"/>
      <c r="D601" s="12"/>
      <c r="E601" s="13"/>
      <c r="F601" s="13"/>
      <c r="G601" s="13"/>
      <c r="H601" s="13"/>
      <c r="I601" s="12"/>
      <c r="J601" s="34"/>
      <c r="K601" s="2"/>
      <c r="L601" s="17"/>
      <c r="M601" s="11"/>
      <c r="N601" s="11"/>
      <c r="O601" s="17"/>
      <c r="P601" s="13"/>
      <c r="Q601" s="20"/>
      <c r="R601" s="13"/>
      <c r="S601" s="4"/>
      <c r="T601" s="34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2"/>
      <c r="B602" s="72"/>
      <c r="C602" s="6"/>
      <c r="D602" s="12"/>
      <c r="E602" s="13"/>
      <c r="F602" s="13"/>
      <c r="G602" s="13"/>
      <c r="H602" s="13"/>
      <c r="I602" s="12"/>
      <c r="J602" s="34"/>
      <c r="K602" s="2"/>
      <c r="L602" s="17"/>
      <c r="M602" s="11"/>
      <c r="N602" s="11"/>
      <c r="O602" s="17"/>
      <c r="P602" s="13"/>
      <c r="Q602" s="20"/>
      <c r="R602" s="13"/>
      <c r="S602" s="4"/>
      <c r="T602" s="34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2"/>
      <c r="B603" s="72"/>
      <c r="C603" s="6"/>
      <c r="D603" s="12"/>
      <c r="E603" s="13"/>
      <c r="F603" s="13"/>
      <c r="G603" s="13"/>
      <c r="H603" s="13"/>
      <c r="I603" s="12"/>
      <c r="J603" s="34"/>
      <c r="K603" s="2"/>
      <c r="L603" s="17"/>
      <c r="M603" s="11"/>
      <c r="N603" s="11"/>
      <c r="O603" s="17"/>
      <c r="P603" s="13"/>
      <c r="Q603" s="20"/>
      <c r="R603" s="13"/>
      <c r="S603" s="4"/>
      <c r="T603" s="34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42"/>
      <c r="B604" s="72"/>
      <c r="C604" s="6"/>
      <c r="D604" s="12"/>
      <c r="E604" s="13"/>
      <c r="F604" s="13"/>
      <c r="G604" s="13"/>
      <c r="H604" s="13"/>
      <c r="I604" s="12"/>
      <c r="J604" s="34"/>
      <c r="K604" s="2"/>
      <c r="L604" s="17"/>
      <c r="M604" s="11"/>
      <c r="N604" s="11"/>
      <c r="O604" s="17"/>
      <c r="P604" s="13"/>
      <c r="Q604" s="20"/>
      <c r="R604" s="13"/>
      <c r="S604" s="4"/>
      <c r="T604" s="34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42"/>
      <c r="B605" s="72"/>
      <c r="C605" s="6"/>
      <c r="D605" s="12"/>
      <c r="E605" s="13"/>
      <c r="F605" s="13"/>
      <c r="G605" s="13"/>
      <c r="H605" s="13"/>
      <c r="I605" s="12"/>
      <c r="J605" s="34"/>
      <c r="K605" s="2"/>
      <c r="L605" s="17"/>
      <c r="M605" s="11"/>
      <c r="N605" s="11"/>
      <c r="O605" s="17"/>
      <c r="P605" s="13"/>
      <c r="Q605" s="20"/>
      <c r="R605" s="13"/>
      <c r="S605" s="4"/>
      <c r="T605" s="34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42"/>
      <c r="B606" s="72"/>
      <c r="C606" s="6"/>
      <c r="D606" s="12"/>
      <c r="E606" s="13"/>
      <c r="F606" s="13"/>
      <c r="G606" s="13"/>
      <c r="H606" s="13"/>
      <c r="I606" s="12"/>
      <c r="J606" s="34"/>
      <c r="K606" s="2"/>
      <c r="L606" s="17"/>
      <c r="M606" s="11"/>
      <c r="N606" s="11"/>
      <c r="O606" s="17"/>
      <c r="P606" s="13"/>
      <c r="Q606" s="20"/>
      <c r="R606" s="13"/>
      <c r="S606" s="4"/>
      <c r="T606" s="34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42"/>
      <c r="B607" s="72"/>
      <c r="C607" s="6"/>
      <c r="D607" s="12"/>
      <c r="E607" s="13"/>
      <c r="F607" s="13"/>
      <c r="G607" s="13"/>
      <c r="H607" s="13"/>
      <c r="I607" s="12"/>
      <c r="J607" s="34"/>
      <c r="K607" s="2"/>
      <c r="L607" s="17"/>
      <c r="M607" s="11"/>
      <c r="N607" s="11"/>
      <c r="O607" s="17"/>
      <c r="P607" s="13"/>
      <c r="Q607" s="20"/>
      <c r="R607" s="13"/>
      <c r="S607" s="4"/>
      <c r="T607" s="34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42"/>
      <c r="B608" s="72"/>
      <c r="C608" s="6"/>
      <c r="D608" s="12"/>
      <c r="E608" s="13"/>
      <c r="F608" s="13"/>
      <c r="G608" s="13"/>
      <c r="H608" s="13"/>
      <c r="I608" s="12"/>
      <c r="J608" s="34"/>
      <c r="K608" s="2"/>
      <c r="L608" s="17"/>
      <c r="M608" s="11"/>
      <c r="N608" s="11"/>
      <c r="O608" s="17"/>
      <c r="P608" s="13"/>
      <c r="Q608" s="20"/>
      <c r="R608" s="13"/>
      <c r="S608" s="4"/>
      <c r="T608" s="34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42"/>
      <c r="B609" s="72"/>
      <c r="C609" s="6"/>
      <c r="D609" s="12"/>
      <c r="E609" s="13"/>
      <c r="F609" s="13"/>
      <c r="G609" s="13"/>
      <c r="H609" s="13"/>
      <c r="I609" s="12"/>
      <c r="J609" s="34"/>
      <c r="K609" s="2"/>
      <c r="L609" s="17"/>
      <c r="M609" s="11"/>
      <c r="N609" s="11"/>
      <c r="O609" s="17"/>
      <c r="P609" s="13"/>
      <c r="Q609" s="20"/>
      <c r="R609" s="13"/>
      <c r="S609" s="4"/>
      <c r="T609" s="34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42"/>
      <c r="B610" s="72"/>
      <c r="C610" s="6"/>
      <c r="D610" s="12"/>
      <c r="E610" s="13"/>
      <c r="F610" s="13"/>
      <c r="G610" s="13"/>
      <c r="H610" s="13"/>
      <c r="I610" s="12"/>
      <c r="J610" s="34"/>
      <c r="K610" s="2"/>
      <c r="L610" s="17"/>
      <c r="M610" s="11"/>
      <c r="N610" s="11"/>
      <c r="O610" s="17"/>
      <c r="P610" s="13"/>
      <c r="Q610" s="20"/>
      <c r="R610" s="13"/>
      <c r="S610" s="4"/>
      <c r="T610" s="34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42"/>
      <c r="B611" s="72"/>
      <c r="C611" s="6"/>
      <c r="D611" s="12"/>
      <c r="E611" s="13"/>
      <c r="F611" s="13"/>
      <c r="G611" s="13"/>
      <c r="H611" s="13"/>
      <c r="I611" s="12"/>
      <c r="J611" s="34"/>
      <c r="K611" s="2"/>
      <c r="L611" s="17"/>
      <c r="M611" s="11"/>
      <c r="N611" s="11"/>
      <c r="O611" s="17"/>
      <c r="P611" s="13"/>
      <c r="Q611" s="20"/>
      <c r="R611" s="13"/>
      <c r="S611" s="4"/>
      <c r="T611" s="34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2"/>
      <c r="B612" s="72"/>
      <c r="C612" s="6"/>
      <c r="D612" s="12"/>
      <c r="E612" s="13"/>
      <c r="F612" s="13"/>
      <c r="G612" s="13"/>
      <c r="H612" s="13"/>
      <c r="I612" s="12"/>
      <c r="J612" s="34"/>
      <c r="K612" s="2"/>
      <c r="L612" s="17"/>
      <c r="M612" s="11"/>
      <c r="N612" s="11"/>
      <c r="O612" s="17"/>
      <c r="P612" s="13"/>
      <c r="Q612" s="20"/>
      <c r="R612" s="13"/>
      <c r="S612" s="4"/>
      <c r="T612" s="34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2"/>
      <c r="B613" s="72"/>
      <c r="C613" s="6"/>
      <c r="D613" s="12"/>
      <c r="E613" s="13"/>
      <c r="F613" s="13"/>
      <c r="G613" s="13"/>
      <c r="H613" s="13"/>
      <c r="I613" s="12"/>
      <c r="J613" s="34"/>
      <c r="K613" s="2"/>
      <c r="L613" s="17"/>
      <c r="M613" s="11"/>
      <c r="N613" s="11"/>
      <c r="O613" s="17"/>
      <c r="P613" s="13"/>
      <c r="Q613" s="20"/>
      <c r="R613" s="13"/>
      <c r="S613" s="4"/>
      <c r="T613" s="34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2"/>
      <c r="B614" s="72"/>
      <c r="C614" s="6"/>
      <c r="D614" s="12"/>
      <c r="E614" s="13"/>
      <c r="F614" s="13"/>
      <c r="G614" s="13"/>
      <c r="H614" s="13"/>
      <c r="I614" s="12"/>
      <c r="J614" s="34"/>
      <c r="K614" s="2"/>
      <c r="L614" s="17"/>
      <c r="M614" s="11"/>
      <c r="N614" s="11"/>
      <c r="O614" s="17"/>
      <c r="P614" s="13"/>
      <c r="Q614" s="20"/>
      <c r="R614" s="13"/>
      <c r="S614" s="4"/>
      <c r="T614" s="34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2"/>
      <c r="B615" s="72"/>
      <c r="C615" s="6"/>
      <c r="D615" s="12"/>
      <c r="E615" s="13"/>
      <c r="F615" s="13"/>
      <c r="G615" s="13"/>
      <c r="H615" s="13"/>
      <c r="I615" s="12"/>
      <c r="J615" s="34"/>
      <c r="K615" s="2"/>
      <c r="L615" s="17"/>
      <c r="M615" s="11"/>
      <c r="N615" s="11"/>
      <c r="O615" s="17"/>
      <c r="P615" s="13"/>
      <c r="Q615" s="20"/>
      <c r="R615" s="13"/>
      <c r="S615" s="4"/>
      <c r="T615" s="34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2"/>
      <c r="B616" s="72"/>
      <c r="C616" s="6"/>
      <c r="D616" s="12"/>
      <c r="E616" s="13"/>
      <c r="F616" s="13"/>
      <c r="G616" s="13"/>
      <c r="H616" s="13"/>
      <c r="I616" s="12"/>
      <c r="J616" s="34"/>
      <c r="K616" s="2"/>
      <c r="L616" s="17"/>
      <c r="M616" s="11"/>
      <c r="N616" s="11"/>
      <c r="O616" s="17"/>
      <c r="P616" s="13"/>
      <c r="Q616" s="20"/>
      <c r="R616" s="13"/>
      <c r="S616" s="4"/>
      <c r="T616" s="34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2"/>
      <c r="B617" s="72"/>
      <c r="C617" s="6"/>
      <c r="D617" s="12"/>
      <c r="E617" s="13"/>
      <c r="F617" s="13"/>
      <c r="G617" s="13"/>
      <c r="H617" s="13"/>
      <c r="I617" s="12"/>
      <c r="J617" s="34"/>
      <c r="K617" s="2"/>
      <c r="L617" s="17"/>
      <c r="M617" s="11"/>
      <c r="N617" s="11"/>
      <c r="O617" s="17"/>
      <c r="P617" s="13"/>
      <c r="Q617" s="20"/>
      <c r="R617" s="13"/>
      <c r="S617" s="4"/>
      <c r="T617" s="34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2"/>
      <c r="B618" s="72"/>
      <c r="C618" s="6"/>
      <c r="D618" s="12"/>
      <c r="E618" s="13"/>
      <c r="F618" s="13"/>
      <c r="G618" s="13"/>
      <c r="H618" s="13"/>
      <c r="I618" s="12"/>
      <c r="J618" s="34"/>
      <c r="K618" s="2"/>
      <c r="L618" s="17"/>
      <c r="M618" s="11"/>
      <c r="N618" s="11"/>
      <c r="O618" s="17"/>
      <c r="P618" s="13"/>
      <c r="Q618" s="20"/>
      <c r="R618" s="13"/>
      <c r="S618" s="4"/>
      <c r="T618" s="34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2"/>
      <c r="B619" s="72"/>
      <c r="C619" s="6"/>
      <c r="D619" s="12"/>
      <c r="E619" s="13"/>
      <c r="F619" s="13"/>
      <c r="G619" s="13"/>
      <c r="H619" s="13"/>
      <c r="I619" s="12"/>
      <c r="J619" s="34"/>
      <c r="K619" s="2"/>
      <c r="L619" s="17"/>
      <c r="M619" s="11"/>
      <c r="N619" s="11"/>
      <c r="O619" s="17"/>
      <c r="P619" s="13"/>
      <c r="Q619" s="20"/>
      <c r="R619" s="13"/>
      <c r="S619" s="4"/>
      <c r="T619" s="34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2"/>
      <c r="B620" s="72"/>
      <c r="C620" s="6"/>
      <c r="D620" s="12"/>
      <c r="E620" s="13"/>
      <c r="F620" s="13"/>
      <c r="G620" s="13"/>
      <c r="H620" s="13"/>
      <c r="I620" s="12"/>
      <c r="J620" s="34"/>
      <c r="K620" s="2"/>
      <c r="L620" s="17"/>
      <c r="M620" s="11"/>
      <c r="N620" s="11"/>
      <c r="O620" s="17"/>
      <c r="P620" s="13"/>
      <c r="Q620" s="20"/>
      <c r="R620" s="13"/>
      <c r="S620" s="4"/>
      <c r="T620" s="34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2"/>
      <c r="B621" s="72"/>
      <c r="C621" s="6"/>
      <c r="D621" s="12"/>
      <c r="E621" s="13"/>
      <c r="F621" s="13"/>
      <c r="G621" s="13"/>
      <c r="H621" s="13"/>
      <c r="I621" s="12"/>
      <c r="J621" s="34"/>
      <c r="K621" s="2"/>
      <c r="L621" s="17"/>
      <c r="M621" s="11"/>
      <c r="N621" s="11"/>
      <c r="O621" s="17"/>
      <c r="P621" s="13"/>
      <c r="Q621" s="20"/>
      <c r="R621" s="13"/>
      <c r="S621" s="4"/>
      <c r="T621" s="34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2"/>
      <c r="B622" s="72"/>
      <c r="C622" s="6"/>
      <c r="D622" s="12"/>
      <c r="E622" s="13"/>
      <c r="F622" s="13"/>
      <c r="G622" s="13"/>
      <c r="H622" s="13"/>
      <c r="I622" s="12"/>
      <c r="J622" s="34"/>
      <c r="K622" s="2"/>
      <c r="L622" s="17"/>
      <c r="M622" s="11"/>
      <c r="N622" s="11"/>
      <c r="O622" s="17"/>
      <c r="P622" s="13"/>
      <c r="Q622" s="20"/>
      <c r="R622" s="13"/>
      <c r="S622" s="4"/>
      <c r="T622" s="34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2"/>
      <c r="B623" s="72"/>
      <c r="C623" s="6"/>
      <c r="D623" s="12"/>
      <c r="E623" s="13"/>
      <c r="F623" s="13"/>
      <c r="G623" s="13"/>
      <c r="H623" s="13"/>
      <c r="I623" s="12"/>
      <c r="J623" s="34"/>
      <c r="K623" s="2"/>
      <c r="L623" s="17"/>
      <c r="M623" s="11"/>
      <c r="N623" s="11"/>
      <c r="O623" s="17"/>
      <c r="P623" s="13"/>
      <c r="Q623" s="20"/>
      <c r="R623" s="13"/>
      <c r="S623" s="4"/>
      <c r="T623" s="34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2"/>
      <c r="B624" s="72"/>
      <c r="C624" s="6"/>
      <c r="D624" s="12"/>
      <c r="E624" s="13"/>
      <c r="F624" s="13"/>
      <c r="G624" s="13"/>
      <c r="H624" s="13"/>
      <c r="I624" s="12"/>
      <c r="J624" s="34"/>
      <c r="K624" s="2"/>
      <c r="L624" s="17"/>
      <c r="M624" s="11"/>
      <c r="N624" s="11"/>
      <c r="O624" s="17"/>
      <c r="P624" s="13"/>
      <c r="Q624" s="20"/>
      <c r="R624" s="13"/>
      <c r="S624" s="4"/>
      <c r="T624" s="34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2"/>
      <c r="B625" s="72"/>
      <c r="C625" s="6"/>
      <c r="D625" s="12"/>
      <c r="E625" s="13"/>
      <c r="F625" s="13"/>
      <c r="G625" s="13"/>
      <c r="H625" s="13"/>
      <c r="I625" s="12"/>
      <c r="J625" s="34"/>
      <c r="K625" s="2"/>
      <c r="L625" s="17"/>
      <c r="M625" s="11"/>
      <c r="N625" s="11"/>
      <c r="O625" s="17"/>
      <c r="P625" s="13"/>
      <c r="Q625" s="20"/>
      <c r="R625" s="13"/>
      <c r="S625" s="4"/>
      <c r="T625" s="34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2"/>
      <c r="B626" s="72"/>
      <c r="C626" s="6"/>
      <c r="D626" s="12"/>
      <c r="E626" s="13"/>
      <c r="F626" s="13"/>
      <c r="G626" s="13"/>
      <c r="H626" s="13"/>
      <c r="I626" s="12"/>
      <c r="J626" s="34"/>
      <c r="K626" s="2"/>
      <c r="L626" s="17"/>
      <c r="M626" s="11"/>
      <c r="N626" s="11"/>
      <c r="O626" s="17"/>
      <c r="P626" s="13"/>
      <c r="Q626" s="20"/>
      <c r="R626" s="13"/>
      <c r="S626" s="4"/>
      <c r="T626" s="34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2"/>
      <c r="B627" s="72"/>
      <c r="C627" s="6"/>
      <c r="D627" s="12"/>
      <c r="E627" s="13"/>
      <c r="F627" s="13"/>
      <c r="G627" s="13"/>
      <c r="H627" s="13"/>
      <c r="I627" s="12"/>
      <c r="J627" s="34"/>
      <c r="K627" s="2"/>
      <c r="L627" s="17"/>
      <c r="M627" s="11"/>
      <c r="N627" s="11"/>
      <c r="O627" s="17"/>
      <c r="P627" s="13"/>
      <c r="Q627" s="20"/>
      <c r="R627" s="13"/>
      <c r="S627" s="4"/>
      <c r="T627" s="34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2"/>
      <c r="B628" s="72"/>
      <c r="C628" s="6"/>
      <c r="D628" s="12"/>
      <c r="E628" s="13"/>
      <c r="F628" s="13"/>
      <c r="G628" s="13"/>
      <c r="H628" s="13"/>
      <c r="I628" s="12"/>
      <c r="J628" s="34"/>
      <c r="K628" s="2"/>
      <c r="L628" s="17"/>
      <c r="M628" s="11"/>
      <c r="N628" s="11"/>
      <c r="O628" s="17"/>
      <c r="P628" s="13"/>
      <c r="Q628" s="20"/>
      <c r="R628" s="13"/>
      <c r="S628" s="4"/>
      <c r="T628" s="34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2"/>
      <c r="B629" s="72"/>
      <c r="C629" s="6"/>
      <c r="D629" s="12"/>
      <c r="E629" s="13"/>
      <c r="F629" s="13"/>
      <c r="G629" s="13"/>
      <c r="H629" s="13"/>
      <c r="I629" s="12"/>
      <c r="J629" s="34"/>
      <c r="K629" s="2"/>
      <c r="L629" s="17"/>
      <c r="M629" s="11"/>
      <c r="N629" s="11"/>
      <c r="O629" s="17"/>
      <c r="P629" s="13"/>
      <c r="Q629" s="20"/>
      <c r="R629" s="13"/>
      <c r="S629" s="4"/>
      <c r="T629" s="34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2"/>
      <c r="B630" s="72"/>
      <c r="C630" s="6"/>
      <c r="D630" s="12"/>
      <c r="E630" s="13"/>
      <c r="F630" s="13"/>
      <c r="G630" s="13"/>
      <c r="H630" s="13"/>
      <c r="I630" s="12"/>
      <c r="J630" s="34"/>
      <c r="K630" s="2"/>
      <c r="L630" s="17"/>
      <c r="M630" s="11"/>
      <c r="N630" s="11"/>
      <c r="O630" s="17"/>
      <c r="P630" s="13"/>
      <c r="Q630" s="20"/>
      <c r="R630" s="13"/>
      <c r="S630" s="4"/>
      <c r="T630" s="34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2"/>
      <c r="B631" s="72"/>
      <c r="C631" s="6"/>
      <c r="D631" s="12"/>
      <c r="E631" s="13"/>
      <c r="F631" s="13"/>
      <c r="G631" s="13"/>
      <c r="H631" s="13"/>
      <c r="I631" s="12"/>
      <c r="J631" s="34"/>
      <c r="K631" s="2"/>
      <c r="L631" s="17"/>
      <c r="M631" s="11"/>
      <c r="N631" s="11"/>
      <c r="O631" s="17"/>
      <c r="P631" s="13"/>
      <c r="Q631" s="20"/>
      <c r="R631" s="13"/>
      <c r="S631" s="4"/>
      <c r="T631" s="34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2"/>
      <c r="B632" s="72"/>
      <c r="C632" s="6"/>
      <c r="D632" s="12"/>
      <c r="E632" s="13"/>
      <c r="F632" s="13"/>
      <c r="G632" s="13"/>
      <c r="H632" s="13"/>
      <c r="I632" s="12"/>
      <c r="J632" s="34"/>
      <c r="K632" s="2"/>
      <c r="L632" s="17"/>
      <c r="M632" s="11"/>
      <c r="N632" s="11"/>
      <c r="O632" s="17"/>
      <c r="P632" s="13"/>
      <c r="Q632" s="20"/>
      <c r="R632" s="13"/>
      <c r="S632" s="4"/>
      <c r="T632" s="34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2"/>
      <c r="B633" s="72"/>
      <c r="C633" s="6"/>
      <c r="D633" s="12"/>
      <c r="E633" s="13"/>
      <c r="F633" s="13"/>
      <c r="G633" s="13"/>
      <c r="H633" s="13"/>
      <c r="I633" s="12"/>
      <c r="J633" s="34"/>
      <c r="K633" s="2"/>
      <c r="L633" s="17"/>
      <c r="M633" s="11"/>
      <c r="N633" s="11"/>
      <c r="O633" s="17"/>
      <c r="P633" s="13"/>
      <c r="Q633" s="20"/>
      <c r="R633" s="13"/>
      <c r="S633" s="4"/>
      <c r="T633" s="34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2"/>
      <c r="B634" s="72"/>
      <c r="C634" s="6"/>
      <c r="D634" s="12"/>
      <c r="E634" s="13"/>
      <c r="F634" s="13"/>
      <c r="G634" s="13"/>
      <c r="H634" s="13"/>
      <c r="I634" s="12"/>
      <c r="J634" s="34"/>
      <c r="K634" s="2"/>
      <c r="L634" s="17"/>
      <c r="M634" s="11"/>
      <c r="N634" s="11"/>
      <c r="O634" s="17"/>
      <c r="P634" s="13"/>
      <c r="Q634" s="20"/>
      <c r="R634" s="13"/>
      <c r="S634" s="4"/>
      <c r="T634" s="34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2"/>
      <c r="B635" s="72"/>
      <c r="C635" s="6"/>
      <c r="D635" s="12"/>
      <c r="E635" s="13"/>
      <c r="F635" s="13"/>
      <c r="G635" s="13"/>
      <c r="H635" s="13"/>
      <c r="I635" s="12"/>
      <c r="J635" s="34"/>
      <c r="K635" s="2"/>
      <c r="L635" s="17"/>
      <c r="M635" s="11"/>
      <c r="N635" s="11"/>
      <c r="O635" s="17"/>
      <c r="P635" s="13"/>
      <c r="Q635" s="20"/>
      <c r="R635" s="13"/>
      <c r="S635" s="4"/>
      <c r="T635" s="34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2"/>
      <c r="B636" s="72"/>
      <c r="C636" s="6"/>
      <c r="D636" s="12"/>
      <c r="E636" s="13"/>
      <c r="F636" s="13"/>
      <c r="G636" s="13"/>
      <c r="H636" s="13"/>
      <c r="I636" s="12"/>
      <c r="J636" s="34"/>
      <c r="K636" s="2"/>
      <c r="L636" s="17"/>
      <c r="M636" s="11"/>
      <c r="N636" s="11"/>
      <c r="O636" s="17"/>
      <c r="P636" s="13"/>
      <c r="Q636" s="20"/>
      <c r="R636" s="13"/>
      <c r="S636" s="4"/>
      <c r="T636" s="34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2"/>
      <c r="B637" s="72"/>
      <c r="C637" s="6"/>
      <c r="D637" s="12"/>
      <c r="E637" s="13"/>
      <c r="F637" s="13"/>
      <c r="G637" s="13"/>
      <c r="H637" s="13"/>
      <c r="I637" s="12"/>
      <c r="J637" s="34"/>
      <c r="K637" s="2"/>
      <c r="L637" s="17"/>
      <c r="M637" s="11"/>
      <c r="N637" s="11"/>
      <c r="O637" s="17"/>
      <c r="P637" s="13"/>
      <c r="Q637" s="20"/>
      <c r="R637" s="13"/>
      <c r="S637" s="4"/>
      <c r="T637" s="34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2"/>
      <c r="B638" s="72"/>
      <c r="C638" s="6"/>
      <c r="D638" s="12"/>
      <c r="E638" s="13"/>
      <c r="F638" s="13"/>
      <c r="G638" s="13"/>
      <c r="H638" s="13"/>
      <c r="I638" s="12"/>
      <c r="J638" s="34"/>
      <c r="K638" s="2"/>
      <c r="L638" s="17"/>
      <c r="M638" s="11"/>
      <c r="N638" s="11"/>
      <c r="O638" s="17"/>
      <c r="P638" s="13"/>
      <c r="Q638" s="20"/>
      <c r="R638" s="13"/>
      <c r="S638" s="4"/>
      <c r="T638" s="34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2"/>
      <c r="B639" s="72"/>
      <c r="C639" s="6"/>
      <c r="D639" s="12"/>
      <c r="E639" s="13"/>
      <c r="F639" s="13"/>
      <c r="G639" s="13"/>
      <c r="H639" s="13"/>
      <c r="I639" s="12"/>
      <c r="J639" s="34"/>
      <c r="K639" s="2"/>
      <c r="L639" s="17"/>
      <c r="M639" s="11"/>
      <c r="N639" s="11"/>
      <c r="O639" s="17"/>
      <c r="P639" s="13"/>
      <c r="Q639" s="20"/>
      <c r="R639" s="13"/>
      <c r="S639" s="4"/>
      <c r="T639" s="34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2"/>
      <c r="B640" s="72"/>
      <c r="C640" s="6"/>
      <c r="D640" s="12"/>
      <c r="E640" s="13"/>
      <c r="F640" s="13"/>
      <c r="G640" s="13"/>
      <c r="H640" s="13"/>
      <c r="I640" s="12"/>
      <c r="J640" s="34"/>
      <c r="K640" s="2"/>
      <c r="L640" s="17"/>
      <c r="M640" s="11"/>
      <c r="N640" s="11"/>
      <c r="O640" s="17"/>
      <c r="P640" s="13"/>
      <c r="Q640" s="20"/>
      <c r="R640" s="13"/>
      <c r="S640" s="4"/>
      <c r="T640" s="34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2"/>
      <c r="B641" s="72"/>
      <c r="C641" s="6"/>
      <c r="D641" s="12"/>
      <c r="E641" s="13"/>
      <c r="F641" s="13"/>
      <c r="G641" s="13"/>
      <c r="H641" s="13"/>
      <c r="I641" s="12"/>
      <c r="J641" s="34"/>
      <c r="K641" s="2"/>
      <c r="L641" s="17"/>
      <c r="M641" s="11"/>
      <c r="N641" s="11"/>
      <c r="O641" s="17"/>
      <c r="P641" s="13"/>
      <c r="Q641" s="20"/>
      <c r="R641" s="13"/>
      <c r="S641" s="4"/>
      <c r="T641" s="34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2"/>
      <c r="B642" s="72"/>
      <c r="C642" s="6"/>
      <c r="D642" s="12"/>
      <c r="E642" s="13"/>
      <c r="F642" s="13"/>
      <c r="G642" s="13"/>
      <c r="H642" s="13"/>
      <c r="I642" s="12"/>
      <c r="J642" s="34"/>
      <c r="K642" s="2"/>
      <c r="L642" s="17"/>
      <c r="M642" s="11"/>
      <c r="N642" s="11"/>
      <c r="O642" s="17"/>
      <c r="P642" s="13"/>
      <c r="Q642" s="20"/>
      <c r="R642" s="13"/>
      <c r="S642" s="4"/>
      <c r="T642" s="34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2"/>
      <c r="B643" s="72"/>
      <c r="C643" s="6"/>
      <c r="D643" s="12"/>
      <c r="E643" s="13"/>
      <c r="F643" s="13"/>
      <c r="G643" s="13"/>
      <c r="H643" s="13"/>
      <c r="I643" s="12"/>
      <c r="J643" s="34"/>
      <c r="K643" s="2"/>
      <c r="L643" s="17"/>
      <c r="M643" s="11"/>
      <c r="N643" s="11"/>
      <c r="O643" s="17"/>
      <c r="P643" s="13"/>
      <c r="Q643" s="20"/>
      <c r="R643" s="13"/>
      <c r="S643" s="4"/>
      <c r="T643" s="34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2"/>
      <c r="B644" s="72"/>
      <c r="C644" s="6"/>
      <c r="D644" s="12"/>
      <c r="E644" s="13"/>
      <c r="F644" s="13"/>
      <c r="G644" s="13"/>
      <c r="H644" s="13"/>
      <c r="I644" s="12"/>
      <c r="J644" s="34"/>
      <c r="K644" s="2"/>
      <c r="L644" s="17"/>
      <c r="M644" s="11"/>
      <c r="N644" s="11"/>
      <c r="O644" s="17"/>
      <c r="P644" s="13"/>
      <c r="Q644" s="20"/>
      <c r="R644" s="13"/>
      <c r="S644" s="4"/>
      <c r="T644" s="34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2"/>
      <c r="B645" s="72"/>
      <c r="C645" s="6"/>
      <c r="D645" s="12"/>
      <c r="E645" s="13"/>
      <c r="F645" s="13"/>
      <c r="G645" s="13"/>
      <c r="H645" s="13"/>
      <c r="I645" s="12"/>
      <c r="J645" s="34"/>
      <c r="K645" s="2"/>
      <c r="L645" s="17"/>
      <c r="M645" s="11"/>
      <c r="N645" s="11"/>
      <c r="O645" s="17"/>
      <c r="P645" s="13"/>
      <c r="Q645" s="20"/>
      <c r="R645" s="13"/>
      <c r="S645" s="4"/>
      <c r="T645" s="34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2"/>
      <c r="B646" s="72"/>
      <c r="C646" s="6"/>
      <c r="D646" s="12"/>
      <c r="E646" s="13"/>
      <c r="F646" s="13"/>
      <c r="G646" s="13"/>
      <c r="H646" s="13"/>
      <c r="I646" s="12"/>
      <c r="J646" s="34"/>
      <c r="K646" s="2"/>
      <c r="L646" s="17"/>
      <c r="M646" s="11"/>
      <c r="N646" s="11"/>
      <c r="O646" s="17"/>
      <c r="P646" s="13"/>
      <c r="Q646" s="20"/>
      <c r="R646" s="13"/>
      <c r="S646" s="4"/>
      <c r="T646" s="34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2"/>
      <c r="B647" s="72"/>
      <c r="C647" s="6"/>
      <c r="D647" s="12"/>
      <c r="E647" s="13"/>
      <c r="F647" s="13"/>
      <c r="G647" s="13"/>
      <c r="H647" s="13"/>
      <c r="I647" s="12"/>
      <c r="J647" s="34"/>
      <c r="K647" s="2"/>
      <c r="L647" s="17"/>
      <c r="M647" s="11"/>
      <c r="N647" s="11"/>
      <c r="O647" s="17"/>
      <c r="P647" s="13"/>
      <c r="Q647" s="20"/>
      <c r="R647" s="13"/>
      <c r="S647" s="4"/>
      <c r="T647" s="34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2"/>
      <c r="B648" s="72"/>
      <c r="C648" s="6"/>
      <c r="D648" s="12"/>
      <c r="E648" s="13"/>
      <c r="F648" s="13"/>
      <c r="G648" s="13"/>
      <c r="H648" s="13"/>
      <c r="I648" s="12"/>
      <c r="J648" s="34"/>
      <c r="K648" s="2"/>
      <c r="L648" s="17"/>
      <c r="M648" s="11"/>
      <c r="N648" s="11"/>
      <c r="O648" s="17"/>
      <c r="P648" s="13"/>
      <c r="Q648" s="20"/>
      <c r="R648" s="13"/>
      <c r="S648" s="4"/>
      <c r="T648" s="34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2"/>
      <c r="B649" s="72"/>
      <c r="C649" s="6"/>
      <c r="D649" s="12"/>
      <c r="E649" s="13"/>
      <c r="F649" s="13"/>
      <c r="G649" s="13"/>
      <c r="H649" s="13"/>
      <c r="I649" s="12"/>
      <c r="J649" s="34"/>
      <c r="K649" s="2"/>
      <c r="L649" s="17"/>
      <c r="M649" s="11"/>
      <c r="N649" s="11"/>
      <c r="O649" s="17"/>
      <c r="P649" s="13"/>
      <c r="Q649" s="20"/>
      <c r="R649" s="13"/>
      <c r="S649" s="4"/>
      <c r="T649" s="34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2"/>
      <c r="B650" s="72"/>
      <c r="C650" s="6"/>
      <c r="D650" s="12"/>
      <c r="E650" s="13"/>
      <c r="F650" s="13"/>
      <c r="G650" s="13"/>
      <c r="H650" s="13"/>
      <c r="I650" s="12"/>
      <c r="J650" s="34"/>
      <c r="K650" s="2"/>
      <c r="L650" s="17"/>
      <c r="M650" s="11"/>
      <c r="N650" s="11"/>
      <c r="O650" s="17"/>
      <c r="P650" s="13"/>
      <c r="Q650" s="20"/>
      <c r="R650" s="13"/>
      <c r="S650" s="4"/>
      <c r="T650" s="34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2"/>
      <c r="B651" s="72"/>
      <c r="C651" s="6"/>
      <c r="D651" s="12"/>
      <c r="E651" s="13"/>
      <c r="F651" s="13"/>
      <c r="G651" s="13"/>
      <c r="H651" s="13"/>
      <c r="I651" s="12"/>
      <c r="J651" s="34"/>
      <c r="K651" s="2"/>
      <c r="L651" s="17"/>
      <c r="M651" s="11"/>
      <c r="N651" s="11"/>
      <c r="O651" s="17"/>
      <c r="P651" s="13"/>
      <c r="Q651" s="20"/>
      <c r="R651" s="13"/>
      <c r="S651" s="4"/>
      <c r="T651" s="34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2"/>
      <c r="B652" s="72"/>
      <c r="C652" s="6"/>
      <c r="D652" s="12"/>
      <c r="E652" s="13"/>
      <c r="F652" s="13"/>
      <c r="G652" s="13"/>
      <c r="H652" s="13"/>
      <c r="I652" s="12"/>
      <c r="J652" s="34"/>
      <c r="K652" s="2"/>
      <c r="L652" s="17"/>
      <c r="M652" s="11"/>
      <c r="N652" s="11"/>
      <c r="O652" s="17"/>
      <c r="P652" s="13"/>
      <c r="Q652" s="20"/>
      <c r="R652" s="13"/>
      <c r="S652" s="4"/>
      <c r="T652" s="34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2"/>
      <c r="B653" s="72"/>
      <c r="C653" s="6"/>
      <c r="D653" s="12"/>
      <c r="E653" s="13"/>
      <c r="F653" s="13"/>
      <c r="G653" s="13"/>
      <c r="H653" s="13"/>
      <c r="I653" s="12"/>
      <c r="J653" s="34"/>
      <c r="K653" s="2"/>
      <c r="L653" s="17"/>
      <c r="M653" s="11"/>
      <c r="N653" s="11"/>
      <c r="O653" s="17"/>
      <c r="P653" s="13"/>
      <c r="Q653" s="20"/>
      <c r="R653" s="13"/>
      <c r="S653" s="4"/>
      <c r="T653" s="34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2"/>
      <c r="B654" s="72"/>
      <c r="C654" s="6"/>
      <c r="D654" s="12"/>
      <c r="E654" s="13"/>
      <c r="F654" s="13"/>
      <c r="G654" s="13"/>
      <c r="H654" s="13"/>
      <c r="I654" s="12"/>
      <c r="J654" s="34"/>
      <c r="K654" s="2"/>
      <c r="L654" s="17"/>
      <c r="M654" s="11"/>
      <c r="N654" s="11"/>
      <c r="O654" s="17"/>
      <c r="P654" s="13"/>
      <c r="Q654" s="20"/>
      <c r="R654" s="13"/>
      <c r="S654" s="4"/>
      <c r="T654" s="34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2"/>
      <c r="B655" s="72"/>
      <c r="C655" s="6"/>
      <c r="D655" s="12"/>
      <c r="E655" s="13"/>
      <c r="F655" s="13"/>
      <c r="G655" s="13"/>
      <c r="H655" s="13"/>
      <c r="I655" s="12"/>
      <c r="J655" s="34"/>
      <c r="K655" s="2"/>
      <c r="L655" s="17"/>
      <c r="M655" s="11"/>
      <c r="N655" s="11"/>
      <c r="O655" s="17"/>
      <c r="P655" s="13"/>
      <c r="Q655" s="20"/>
      <c r="R655" s="13"/>
      <c r="S655" s="4"/>
      <c r="T655" s="34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2"/>
      <c r="B656" s="72"/>
      <c r="C656" s="6"/>
      <c r="D656" s="12"/>
      <c r="E656" s="13"/>
      <c r="F656" s="13"/>
      <c r="G656" s="13"/>
      <c r="H656" s="13"/>
      <c r="I656" s="12"/>
      <c r="J656" s="34"/>
      <c r="K656" s="2"/>
      <c r="L656" s="17"/>
      <c r="M656" s="11"/>
      <c r="N656" s="11"/>
      <c r="O656" s="17"/>
      <c r="P656" s="13"/>
      <c r="Q656" s="20"/>
      <c r="R656" s="13"/>
      <c r="S656" s="4"/>
      <c r="T656" s="34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2"/>
      <c r="B657" s="72"/>
      <c r="C657" s="6"/>
      <c r="D657" s="12"/>
      <c r="E657" s="13"/>
      <c r="F657" s="13"/>
      <c r="G657" s="13"/>
      <c r="H657" s="13"/>
      <c r="I657" s="12"/>
      <c r="J657" s="34"/>
      <c r="K657" s="2"/>
      <c r="L657" s="17"/>
      <c r="M657" s="11"/>
      <c r="N657" s="11"/>
      <c r="O657" s="17"/>
      <c r="P657" s="13"/>
      <c r="Q657" s="20"/>
      <c r="R657" s="13"/>
      <c r="S657" s="4"/>
      <c r="T657" s="34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2"/>
      <c r="B658" s="72"/>
      <c r="C658" s="6"/>
      <c r="D658" s="12"/>
      <c r="E658" s="13"/>
      <c r="F658" s="13"/>
      <c r="G658" s="13"/>
      <c r="H658" s="13"/>
      <c r="I658" s="12"/>
      <c r="J658" s="34"/>
      <c r="K658" s="2"/>
      <c r="L658" s="17"/>
      <c r="M658" s="11"/>
      <c r="N658" s="11"/>
      <c r="O658" s="17"/>
      <c r="P658" s="13"/>
      <c r="Q658" s="20"/>
      <c r="R658" s="13"/>
      <c r="S658" s="4"/>
      <c r="T658" s="34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2"/>
      <c r="B659" s="72"/>
      <c r="C659" s="6"/>
      <c r="D659" s="12"/>
      <c r="E659" s="13"/>
      <c r="F659" s="13"/>
      <c r="G659" s="13"/>
      <c r="H659" s="13"/>
      <c r="I659" s="12"/>
      <c r="J659" s="34"/>
      <c r="K659" s="2"/>
      <c r="L659" s="17"/>
      <c r="M659" s="11"/>
      <c r="N659" s="11"/>
      <c r="O659" s="17"/>
      <c r="P659" s="13"/>
      <c r="Q659" s="20"/>
      <c r="R659" s="13"/>
      <c r="S659" s="4"/>
      <c r="T659" s="34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2"/>
      <c r="B660" s="72"/>
      <c r="C660" s="6"/>
      <c r="D660" s="12"/>
      <c r="E660" s="13"/>
      <c r="F660" s="13"/>
      <c r="G660" s="13"/>
      <c r="H660" s="13"/>
      <c r="I660" s="12"/>
      <c r="J660" s="34"/>
      <c r="K660" s="2"/>
      <c r="L660" s="17"/>
      <c r="M660" s="11"/>
      <c r="N660" s="11"/>
      <c r="O660" s="17"/>
      <c r="P660" s="13"/>
      <c r="Q660" s="20"/>
      <c r="R660" s="13"/>
      <c r="S660" s="4"/>
      <c r="T660" s="34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2"/>
      <c r="B661" s="72"/>
      <c r="C661" s="6"/>
      <c r="D661" s="12"/>
      <c r="E661" s="13"/>
      <c r="F661" s="13"/>
      <c r="G661" s="13"/>
      <c r="H661" s="13"/>
      <c r="I661" s="12"/>
      <c r="J661" s="34"/>
      <c r="K661" s="2"/>
      <c r="L661" s="17"/>
      <c r="M661" s="11"/>
      <c r="N661" s="11"/>
      <c r="O661" s="17"/>
      <c r="P661" s="13"/>
      <c r="Q661" s="20"/>
      <c r="R661" s="13"/>
      <c r="S661" s="4"/>
      <c r="T661" s="34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2"/>
      <c r="B662" s="72"/>
      <c r="C662" s="6"/>
      <c r="D662" s="12"/>
      <c r="E662" s="13"/>
      <c r="F662" s="13"/>
      <c r="G662" s="13"/>
      <c r="H662" s="13"/>
      <c r="I662" s="12"/>
      <c r="J662" s="34"/>
      <c r="K662" s="2"/>
      <c r="L662" s="17"/>
      <c r="M662" s="11"/>
      <c r="N662" s="11"/>
      <c r="O662" s="17"/>
      <c r="P662" s="13"/>
      <c r="Q662" s="20"/>
      <c r="R662" s="13"/>
      <c r="S662" s="4"/>
      <c r="T662" s="34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2"/>
      <c r="B663" s="72"/>
      <c r="C663" s="6"/>
      <c r="D663" s="12"/>
      <c r="E663" s="13"/>
      <c r="F663" s="13"/>
      <c r="G663" s="13"/>
      <c r="H663" s="13"/>
      <c r="I663" s="12"/>
      <c r="J663" s="34"/>
      <c r="K663" s="2"/>
      <c r="L663" s="17"/>
      <c r="M663" s="11"/>
      <c r="N663" s="11"/>
      <c r="O663" s="17"/>
      <c r="P663" s="13"/>
      <c r="Q663" s="20"/>
      <c r="R663" s="13"/>
      <c r="S663" s="4"/>
      <c r="T663" s="34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2"/>
      <c r="B664" s="72"/>
      <c r="C664" s="6"/>
      <c r="D664" s="12"/>
      <c r="E664" s="13"/>
      <c r="F664" s="13"/>
      <c r="G664" s="13"/>
      <c r="H664" s="13"/>
      <c r="I664" s="12"/>
      <c r="J664" s="34"/>
      <c r="K664" s="2"/>
      <c r="L664" s="17"/>
      <c r="M664" s="11"/>
      <c r="N664" s="11"/>
      <c r="O664" s="17"/>
      <c r="P664" s="13"/>
      <c r="Q664" s="20"/>
      <c r="R664" s="13"/>
      <c r="S664" s="4"/>
      <c r="T664" s="34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2"/>
      <c r="B665" s="72"/>
      <c r="C665" s="6"/>
      <c r="D665" s="12"/>
      <c r="E665" s="13"/>
      <c r="F665" s="13"/>
      <c r="G665" s="13"/>
      <c r="H665" s="13"/>
      <c r="I665" s="12"/>
      <c r="J665" s="34"/>
      <c r="K665" s="2"/>
      <c r="L665" s="17"/>
      <c r="M665" s="11"/>
      <c r="N665" s="11"/>
      <c r="O665" s="17"/>
      <c r="P665" s="13"/>
      <c r="Q665" s="20"/>
      <c r="R665" s="13"/>
      <c r="S665" s="4"/>
      <c r="T665" s="34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2"/>
      <c r="B666" s="72"/>
      <c r="C666" s="6"/>
      <c r="D666" s="12"/>
      <c r="E666" s="13"/>
      <c r="F666" s="13"/>
      <c r="G666" s="13"/>
      <c r="H666" s="13"/>
      <c r="I666" s="12"/>
      <c r="J666" s="34"/>
      <c r="K666" s="2"/>
      <c r="L666" s="17"/>
      <c r="M666" s="11"/>
      <c r="N666" s="11"/>
      <c r="O666" s="17"/>
      <c r="P666" s="13"/>
      <c r="Q666" s="20"/>
      <c r="R666" s="13"/>
      <c r="S666" s="4"/>
      <c r="T666" s="34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2"/>
      <c r="B667" s="72"/>
      <c r="C667" s="6"/>
      <c r="D667" s="12"/>
      <c r="E667" s="13"/>
      <c r="F667" s="13"/>
      <c r="G667" s="13"/>
      <c r="H667" s="13"/>
      <c r="I667" s="12"/>
      <c r="J667" s="34"/>
      <c r="K667" s="2"/>
      <c r="L667" s="17"/>
      <c r="M667" s="11"/>
      <c r="N667" s="11"/>
      <c r="O667" s="17"/>
      <c r="P667" s="13"/>
      <c r="Q667" s="20"/>
      <c r="R667" s="13"/>
      <c r="S667" s="4"/>
      <c r="T667" s="34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2"/>
      <c r="B668" s="72"/>
      <c r="C668" s="6"/>
      <c r="D668" s="12"/>
      <c r="E668" s="13"/>
      <c r="F668" s="13"/>
      <c r="G668" s="13"/>
      <c r="H668" s="13"/>
      <c r="I668" s="12"/>
      <c r="J668" s="34"/>
      <c r="K668" s="2"/>
      <c r="L668" s="17"/>
      <c r="M668" s="11"/>
      <c r="N668" s="11"/>
      <c r="O668" s="17"/>
      <c r="P668" s="13"/>
      <c r="Q668" s="20"/>
      <c r="R668" s="13"/>
      <c r="S668" s="4"/>
      <c r="T668" s="34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2"/>
      <c r="B669" s="72"/>
      <c r="C669" s="6"/>
      <c r="D669" s="12"/>
      <c r="E669" s="13"/>
      <c r="F669" s="13"/>
      <c r="G669" s="13"/>
      <c r="H669" s="13"/>
      <c r="I669" s="12"/>
      <c r="J669" s="34"/>
      <c r="K669" s="2"/>
      <c r="L669" s="17"/>
      <c r="M669" s="11"/>
      <c r="N669" s="11"/>
      <c r="O669" s="17"/>
      <c r="P669" s="13"/>
      <c r="Q669" s="20"/>
      <c r="R669" s="13"/>
      <c r="S669" s="4"/>
      <c r="T669" s="34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2"/>
      <c r="B670" s="72"/>
      <c r="C670" s="6"/>
      <c r="D670" s="12"/>
      <c r="E670" s="13"/>
      <c r="F670" s="13"/>
      <c r="G670" s="13"/>
      <c r="H670" s="13"/>
      <c r="I670" s="12"/>
      <c r="J670" s="34"/>
      <c r="K670" s="2"/>
      <c r="L670" s="17"/>
      <c r="M670" s="11"/>
      <c r="N670" s="11"/>
      <c r="O670" s="17"/>
      <c r="P670" s="13"/>
      <c r="Q670" s="20"/>
      <c r="R670" s="13"/>
      <c r="S670" s="4"/>
      <c r="T670" s="34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2"/>
      <c r="B671" s="72"/>
      <c r="C671" s="6"/>
      <c r="D671" s="12"/>
      <c r="E671" s="13"/>
      <c r="F671" s="13"/>
      <c r="G671" s="13"/>
      <c r="H671" s="13"/>
      <c r="I671" s="12"/>
      <c r="J671" s="34"/>
      <c r="K671" s="2"/>
      <c r="L671" s="17"/>
      <c r="M671" s="11"/>
      <c r="N671" s="11"/>
      <c r="O671" s="17"/>
      <c r="P671" s="13"/>
      <c r="Q671" s="20"/>
      <c r="R671" s="13"/>
      <c r="S671" s="4"/>
      <c r="T671" s="34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2"/>
      <c r="B672" s="72"/>
      <c r="C672" s="6"/>
      <c r="D672" s="12"/>
      <c r="E672" s="13"/>
      <c r="F672" s="13"/>
      <c r="G672" s="13"/>
      <c r="H672" s="13"/>
      <c r="I672" s="12"/>
      <c r="J672" s="34"/>
      <c r="K672" s="2"/>
      <c r="L672" s="17"/>
      <c r="M672" s="11"/>
      <c r="N672" s="11"/>
      <c r="O672" s="17"/>
      <c r="P672" s="13"/>
      <c r="Q672" s="20"/>
      <c r="R672" s="13"/>
      <c r="S672" s="4"/>
      <c r="T672" s="34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2"/>
      <c r="B673" s="72"/>
      <c r="C673" s="6"/>
      <c r="D673" s="12"/>
      <c r="E673" s="13"/>
      <c r="F673" s="13"/>
      <c r="G673" s="13"/>
      <c r="H673" s="13"/>
      <c r="I673" s="12"/>
      <c r="J673" s="34"/>
      <c r="K673" s="2"/>
      <c r="L673" s="17"/>
      <c r="M673" s="11"/>
      <c r="N673" s="11"/>
      <c r="O673" s="17"/>
      <c r="P673" s="13"/>
      <c r="Q673" s="20"/>
      <c r="R673" s="13"/>
      <c r="S673" s="4"/>
      <c r="T673" s="34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2"/>
      <c r="B674" s="72"/>
      <c r="C674" s="6"/>
      <c r="D674" s="12"/>
      <c r="E674" s="13"/>
      <c r="F674" s="13"/>
      <c r="G674" s="13"/>
      <c r="H674" s="13"/>
      <c r="I674" s="12"/>
      <c r="J674" s="34"/>
      <c r="K674" s="2"/>
      <c r="L674" s="17"/>
      <c r="M674" s="11"/>
      <c r="N674" s="11"/>
      <c r="O674" s="17"/>
      <c r="P674" s="13"/>
      <c r="Q674" s="20"/>
      <c r="R674" s="13"/>
      <c r="S674" s="4"/>
      <c r="T674" s="34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2"/>
      <c r="B675" s="72"/>
      <c r="C675" s="6"/>
      <c r="D675" s="12"/>
      <c r="E675" s="13"/>
      <c r="F675" s="13"/>
      <c r="G675" s="13"/>
      <c r="H675" s="13"/>
      <c r="I675" s="12"/>
      <c r="J675" s="34"/>
      <c r="K675" s="2"/>
      <c r="L675" s="17"/>
      <c r="M675" s="11"/>
      <c r="N675" s="11"/>
      <c r="O675" s="17"/>
      <c r="P675" s="13"/>
      <c r="Q675" s="20"/>
      <c r="R675" s="13"/>
      <c r="S675" s="4"/>
      <c r="T675" s="34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2"/>
      <c r="B676" s="72"/>
      <c r="C676" s="6"/>
      <c r="D676" s="12"/>
      <c r="E676" s="13"/>
      <c r="F676" s="13"/>
      <c r="G676" s="13"/>
      <c r="H676" s="13"/>
      <c r="I676" s="12"/>
      <c r="J676" s="34"/>
      <c r="K676" s="2"/>
      <c r="L676" s="17"/>
      <c r="M676" s="11"/>
      <c r="N676" s="11"/>
      <c r="O676" s="17"/>
      <c r="P676" s="13"/>
      <c r="Q676" s="20"/>
      <c r="R676" s="13"/>
      <c r="S676" s="4"/>
      <c r="T676" s="34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2"/>
      <c r="B677" s="72"/>
      <c r="C677" s="6"/>
      <c r="D677" s="12"/>
      <c r="E677" s="13"/>
      <c r="F677" s="13"/>
      <c r="G677" s="13"/>
      <c r="H677" s="13"/>
      <c r="I677" s="12"/>
      <c r="J677" s="34"/>
      <c r="K677" s="2"/>
      <c r="L677" s="17"/>
      <c r="M677" s="11"/>
      <c r="N677" s="11"/>
      <c r="O677" s="17"/>
      <c r="P677" s="13"/>
      <c r="Q677" s="20"/>
      <c r="R677" s="13"/>
      <c r="S677" s="4"/>
      <c r="T677" s="34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2"/>
      <c r="B678" s="72"/>
      <c r="C678" s="6"/>
      <c r="D678" s="12"/>
      <c r="E678" s="13"/>
      <c r="F678" s="13"/>
      <c r="G678" s="13"/>
      <c r="H678" s="13"/>
      <c r="I678" s="12"/>
      <c r="J678" s="34"/>
      <c r="K678" s="2"/>
      <c r="L678" s="17"/>
      <c r="M678" s="11"/>
      <c r="N678" s="11"/>
      <c r="O678" s="17"/>
      <c r="P678" s="13"/>
      <c r="Q678" s="20"/>
      <c r="R678" s="13"/>
      <c r="S678" s="4"/>
      <c r="T678" s="34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2"/>
      <c r="B679" s="72"/>
      <c r="C679" s="6"/>
      <c r="D679" s="12"/>
      <c r="E679" s="13"/>
      <c r="F679" s="13"/>
      <c r="G679" s="13"/>
      <c r="H679" s="13"/>
      <c r="I679" s="12"/>
      <c r="J679" s="34"/>
      <c r="K679" s="2"/>
      <c r="L679" s="17"/>
      <c r="M679" s="11"/>
      <c r="N679" s="11"/>
      <c r="O679" s="17"/>
      <c r="P679" s="13"/>
      <c r="Q679" s="20"/>
      <c r="R679" s="13"/>
      <c r="S679" s="4"/>
      <c r="T679" s="34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2"/>
      <c r="B680" s="72"/>
      <c r="C680" s="6"/>
      <c r="D680" s="12"/>
      <c r="E680" s="13"/>
      <c r="F680" s="13"/>
      <c r="G680" s="13"/>
      <c r="H680" s="13"/>
      <c r="I680" s="12"/>
      <c r="J680" s="34"/>
      <c r="K680" s="2"/>
      <c r="L680" s="17"/>
      <c r="M680" s="11"/>
      <c r="N680" s="11"/>
      <c r="O680" s="17"/>
      <c r="P680" s="13"/>
      <c r="Q680" s="20"/>
      <c r="R680" s="13"/>
      <c r="S680" s="4"/>
      <c r="T680" s="34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2"/>
      <c r="B681" s="72"/>
      <c r="C681" s="6"/>
      <c r="D681" s="12"/>
      <c r="E681" s="13"/>
      <c r="F681" s="13"/>
      <c r="G681" s="13"/>
      <c r="H681" s="13"/>
      <c r="I681" s="12"/>
      <c r="J681" s="34"/>
      <c r="K681" s="2"/>
      <c r="L681" s="17"/>
      <c r="M681" s="11"/>
      <c r="N681" s="11"/>
      <c r="O681" s="17"/>
      <c r="P681" s="13"/>
      <c r="Q681" s="20"/>
      <c r="R681" s="13"/>
      <c r="S681" s="4"/>
      <c r="T681" s="34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2"/>
      <c r="B682" s="72"/>
      <c r="C682" s="6"/>
      <c r="D682" s="12"/>
      <c r="E682" s="13"/>
      <c r="F682" s="13"/>
      <c r="G682" s="13"/>
      <c r="H682" s="13"/>
      <c r="I682" s="12"/>
      <c r="J682" s="34"/>
      <c r="K682" s="2"/>
      <c r="L682" s="17"/>
      <c r="M682" s="11"/>
      <c r="N682" s="11"/>
      <c r="O682" s="17"/>
      <c r="P682" s="13"/>
      <c r="Q682" s="20"/>
      <c r="R682" s="13"/>
      <c r="S682" s="4"/>
      <c r="T682" s="34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2"/>
      <c r="B683" s="72"/>
      <c r="C683" s="6"/>
      <c r="D683" s="12"/>
      <c r="E683" s="13"/>
      <c r="F683" s="13"/>
      <c r="G683" s="13"/>
      <c r="H683" s="13"/>
      <c r="I683" s="12"/>
      <c r="J683" s="34"/>
      <c r="K683" s="2"/>
      <c r="L683" s="17"/>
      <c r="M683" s="11"/>
      <c r="N683" s="11"/>
      <c r="O683" s="17"/>
      <c r="P683" s="13"/>
      <c r="Q683" s="20"/>
      <c r="R683" s="13"/>
      <c r="S683" s="4"/>
      <c r="T683" s="34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2"/>
      <c r="B684" s="72"/>
      <c r="C684" s="6"/>
      <c r="D684" s="12"/>
      <c r="E684" s="13"/>
      <c r="F684" s="13"/>
      <c r="G684" s="13"/>
      <c r="H684" s="13"/>
      <c r="I684" s="12"/>
      <c r="J684" s="34"/>
      <c r="K684" s="2"/>
      <c r="L684" s="17"/>
      <c r="M684" s="11"/>
      <c r="N684" s="11"/>
      <c r="O684" s="17"/>
      <c r="P684" s="13"/>
      <c r="Q684" s="20"/>
      <c r="R684" s="13"/>
      <c r="S684" s="4"/>
      <c r="T684" s="34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2"/>
      <c r="B685" s="72"/>
      <c r="C685" s="6"/>
      <c r="D685" s="12"/>
      <c r="E685" s="13"/>
      <c r="F685" s="13"/>
      <c r="G685" s="13"/>
      <c r="H685" s="13"/>
      <c r="I685" s="12"/>
      <c r="J685" s="34"/>
      <c r="K685" s="2"/>
      <c r="L685" s="17"/>
      <c r="M685" s="11"/>
      <c r="N685" s="11"/>
      <c r="O685" s="17"/>
      <c r="P685" s="13"/>
      <c r="Q685" s="20"/>
      <c r="R685" s="13"/>
      <c r="S685" s="4"/>
      <c r="T685" s="34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2"/>
      <c r="B686" s="72"/>
      <c r="C686" s="6"/>
      <c r="D686" s="12"/>
      <c r="E686" s="13"/>
      <c r="F686" s="13"/>
      <c r="G686" s="13"/>
      <c r="H686" s="13"/>
      <c r="I686" s="12"/>
      <c r="J686" s="34"/>
      <c r="K686" s="2"/>
      <c r="L686" s="17"/>
      <c r="M686" s="11"/>
      <c r="N686" s="11"/>
      <c r="O686" s="17"/>
      <c r="P686" s="13"/>
      <c r="Q686" s="20"/>
      <c r="R686" s="13"/>
      <c r="S686" s="4"/>
      <c r="T686" s="34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2"/>
      <c r="B687" s="72"/>
      <c r="C687" s="6"/>
      <c r="D687" s="12"/>
      <c r="E687" s="13"/>
      <c r="F687" s="13"/>
      <c r="G687" s="13"/>
      <c r="H687" s="13"/>
      <c r="I687" s="12"/>
      <c r="J687" s="34"/>
      <c r="K687" s="2"/>
      <c r="L687" s="17"/>
      <c r="M687" s="11"/>
      <c r="N687" s="11"/>
      <c r="O687" s="17"/>
      <c r="P687" s="13"/>
      <c r="Q687" s="20"/>
      <c r="R687" s="13"/>
      <c r="S687" s="4"/>
      <c r="T687" s="34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2"/>
      <c r="B688" s="72"/>
      <c r="C688" s="6"/>
      <c r="D688" s="12"/>
      <c r="E688" s="13"/>
      <c r="F688" s="13"/>
      <c r="G688" s="13"/>
      <c r="H688" s="13"/>
      <c r="I688" s="12"/>
      <c r="J688" s="34"/>
      <c r="K688" s="2"/>
      <c r="L688" s="17"/>
      <c r="M688" s="11"/>
      <c r="N688" s="11"/>
      <c r="O688" s="17"/>
      <c r="P688" s="13"/>
      <c r="Q688" s="20"/>
      <c r="R688" s="13"/>
      <c r="S688" s="4"/>
      <c r="T688" s="34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2"/>
      <c r="B689" s="72"/>
      <c r="C689" s="6"/>
      <c r="D689" s="12"/>
      <c r="E689" s="13"/>
      <c r="F689" s="13"/>
      <c r="G689" s="13"/>
      <c r="H689" s="13"/>
      <c r="I689" s="12"/>
      <c r="J689" s="34"/>
      <c r="K689" s="2"/>
      <c r="L689" s="17"/>
      <c r="M689" s="11"/>
      <c r="N689" s="11"/>
      <c r="O689" s="17"/>
      <c r="P689" s="13"/>
      <c r="Q689" s="20"/>
      <c r="R689" s="13"/>
      <c r="S689" s="4"/>
      <c r="T689" s="34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2"/>
      <c r="B690" s="72"/>
      <c r="C690" s="6"/>
      <c r="D690" s="12"/>
      <c r="E690" s="13"/>
      <c r="F690" s="13"/>
      <c r="G690" s="13"/>
      <c r="H690" s="13"/>
      <c r="I690" s="12"/>
      <c r="J690" s="34"/>
      <c r="K690" s="2"/>
      <c r="L690" s="17"/>
      <c r="M690" s="11"/>
      <c r="N690" s="11"/>
      <c r="O690" s="17"/>
      <c r="P690" s="13"/>
      <c r="Q690" s="20"/>
      <c r="R690" s="13"/>
      <c r="S690" s="4"/>
      <c r="T690" s="34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2"/>
      <c r="B691" s="72"/>
      <c r="C691" s="6"/>
      <c r="D691" s="12"/>
      <c r="E691" s="13"/>
      <c r="F691" s="13"/>
      <c r="G691" s="13"/>
      <c r="H691" s="13"/>
      <c r="I691" s="12"/>
      <c r="J691" s="34"/>
      <c r="K691" s="2"/>
      <c r="L691" s="17"/>
      <c r="M691" s="11"/>
      <c r="N691" s="11"/>
      <c r="O691" s="17"/>
      <c r="P691" s="13"/>
      <c r="Q691" s="20"/>
      <c r="R691" s="13"/>
      <c r="S691" s="4"/>
      <c r="T691" s="34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2"/>
      <c r="B692" s="72"/>
      <c r="C692" s="6"/>
      <c r="D692" s="12"/>
      <c r="E692" s="13"/>
      <c r="F692" s="13"/>
      <c r="G692" s="13"/>
      <c r="H692" s="13"/>
      <c r="I692" s="12"/>
      <c r="J692" s="34"/>
      <c r="K692" s="2"/>
      <c r="L692" s="17"/>
      <c r="M692" s="11"/>
      <c r="N692" s="11"/>
      <c r="O692" s="17"/>
      <c r="P692" s="13"/>
      <c r="Q692" s="20"/>
      <c r="R692" s="13"/>
      <c r="S692" s="4"/>
      <c r="T692" s="34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2"/>
      <c r="B693" s="72"/>
      <c r="C693" s="6"/>
      <c r="D693" s="12"/>
      <c r="E693" s="13"/>
      <c r="F693" s="13"/>
      <c r="G693" s="13"/>
      <c r="H693" s="13"/>
      <c r="I693" s="12"/>
      <c r="J693" s="34"/>
      <c r="K693" s="2"/>
      <c r="L693" s="17"/>
      <c r="M693" s="11"/>
      <c r="N693" s="11"/>
      <c r="O693" s="17"/>
      <c r="P693" s="13"/>
      <c r="Q693" s="20"/>
      <c r="R693" s="13"/>
      <c r="S693" s="4"/>
      <c r="T693" s="34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2"/>
      <c r="B694" s="72"/>
      <c r="C694" s="6"/>
      <c r="D694" s="12"/>
      <c r="E694" s="13"/>
      <c r="F694" s="13"/>
      <c r="G694" s="13"/>
      <c r="H694" s="13"/>
      <c r="I694" s="12"/>
      <c r="J694" s="34"/>
      <c r="K694" s="2"/>
      <c r="L694" s="17"/>
      <c r="M694" s="11"/>
      <c r="N694" s="11"/>
      <c r="O694" s="17"/>
      <c r="P694" s="13"/>
      <c r="Q694" s="20"/>
      <c r="R694" s="13"/>
      <c r="S694" s="4"/>
      <c r="T694" s="34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2"/>
      <c r="B695" s="72"/>
      <c r="C695" s="6"/>
      <c r="D695" s="12"/>
      <c r="E695" s="13"/>
      <c r="F695" s="13"/>
      <c r="G695" s="13"/>
      <c r="H695" s="13"/>
      <c r="I695" s="12"/>
      <c r="J695" s="34"/>
      <c r="K695" s="2"/>
      <c r="L695" s="17"/>
      <c r="M695" s="11"/>
      <c r="N695" s="11"/>
      <c r="O695" s="17"/>
      <c r="P695" s="13"/>
      <c r="Q695" s="20"/>
      <c r="R695" s="13"/>
      <c r="S695" s="4"/>
      <c r="T695" s="34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2"/>
      <c r="B696" s="72"/>
      <c r="C696" s="6"/>
      <c r="D696" s="12"/>
      <c r="E696" s="13"/>
      <c r="F696" s="13"/>
      <c r="G696" s="13"/>
      <c r="H696" s="13"/>
      <c r="I696" s="12"/>
      <c r="J696" s="34"/>
      <c r="K696" s="2"/>
      <c r="L696" s="17"/>
      <c r="M696" s="11"/>
      <c r="N696" s="11"/>
      <c r="O696" s="17"/>
      <c r="P696" s="13"/>
      <c r="Q696" s="20"/>
      <c r="R696" s="13"/>
      <c r="S696" s="4"/>
      <c r="T696" s="34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2"/>
      <c r="B697" s="72"/>
      <c r="C697" s="6"/>
      <c r="D697" s="12"/>
      <c r="E697" s="13"/>
      <c r="F697" s="13"/>
      <c r="G697" s="13"/>
      <c r="H697" s="13"/>
      <c r="I697" s="12"/>
      <c r="J697" s="34"/>
      <c r="K697" s="2"/>
      <c r="L697" s="17"/>
      <c r="M697" s="11"/>
      <c r="N697" s="11"/>
      <c r="O697" s="17"/>
      <c r="P697" s="13"/>
      <c r="Q697" s="20"/>
      <c r="R697" s="13"/>
      <c r="S697" s="4"/>
      <c r="T697" s="34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2"/>
      <c r="B698" s="72"/>
      <c r="C698" s="6"/>
      <c r="D698" s="12"/>
      <c r="E698" s="13"/>
      <c r="F698" s="13"/>
      <c r="G698" s="13"/>
      <c r="H698" s="13"/>
      <c r="I698" s="12"/>
      <c r="J698" s="34"/>
      <c r="K698" s="2"/>
      <c r="L698" s="17"/>
      <c r="M698" s="11"/>
      <c r="N698" s="11"/>
      <c r="O698" s="17"/>
      <c r="P698" s="13"/>
      <c r="Q698" s="20"/>
      <c r="R698" s="13"/>
      <c r="S698" s="4"/>
      <c r="T698" s="34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2"/>
      <c r="B699" s="72"/>
      <c r="C699" s="6"/>
      <c r="D699" s="12"/>
      <c r="E699" s="13"/>
      <c r="F699" s="13"/>
      <c r="G699" s="13"/>
      <c r="H699" s="13"/>
      <c r="I699" s="12"/>
      <c r="J699" s="34"/>
      <c r="K699" s="2"/>
      <c r="L699" s="17"/>
      <c r="M699" s="11"/>
      <c r="N699" s="11"/>
      <c r="O699" s="17"/>
      <c r="P699" s="13"/>
      <c r="Q699" s="20"/>
      <c r="R699" s="13"/>
      <c r="S699" s="4"/>
      <c r="T699" s="34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2"/>
      <c r="B700" s="72"/>
      <c r="C700" s="6"/>
      <c r="D700" s="12"/>
      <c r="E700" s="13"/>
      <c r="F700" s="13"/>
      <c r="G700" s="13"/>
      <c r="H700" s="13"/>
      <c r="I700" s="12"/>
      <c r="J700" s="34"/>
      <c r="K700" s="2"/>
      <c r="L700" s="17"/>
      <c r="M700" s="11"/>
      <c r="N700" s="11"/>
      <c r="O700" s="17"/>
      <c r="P700" s="13"/>
      <c r="Q700" s="20"/>
      <c r="R700" s="13"/>
      <c r="S700" s="4"/>
      <c r="T700" s="34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2"/>
      <c r="B701" s="72"/>
      <c r="C701" s="6"/>
      <c r="D701" s="12"/>
      <c r="E701" s="13"/>
      <c r="F701" s="13"/>
      <c r="G701" s="13"/>
      <c r="H701" s="13"/>
      <c r="I701" s="12"/>
      <c r="J701" s="34"/>
      <c r="K701" s="2"/>
      <c r="L701" s="17"/>
      <c r="M701" s="11"/>
      <c r="N701" s="11"/>
      <c r="O701" s="17"/>
      <c r="P701" s="13"/>
      <c r="Q701" s="20"/>
      <c r="R701" s="13"/>
      <c r="S701" s="4"/>
      <c r="T701" s="34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2"/>
      <c r="B702" s="72"/>
      <c r="C702" s="6"/>
      <c r="D702" s="12"/>
      <c r="E702" s="13"/>
      <c r="F702" s="13"/>
      <c r="G702" s="13"/>
      <c r="H702" s="13"/>
      <c r="I702" s="12"/>
      <c r="J702" s="34"/>
      <c r="K702" s="2"/>
      <c r="L702" s="17"/>
      <c r="M702" s="11"/>
      <c r="N702" s="11"/>
      <c r="O702" s="17"/>
      <c r="P702" s="13"/>
      <c r="Q702" s="20"/>
      <c r="R702" s="13"/>
      <c r="S702" s="4"/>
      <c r="T702" s="34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2"/>
      <c r="B703" s="72"/>
      <c r="C703" s="6"/>
      <c r="D703" s="12"/>
      <c r="E703" s="13"/>
      <c r="F703" s="13"/>
      <c r="G703" s="13"/>
      <c r="H703" s="13"/>
      <c r="I703" s="12"/>
      <c r="J703" s="34"/>
      <c r="K703" s="2"/>
      <c r="L703" s="17"/>
      <c r="M703" s="11"/>
      <c r="N703" s="11"/>
      <c r="O703" s="17"/>
      <c r="P703" s="13"/>
      <c r="Q703" s="20"/>
      <c r="R703" s="13"/>
      <c r="S703" s="4"/>
      <c r="T703" s="34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2"/>
      <c r="B704" s="72"/>
      <c r="C704" s="6"/>
      <c r="D704" s="12"/>
      <c r="E704" s="13"/>
      <c r="F704" s="13"/>
      <c r="G704" s="13"/>
      <c r="H704" s="13"/>
      <c r="I704" s="12"/>
      <c r="J704" s="34"/>
      <c r="K704" s="2"/>
      <c r="L704" s="17"/>
      <c r="M704" s="11"/>
      <c r="N704" s="11"/>
      <c r="O704" s="17"/>
      <c r="P704" s="13"/>
      <c r="Q704" s="20"/>
      <c r="R704" s="13"/>
      <c r="S704" s="4"/>
      <c r="T704" s="34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2"/>
      <c r="B705" s="72"/>
      <c r="C705" s="6"/>
      <c r="D705" s="12"/>
      <c r="E705" s="13"/>
      <c r="F705" s="13"/>
      <c r="G705" s="13"/>
      <c r="H705" s="13"/>
      <c r="I705" s="12"/>
      <c r="J705" s="34"/>
      <c r="K705" s="2"/>
      <c r="L705" s="17"/>
      <c r="M705" s="11"/>
      <c r="N705" s="11"/>
      <c r="O705" s="17"/>
      <c r="P705" s="13"/>
      <c r="Q705" s="20"/>
      <c r="R705" s="13"/>
      <c r="S705" s="4"/>
      <c r="T705" s="34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2"/>
      <c r="B706" s="72"/>
      <c r="C706" s="6"/>
      <c r="D706" s="12"/>
      <c r="E706" s="13"/>
      <c r="F706" s="13"/>
      <c r="G706" s="13"/>
      <c r="H706" s="13"/>
      <c r="I706" s="12"/>
      <c r="J706" s="34"/>
      <c r="K706" s="2"/>
      <c r="L706" s="17"/>
      <c r="M706" s="11"/>
      <c r="N706" s="11"/>
      <c r="O706" s="17"/>
      <c r="P706" s="13"/>
      <c r="Q706" s="20"/>
      <c r="R706" s="13"/>
      <c r="S706" s="4"/>
      <c r="T706" s="34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2"/>
      <c r="B707" s="72"/>
      <c r="C707" s="6"/>
      <c r="D707" s="12"/>
      <c r="E707" s="13"/>
      <c r="F707" s="13"/>
      <c r="G707" s="13"/>
      <c r="H707" s="13"/>
      <c r="I707" s="12"/>
      <c r="J707" s="34"/>
      <c r="K707" s="2"/>
      <c r="L707" s="17"/>
      <c r="M707" s="11"/>
      <c r="N707" s="11"/>
      <c r="O707" s="17"/>
      <c r="P707" s="13"/>
      <c r="Q707" s="20"/>
      <c r="R707" s="13"/>
      <c r="S707" s="4"/>
      <c r="T707" s="34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2"/>
      <c r="B708" s="72"/>
      <c r="C708" s="6"/>
      <c r="D708" s="12"/>
      <c r="E708" s="13"/>
      <c r="F708" s="13"/>
      <c r="G708" s="13"/>
      <c r="H708" s="13"/>
      <c r="I708" s="12"/>
      <c r="J708" s="34"/>
      <c r="K708" s="2"/>
      <c r="L708" s="17"/>
      <c r="M708" s="11"/>
      <c r="N708" s="11"/>
      <c r="O708" s="17"/>
      <c r="P708" s="13"/>
      <c r="Q708" s="20"/>
      <c r="R708" s="13"/>
      <c r="S708" s="4"/>
      <c r="T708" s="34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2"/>
      <c r="B709" s="72"/>
      <c r="C709" s="6"/>
      <c r="D709" s="12"/>
      <c r="E709" s="13"/>
      <c r="F709" s="13"/>
      <c r="G709" s="13"/>
      <c r="H709" s="13"/>
      <c r="I709" s="12"/>
      <c r="J709" s="34"/>
      <c r="K709" s="2"/>
      <c r="L709" s="17"/>
      <c r="M709" s="11"/>
      <c r="N709" s="11"/>
      <c r="O709" s="17"/>
      <c r="P709" s="13"/>
      <c r="Q709" s="20"/>
      <c r="R709" s="13"/>
      <c r="S709" s="4"/>
      <c r="T709" s="34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2"/>
      <c r="B710" s="72"/>
      <c r="C710" s="6"/>
      <c r="D710" s="12"/>
      <c r="E710" s="13"/>
      <c r="F710" s="13"/>
      <c r="G710" s="13"/>
      <c r="H710" s="13"/>
      <c r="I710" s="12"/>
      <c r="J710" s="34"/>
      <c r="K710" s="2"/>
      <c r="L710" s="17"/>
      <c r="M710" s="11"/>
      <c r="N710" s="11"/>
      <c r="O710" s="17"/>
      <c r="P710" s="13"/>
      <c r="Q710" s="20"/>
      <c r="R710" s="13"/>
      <c r="S710" s="4"/>
      <c r="T710" s="34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2"/>
      <c r="B711" s="72"/>
      <c r="C711" s="6"/>
      <c r="D711" s="12"/>
      <c r="E711" s="13"/>
      <c r="F711" s="13"/>
      <c r="G711" s="13"/>
      <c r="H711" s="13"/>
      <c r="I711" s="12"/>
      <c r="J711" s="34"/>
      <c r="K711" s="2"/>
      <c r="L711" s="17"/>
      <c r="M711" s="11"/>
      <c r="N711" s="11"/>
      <c r="O711" s="17"/>
      <c r="P711" s="13"/>
      <c r="Q711" s="20"/>
      <c r="R711" s="13"/>
      <c r="S711" s="4"/>
      <c r="T711" s="34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2"/>
      <c r="B712" s="72"/>
      <c r="C712" s="6"/>
      <c r="D712" s="12"/>
      <c r="E712" s="13"/>
      <c r="F712" s="13"/>
      <c r="G712" s="13"/>
      <c r="H712" s="13"/>
      <c r="I712" s="12"/>
      <c r="J712" s="34"/>
      <c r="K712" s="2"/>
      <c r="L712" s="17"/>
      <c r="M712" s="11"/>
      <c r="N712" s="11"/>
      <c r="O712" s="17"/>
      <c r="P712" s="13"/>
      <c r="Q712" s="20"/>
      <c r="R712" s="13"/>
      <c r="S712" s="4"/>
      <c r="T712" s="34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2"/>
      <c r="B713" s="72"/>
      <c r="C713" s="6"/>
      <c r="D713" s="12"/>
      <c r="E713" s="13"/>
      <c r="F713" s="13"/>
      <c r="G713" s="13"/>
      <c r="H713" s="13"/>
      <c r="I713" s="12"/>
      <c r="J713" s="34"/>
      <c r="K713" s="2"/>
      <c r="L713" s="17"/>
      <c r="M713" s="11"/>
      <c r="N713" s="11"/>
      <c r="O713" s="17"/>
      <c r="P713" s="13"/>
      <c r="Q713" s="20"/>
      <c r="R713" s="13"/>
      <c r="S713" s="4"/>
      <c r="T713" s="34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2"/>
      <c r="B714" s="72"/>
      <c r="C714" s="6"/>
      <c r="D714" s="12"/>
      <c r="E714" s="13"/>
      <c r="F714" s="13"/>
      <c r="G714" s="13"/>
      <c r="H714" s="13"/>
      <c r="I714" s="12"/>
      <c r="J714" s="34"/>
      <c r="K714" s="2"/>
      <c r="L714" s="17"/>
      <c r="M714" s="11"/>
      <c r="N714" s="11"/>
      <c r="O714" s="17"/>
      <c r="P714" s="13"/>
      <c r="Q714" s="20"/>
      <c r="R714" s="13"/>
      <c r="S714" s="4"/>
      <c r="T714" s="34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2"/>
      <c r="B715" s="72"/>
      <c r="C715" s="6"/>
      <c r="D715" s="12"/>
      <c r="E715" s="13"/>
      <c r="F715" s="13"/>
      <c r="G715" s="13"/>
      <c r="H715" s="13"/>
      <c r="I715" s="12"/>
      <c r="J715" s="34"/>
      <c r="K715" s="2"/>
      <c r="L715" s="17"/>
      <c r="M715" s="11"/>
      <c r="N715" s="11"/>
      <c r="O715" s="17"/>
      <c r="P715" s="13"/>
      <c r="Q715" s="20"/>
      <c r="R715" s="13"/>
      <c r="S715" s="4"/>
      <c r="T715" s="34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2"/>
      <c r="B716" s="72"/>
      <c r="C716" s="6"/>
      <c r="D716" s="12"/>
      <c r="E716" s="13"/>
      <c r="F716" s="13"/>
      <c r="G716" s="13"/>
      <c r="H716" s="13"/>
      <c r="I716" s="12"/>
      <c r="J716" s="34"/>
      <c r="K716" s="2"/>
      <c r="L716" s="17"/>
      <c r="M716" s="11"/>
      <c r="N716" s="11"/>
      <c r="O716" s="17"/>
      <c r="P716" s="13"/>
      <c r="Q716" s="20"/>
      <c r="R716" s="13"/>
      <c r="S716" s="4"/>
      <c r="T716" s="34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2"/>
      <c r="B717" s="72"/>
      <c r="C717" s="6"/>
      <c r="D717" s="12"/>
      <c r="E717" s="13"/>
      <c r="F717" s="13"/>
      <c r="G717" s="13"/>
      <c r="H717" s="13"/>
      <c r="I717" s="12"/>
      <c r="J717" s="34"/>
      <c r="K717" s="2"/>
      <c r="L717" s="17"/>
      <c r="M717" s="11"/>
      <c r="N717" s="11"/>
      <c r="O717" s="17"/>
      <c r="P717" s="13"/>
      <c r="Q717" s="20"/>
      <c r="R717" s="13"/>
      <c r="S717" s="4"/>
      <c r="T717" s="34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2"/>
      <c r="B718" s="72"/>
      <c r="C718" s="6"/>
      <c r="D718" s="12"/>
      <c r="E718" s="13"/>
      <c r="F718" s="13"/>
      <c r="G718" s="13"/>
      <c r="H718" s="13"/>
      <c r="I718" s="12"/>
      <c r="J718" s="34"/>
      <c r="K718" s="2"/>
      <c r="L718" s="17"/>
      <c r="M718" s="11"/>
      <c r="N718" s="11"/>
      <c r="O718" s="17"/>
      <c r="P718" s="13"/>
      <c r="Q718" s="20"/>
      <c r="R718" s="13"/>
      <c r="S718" s="4"/>
      <c r="T718" s="34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2"/>
      <c r="B719" s="72"/>
      <c r="C719" s="6"/>
      <c r="D719" s="12"/>
      <c r="E719" s="13"/>
      <c r="F719" s="13"/>
      <c r="G719" s="13"/>
      <c r="H719" s="13"/>
      <c r="I719" s="12"/>
      <c r="J719" s="34"/>
      <c r="K719" s="2"/>
      <c r="L719" s="17"/>
      <c r="M719" s="11"/>
      <c r="N719" s="11"/>
      <c r="O719" s="17"/>
      <c r="P719" s="13"/>
      <c r="Q719" s="20"/>
      <c r="R719" s="13"/>
      <c r="S719" s="4"/>
      <c r="T719" s="34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2"/>
      <c r="B720" s="72"/>
      <c r="C720" s="6"/>
      <c r="D720" s="12"/>
      <c r="E720" s="13"/>
      <c r="F720" s="13"/>
      <c r="G720" s="13"/>
      <c r="H720" s="13"/>
      <c r="I720" s="12"/>
      <c r="J720" s="34"/>
      <c r="K720" s="2"/>
      <c r="L720" s="17"/>
      <c r="M720" s="11"/>
      <c r="N720" s="11"/>
      <c r="O720" s="17"/>
      <c r="P720" s="13"/>
      <c r="Q720" s="20"/>
      <c r="R720" s="13"/>
      <c r="S720" s="4"/>
      <c r="T720" s="34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2"/>
      <c r="B721" s="72"/>
      <c r="C721" s="6"/>
      <c r="D721" s="12"/>
      <c r="E721" s="13"/>
      <c r="F721" s="13"/>
      <c r="G721" s="13"/>
      <c r="H721" s="13"/>
      <c r="I721" s="12"/>
      <c r="J721" s="34"/>
      <c r="K721" s="2"/>
      <c r="L721" s="17"/>
      <c r="M721" s="11"/>
      <c r="N721" s="11"/>
      <c r="O721" s="17"/>
      <c r="P721" s="13"/>
      <c r="Q721" s="20"/>
      <c r="R721" s="13"/>
      <c r="S721" s="4"/>
      <c r="T721" s="34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2"/>
      <c r="B722" s="72"/>
      <c r="C722" s="6"/>
      <c r="D722" s="12"/>
      <c r="E722" s="13"/>
      <c r="F722" s="13"/>
      <c r="G722" s="13"/>
      <c r="H722" s="13"/>
      <c r="I722" s="12"/>
      <c r="J722" s="34"/>
      <c r="K722" s="2"/>
      <c r="L722" s="17"/>
      <c r="M722" s="11"/>
      <c r="N722" s="11"/>
      <c r="O722" s="17"/>
      <c r="P722" s="13"/>
      <c r="Q722" s="20"/>
      <c r="R722" s="13"/>
      <c r="S722" s="4"/>
      <c r="T722" s="34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2"/>
      <c r="B723" s="72"/>
      <c r="C723" s="6"/>
      <c r="D723" s="12"/>
      <c r="E723" s="13"/>
      <c r="F723" s="13"/>
      <c r="G723" s="13"/>
      <c r="H723" s="13"/>
      <c r="I723" s="12"/>
      <c r="J723" s="34"/>
      <c r="K723" s="2"/>
      <c r="L723" s="17"/>
      <c r="M723" s="11"/>
      <c r="N723" s="11"/>
      <c r="O723" s="17"/>
      <c r="P723" s="13"/>
      <c r="Q723" s="20"/>
      <c r="R723" s="13"/>
      <c r="S723" s="4"/>
      <c r="T723" s="34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2"/>
      <c r="B724" s="72"/>
      <c r="C724" s="6"/>
      <c r="D724" s="12"/>
      <c r="E724" s="13"/>
      <c r="F724" s="13"/>
      <c r="G724" s="13"/>
      <c r="H724" s="13"/>
      <c r="I724" s="12"/>
      <c r="J724" s="34"/>
      <c r="K724" s="2"/>
      <c r="L724" s="17"/>
      <c r="M724" s="11"/>
      <c r="N724" s="11"/>
      <c r="O724" s="17"/>
      <c r="P724" s="13"/>
      <c r="Q724" s="20"/>
      <c r="R724" s="13"/>
      <c r="S724" s="4"/>
      <c r="T724" s="34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2"/>
      <c r="B725" s="72"/>
      <c r="C725" s="6"/>
      <c r="D725" s="12"/>
      <c r="E725" s="13"/>
      <c r="F725" s="13"/>
      <c r="G725" s="13"/>
      <c r="H725" s="13"/>
      <c r="I725" s="12"/>
      <c r="J725" s="34"/>
      <c r="K725" s="2"/>
      <c r="L725" s="17"/>
      <c r="M725" s="11"/>
      <c r="N725" s="11"/>
      <c r="O725" s="17"/>
      <c r="P725" s="13"/>
      <c r="Q725" s="20"/>
      <c r="R725" s="13"/>
      <c r="S725" s="4"/>
      <c r="T725" s="34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2"/>
      <c r="B726" s="72"/>
      <c r="C726" s="6"/>
      <c r="D726" s="12"/>
      <c r="E726" s="13"/>
      <c r="F726" s="13"/>
      <c r="G726" s="13"/>
      <c r="H726" s="13"/>
      <c r="I726" s="12"/>
      <c r="J726" s="34"/>
      <c r="K726" s="2"/>
      <c r="L726" s="17"/>
      <c r="M726" s="11"/>
      <c r="N726" s="11"/>
      <c r="O726" s="17"/>
      <c r="P726" s="13"/>
      <c r="Q726" s="20"/>
      <c r="R726" s="13"/>
      <c r="S726" s="4"/>
      <c r="T726" s="34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2"/>
      <c r="B727" s="72"/>
      <c r="C727" s="6"/>
      <c r="D727" s="12"/>
      <c r="E727" s="13"/>
      <c r="F727" s="13"/>
      <c r="G727" s="13"/>
      <c r="H727" s="13"/>
      <c r="I727" s="12"/>
      <c r="J727" s="34"/>
      <c r="K727" s="2"/>
      <c r="L727" s="17"/>
      <c r="M727" s="11"/>
      <c r="N727" s="11"/>
      <c r="O727" s="17"/>
      <c r="P727" s="13"/>
      <c r="Q727" s="20"/>
      <c r="R727" s="13"/>
      <c r="S727" s="4"/>
      <c r="T727" s="34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2"/>
      <c r="B728" s="72"/>
      <c r="C728" s="6"/>
      <c r="D728" s="12"/>
      <c r="E728" s="13"/>
      <c r="F728" s="13"/>
      <c r="G728" s="13"/>
      <c r="H728" s="13"/>
      <c r="I728" s="12"/>
      <c r="J728" s="34"/>
      <c r="K728" s="2"/>
      <c r="L728" s="17"/>
      <c r="M728" s="11"/>
      <c r="N728" s="11"/>
      <c r="O728" s="17"/>
      <c r="P728" s="13"/>
      <c r="Q728" s="20"/>
      <c r="R728" s="13"/>
      <c r="S728" s="4"/>
      <c r="T728" s="34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2"/>
      <c r="B729" s="72"/>
      <c r="C729" s="6"/>
      <c r="D729" s="12"/>
      <c r="E729" s="13"/>
      <c r="F729" s="13"/>
      <c r="G729" s="13"/>
      <c r="H729" s="13"/>
      <c r="I729" s="12"/>
      <c r="J729" s="34"/>
      <c r="K729" s="2"/>
      <c r="L729" s="17"/>
      <c r="M729" s="11"/>
      <c r="N729" s="11"/>
      <c r="O729" s="17"/>
      <c r="P729" s="13"/>
      <c r="Q729" s="20"/>
      <c r="R729" s="13"/>
      <c r="S729" s="4"/>
      <c r="T729" s="34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2"/>
      <c r="B730" s="72"/>
      <c r="C730" s="6"/>
      <c r="D730" s="12"/>
      <c r="E730" s="13"/>
      <c r="F730" s="13"/>
      <c r="G730" s="13"/>
      <c r="H730" s="13"/>
      <c r="I730" s="12"/>
      <c r="J730" s="34"/>
      <c r="K730" s="2"/>
      <c r="L730" s="17"/>
      <c r="M730" s="11"/>
      <c r="N730" s="11"/>
      <c r="O730" s="17"/>
      <c r="P730" s="13"/>
      <c r="Q730" s="20"/>
      <c r="R730" s="13"/>
      <c r="S730" s="4"/>
      <c r="T730" s="34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2"/>
      <c r="B731" s="72"/>
      <c r="C731" s="6"/>
      <c r="D731" s="12"/>
      <c r="E731" s="13"/>
      <c r="F731" s="13"/>
      <c r="G731" s="13"/>
      <c r="H731" s="13"/>
      <c r="I731" s="12"/>
      <c r="J731" s="34"/>
      <c r="K731" s="2"/>
      <c r="L731" s="17"/>
      <c r="M731" s="11"/>
      <c r="N731" s="11"/>
      <c r="O731" s="17"/>
      <c r="P731" s="13"/>
      <c r="Q731" s="20"/>
      <c r="R731" s="13"/>
      <c r="S731" s="4"/>
      <c r="T731" s="34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2"/>
      <c r="B732" s="72"/>
      <c r="C732" s="6"/>
      <c r="D732" s="12"/>
      <c r="E732" s="13"/>
      <c r="F732" s="13"/>
      <c r="G732" s="13"/>
      <c r="H732" s="13"/>
      <c r="I732" s="12"/>
      <c r="J732" s="34"/>
      <c r="K732" s="2"/>
      <c r="L732" s="17"/>
      <c r="M732" s="11"/>
      <c r="N732" s="11"/>
      <c r="O732" s="17"/>
      <c r="P732" s="13"/>
      <c r="Q732" s="20"/>
      <c r="R732" s="13"/>
      <c r="S732" s="4"/>
      <c r="T732" s="34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2"/>
      <c r="B733" s="72"/>
      <c r="C733" s="6"/>
      <c r="D733" s="12"/>
      <c r="E733" s="13"/>
      <c r="F733" s="13"/>
      <c r="G733" s="13"/>
      <c r="H733" s="13"/>
      <c r="I733" s="12"/>
      <c r="J733" s="34"/>
      <c r="K733" s="2"/>
      <c r="L733" s="17"/>
      <c r="M733" s="11"/>
      <c r="N733" s="11"/>
      <c r="O733" s="17"/>
      <c r="P733" s="13"/>
      <c r="Q733" s="20"/>
      <c r="R733" s="13"/>
      <c r="S733" s="4"/>
      <c r="T733" s="34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2"/>
      <c r="B734" s="72"/>
      <c r="C734" s="6"/>
      <c r="D734" s="12"/>
      <c r="E734" s="13"/>
      <c r="F734" s="13"/>
      <c r="G734" s="13"/>
      <c r="H734" s="13"/>
      <c r="I734" s="12"/>
      <c r="J734" s="34"/>
      <c r="K734" s="2"/>
      <c r="L734" s="17"/>
      <c r="M734" s="11"/>
      <c r="N734" s="11"/>
      <c r="O734" s="17"/>
      <c r="P734" s="13"/>
      <c r="Q734" s="20"/>
      <c r="R734" s="13"/>
      <c r="S734" s="4"/>
      <c r="T734" s="34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2"/>
      <c r="B735" s="72"/>
      <c r="C735" s="6"/>
      <c r="D735" s="12"/>
      <c r="E735" s="13"/>
      <c r="F735" s="13"/>
      <c r="G735" s="13"/>
      <c r="H735" s="13"/>
      <c r="I735" s="12"/>
      <c r="J735" s="34"/>
      <c r="K735" s="2"/>
      <c r="L735" s="17"/>
      <c r="M735" s="11"/>
      <c r="N735" s="11"/>
      <c r="O735" s="17"/>
      <c r="P735" s="13"/>
      <c r="Q735" s="20"/>
      <c r="R735" s="13"/>
      <c r="S735" s="4"/>
      <c r="T735" s="34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2"/>
      <c r="B736" s="72"/>
      <c r="C736" s="6"/>
      <c r="D736" s="12"/>
      <c r="E736" s="13"/>
      <c r="F736" s="13"/>
      <c r="G736" s="13"/>
      <c r="H736" s="13"/>
      <c r="I736" s="12"/>
      <c r="J736" s="34"/>
      <c r="K736" s="2"/>
      <c r="L736" s="17"/>
      <c r="M736" s="11"/>
      <c r="N736" s="11"/>
      <c r="O736" s="17"/>
      <c r="P736" s="13"/>
      <c r="Q736" s="20"/>
      <c r="R736" s="13"/>
      <c r="S736" s="4"/>
      <c r="T736" s="34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2"/>
      <c r="B737" s="72"/>
      <c r="C737" s="6"/>
      <c r="D737" s="12"/>
      <c r="E737" s="13"/>
      <c r="F737" s="13"/>
      <c r="G737" s="13"/>
      <c r="H737" s="13"/>
      <c r="I737" s="12"/>
      <c r="J737" s="34"/>
      <c r="K737" s="2"/>
      <c r="L737" s="17"/>
      <c r="M737" s="11"/>
      <c r="N737" s="11"/>
      <c r="O737" s="17"/>
      <c r="P737" s="13"/>
      <c r="Q737" s="20"/>
      <c r="R737" s="13"/>
      <c r="S737" s="4"/>
      <c r="T737" s="34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2"/>
      <c r="B738" s="72"/>
      <c r="C738" s="6"/>
      <c r="D738" s="12"/>
      <c r="E738" s="13"/>
      <c r="F738" s="13"/>
      <c r="G738" s="13"/>
      <c r="H738" s="13"/>
      <c r="I738" s="12"/>
      <c r="J738" s="34"/>
      <c r="K738" s="2"/>
      <c r="L738" s="17"/>
      <c r="M738" s="11"/>
      <c r="N738" s="11"/>
      <c r="O738" s="17"/>
      <c r="P738" s="13"/>
      <c r="Q738" s="20"/>
      <c r="R738" s="13"/>
      <c r="S738" s="4"/>
      <c r="T738" s="34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2"/>
      <c r="B739" s="72"/>
      <c r="C739" s="6"/>
      <c r="D739" s="12"/>
      <c r="E739" s="13"/>
      <c r="F739" s="13"/>
      <c r="G739" s="13"/>
      <c r="H739" s="13"/>
      <c r="I739" s="12"/>
      <c r="J739" s="34"/>
      <c r="K739" s="2"/>
      <c r="L739" s="17"/>
      <c r="M739" s="11"/>
      <c r="N739" s="11"/>
      <c r="O739" s="17"/>
      <c r="P739" s="13"/>
      <c r="Q739" s="20"/>
      <c r="R739" s="13"/>
      <c r="S739" s="4"/>
      <c r="T739" s="34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2"/>
      <c r="B740" s="72"/>
      <c r="C740" s="6"/>
      <c r="D740" s="12"/>
      <c r="E740" s="13"/>
      <c r="F740" s="13"/>
      <c r="G740" s="13"/>
      <c r="H740" s="13"/>
      <c r="I740" s="12"/>
      <c r="J740" s="34"/>
      <c r="K740" s="2"/>
      <c r="L740" s="17"/>
      <c r="M740" s="11"/>
      <c r="N740" s="11"/>
      <c r="O740" s="17"/>
      <c r="P740" s="13"/>
      <c r="Q740" s="20"/>
      <c r="R740" s="13"/>
      <c r="S740" s="4"/>
      <c r="T740" s="34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2"/>
      <c r="B741" s="72"/>
      <c r="C741" s="6"/>
      <c r="D741" s="12"/>
      <c r="E741" s="13"/>
      <c r="F741" s="13"/>
      <c r="G741" s="13"/>
      <c r="H741" s="13"/>
      <c r="I741" s="12"/>
      <c r="J741" s="34"/>
      <c r="K741" s="2"/>
      <c r="L741" s="17"/>
      <c r="M741" s="11"/>
      <c r="N741" s="11"/>
      <c r="O741" s="17"/>
      <c r="P741" s="13"/>
      <c r="Q741" s="20"/>
      <c r="R741" s="13"/>
      <c r="S741" s="4"/>
      <c r="T741" s="34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2"/>
      <c r="B742" s="72"/>
      <c r="C742" s="6"/>
      <c r="D742" s="12"/>
      <c r="E742" s="13"/>
      <c r="F742" s="13"/>
      <c r="G742" s="13"/>
      <c r="H742" s="13"/>
      <c r="I742" s="12"/>
      <c r="J742" s="34"/>
      <c r="K742" s="2"/>
      <c r="L742" s="17"/>
      <c r="M742" s="11"/>
      <c r="N742" s="11"/>
      <c r="O742" s="17"/>
      <c r="P742" s="13"/>
      <c r="Q742" s="20"/>
      <c r="R742" s="13"/>
      <c r="S742" s="4"/>
      <c r="T742" s="34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2"/>
      <c r="B743" s="72"/>
      <c r="C743" s="6"/>
      <c r="D743" s="12"/>
      <c r="E743" s="13"/>
      <c r="F743" s="13"/>
      <c r="G743" s="13"/>
      <c r="H743" s="13"/>
      <c r="I743" s="12"/>
      <c r="J743" s="34"/>
      <c r="K743" s="2"/>
      <c r="L743" s="17"/>
      <c r="M743" s="11"/>
      <c r="N743" s="11"/>
      <c r="O743" s="17"/>
      <c r="P743" s="13"/>
      <c r="Q743" s="20"/>
      <c r="R743" s="13"/>
      <c r="S743" s="4"/>
      <c r="T743" s="34"/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</row>
    <row r="744" spans="1:149" x14ac:dyDescent="0.15">
      <c r="A744" s="42"/>
      <c r="B744" s="72"/>
      <c r="C744" s="6"/>
      <c r="D744" s="12"/>
      <c r="E744" s="13"/>
      <c r="F744" s="13"/>
      <c r="G744" s="13"/>
      <c r="H744" s="13"/>
      <c r="I744" s="12"/>
      <c r="J744" s="34"/>
      <c r="K744" s="2"/>
      <c r="L744" s="17"/>
      <c r="M744" s="11"/>
      <c r="N744" s="11"/>
      <c r="O744" s="17"/>
      <c r="P744" s="13"/>
      <c r="Q744" s="20"/>
      <c r="R744" s="13"/>
      <c r="S744" s="4"/>
      <c r="T744" s="34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2"/>
      <c r="B745" s="72"/>
      <c r="C745" s="6"/>
      <c r="D745" s="12"/>
      <c r="E745" s="13"/>
      <c r="F745" s="13"/>
      <c r="G745" s="13"/>
      <c r="H745" s="13"/>
      <c r="I745" s="12"/>
      <c r="J745" s="34"/>
      <c r="K745" s="2"/>
      <c r="L745" s="17"/>
      <c r="M745" s="11"/>
      <c r="N745" s="11"/>
      <c r="O745" s="17"/>
      <c r="P745" s="13"/>
      <c r="Q745" s="20"/>
      <c r="R745" s="13"/>
      <c r="S745" s="4"/>
      <c r="T745" s="34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2"/>
      <c r="B746" s="72"/>
      <c r="C746" s="6"/>
      <c r="D746" s="12"/>
      <c r="E746" s="13"/>
      <c r="F746" s="13"/>
      <c r="G746" s="13"/>
      <c r="H746" s="13"/>
      <c r="I746" s="12"/>
      <c r="J746" s="34"/>
      <c r="K746" s="2"/>
      <c r="L746" s="17"/>
      <c r="M746" s="11"/>
      <c r="N746" s="11"/>
      <c r="O746" s="17"/>
      <c r="P746" s="13"/>
      <c r="Q746" s="20"/>
      <c r="R746" s="13"/>
      <c r="S746" s="4"/>
      <c r="T746" s="34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2"/>
      <c r="B747" s="72"/>
      <c r="C747" s="6"/>
      <c r="D747" s="12"/>
      <c r="E747" s="13"/>
      <c r="F747" s="13"/>
      <c r="G747" s="13"/>
      <c r="H747" s="13"/>
      <c r="I747" s="12"/>
      <c r="J747" s="34"/>
      <c r="K747" s="2"/>
      <c r="L747" s="17"/>
      <c r="M747" s="11"/>
      <c r="N747" s="11"/>
      <c r="O747" s="17"/>
      <c r="P747" s="13"/>
      <c r="Q747" s="20"/>
      <c r="R747" s="13"/>
      <c r="S747" s="4"/>
      <c r="T747" s="34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2"/>
      <c r="B748" s="72"/>
      <c r="C748" s="6"/>
      <c r="D748" s="12"/>
      <c r="E748" s="13"/>
      <c r="F748" s="13"/>
      <c r="G748" s="13"/>
      <c r="H748" s="13"/>
      <c r="I748" s="12"/>
      <c r="J748" s="34"/>
      <c r="K748" s="2"/>
      <c r="L748" s="17"/>
      <c r="M748" s="11"/>
      <c r="N748" s="11"/>
      <c r="O748" s="17"/>
      <c r="P748" s="13"/>
      <c r="Q748" s="20"/>
      <c r="R748" s="13"/>
      <c r="S748" s="4"/>
      <c r="T748" s="34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2"/>
      <c r="B749" s="72"/>
      <c r="C749" s="6"/>
      <c r="D749" s="12"/>
      <c r="E749" s="13"/>
      <c r="F749" s="13"/>
      <c r="G749" s="13"/>
      <c r="H749" s="13"/>
      <c r="I749" s="12"/>
      <c r="J749" s="34"/>
      <c r="K749" s="2"/>
      <c r="L749" s="17"/>
      <c r="M749" s="11"/>
      <c r="N749" s="11"/>
      <c r="O749" s="17"/>
      <c r="P749" s="13"/>
      <c r="Q749" s="20"/>
      <c r="R749" s="13"/>
      <c r="S749" s="4"/>
      <c r="T749" s="34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2"/>
      <c r="B750" s="72"/>
      <c r="C750" s="6"/>
      <c r="D750" s="12"/>
      <c r="E750" s="13"/>
      <c r="F750" s="13"/>
      <c r="G750" s="13"/>
      <c r="H750" s="13"/>
      <c r="I750" s="12"/>
      <c r="J750" s="34"/>
      <c r="K750" s="2"/>
      <c r="L750" s="17"/>
      <c r="M750" s="11"/>
      <c r="N750" s="11"/>
      <c r="O750" s="17"/>
      <c r="P750" s="13"/>
      <c r="Q750" s="20"/>
      <c r="R750" s="13"/>
      <c r="S750" s="4"/>
      <c r="T750" s="34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2"/>
      <c r="B751" s="72"/>
      <c r="C751" s="6"/>
      <c r="D751" s="12"/>
      <c r="E751" s="13"/>
      <c r="F751" s="13"/>
      <c r="G751" s="13"/>
      <c r="H751" s="13"/>
      <c r="I751" s="12"/>
      <c r="J751" s="34"/>
      <c r="K751" s="2"/>
      <c r="L751" s="17"/>
      <c r="M751" s="11"/>
      <c r="N751" s="11"/>
      <c r="O751" s="17"/>
      <c r="P751" s="13"/>
      <c r="Q751" s="20"/>
      <c r="R751" s="13"/>
      <c r="S751" s="4"/>
      <c r="T751" s="34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2"/>
      <c r="B752" s="72"/>
      <c r="C752" s="6"/>
      <c r="D752" s="12"/>
      <c r="E752" s="13"/>
      <c r="F752" s="13"/>
      <c r="G752" s="13"/>
      <c r="H752" s="13"/>
      <c r="I752" s="12"/>
      <c r="J752" s="34"/>
      <c r="K752" s="2"/>
      <c r="L752" s="17"/>
      <c r="M752" s="11"/>
      <c r="N752" s="11"/>
      <c r="O752" s="17"/>
      <c r="P752" s="13"/>
      <c r="Q752" s="20"/>
      <c r="R752" s="13"/>
      <c r="S752" s="4"/>
      <c r="T752" s="34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2"/>
      <c r="B753" s="72"/>
      <c r="C753" s="6"/>
      <c r="D753" s="12"/>
      <c r="E753" s="13"/>
      <c r="F753" s="13"/>
      <c r="G753" s="13"/>
      <c r="H753" s="13"/>
      <c r="I753" s="12"/>
      <c r="J753" s="34"/>
      <c r="K753" s="2"/>
      <c r="L753" s="17"/>
      <c r="M753" s="11"/>
      <c r="N753" s="11"/>
      <c r="O753" s="17"/>
      <c r="P753" s="13"/>
      <c r="Q753" s="20"/>
      <c r="R753" s="13"/>
      <c r="S753" s="4"/>
      <c r="T753" s="34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2"/>
      <c r="B754" s="72"/>
      <c r="C754" s="6"/>
      <c r="D754" s="12"/>
      <c r="E754" s="13"/>
      <c r="F754" s="13"/>
      <c r="G754" s="13"/>
      <c r="H754" s="13"/>
      <c r="I754" s="12"/>
      <c r="J754" s="34"/>
      <c r="K754" s="2"/>
      <c r="L754" s="17"/>
      <c r="M754" s="11"/>
      <c r="N754" s="11"/>
      <c r="O754" s="17"/>
      <c r="P754" s="13"/>
      <c r="Q754" s="20"/>
      <c r="R754" s="13"/>
      <c r="S754" s="4"/>
      <c r="T754" s="34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2"/>
      <c r="B755" s="72"/>
      <c r="C755" s="6"/>
      <c r="D755" s="12"/>
      <c r="E755" s="13"/>
      <c r="F755" s="13"/>
      <c r="G755" s="13"/>
      <c r="H755" s="13"/>
      <c r="I755" s="12"/>
      <c r="J755" s="34"/>
      <c r="K755" s="2"/>
      <c r="L755" s="17"/>
      <c r="M755" s="11"/>
      <c r="N755" s="11"/>
      <c r="O755" s="17"/>
      <c r="P755" s="13"/>
      <c r="Q755" s="20"/>
      <c r="R755" s="13"/>
      <c r="S755" s="4"/>
      <c r="T755" s="34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2"/>
      <c r="B756" s="72"/>
      <c r="C756" s="6"/>
      <c r="D756" s="12"/>
      <c r="E756" s="13"/>
      <c r="F756" s="13"/>
      <c r="G756" s="13"/>
      <c r="H756" s="13"/>
      <c r="I756" s="12"/>
      <c r="J756" s="34"/>
      <c r="K756" s="2"/>
      <c r="L756" s="17"/>
      <c r="M756" s="11"/>
      <c r="N756" s="11"/>
      <c r="O756" s="17"/>
      <c r="P756" s="13"/>
      <c r="Q756" s="20"/>
      <c r="R756" s="13"/>
      <c r="S756" s="4"/>
      <c r="T756" s="34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2"/>
      <c r="B757" s="72"/>
      <c r="C757" s="6"/>
      <c r="D757" s="12"/>
      <c r="E757" s="13"/>
      <c r="F757" s="13"/>
      <c r="G757" s="13"/>
      <c r="H757" s="13"/>
      <c r="I757" s="12"/>
      <c r="J757" s="34"/>
      <c r="K757" s="2"/>
      <c r="L757" s="17"/>
      <c r="M757" s="11"/>
      <c r="N757" s="11"/>
      <c r="O757" s="17"/>
      <c r="P757" s="13"/>
      <c r="Q757" s="20"/>
      <c r="R757" s="13"/>
      <c r="S757" s="4"/>
      <c r="T757" s="34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2"/>
      <c r="B758" s="72"/>
      <c r="C758" s="6"/>
      <c r="D758" s="12"/>
      <c r="E758" s="13"/>
      <c r="F758" s="13"/>
      <c r="G758" s="13"/>
      <c r="H758" s="13"/>
      <c r="I758" s="12"/>
      <c r="J758" s="34"/>
      <c r="K758" s="2"/>
      <c r="L758" s="17"/>
      <c r="M758" s="11"/>
      <c r="N758" s="11"/>
      <c r="O758" s="17"/>
      <c r="P758" s="13"/>
      <c r="Q758" s="20"/>
      <c r="R758" s="13"/>
      <c r="S758" s="4"/>
      <c r="T758" s="34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2"/>
      <c r="B759" s="72"/>
      <c r="C759" s="6"/>
      <c r="D759" s="12"/>
      <c r="E759" s="13"/>
      <c r="F759" s="13"/>
      <c r="G759" s="13"/>
      <c r="H759" s="13"/>
      <c r="I759" s="12"/>
      <c r="J759" s="34"/>
      <c r="K759" s="2"/>
      <c r="L759" s="17"/>
      <c r="M759" s="11"/>
      <c r="N759" s="11"/>
      <c r="O759" s="17"/>
      <c r="P759" s="13"/>
      <c r="Q759" s="20"/>
      <c r="R759" s="13"/>
      <c r="S759" s="4"/>
      <c r="T759" s="34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2"/>
      <c r="B760" s="72"/>
      <c r="C760" s="6"/>
      <c r="D760" s="12"/>
      <c r="E760" s="13"/>
      <c r="F760" s="13"/>
      <c r="G760" s="13"/>
      <c r="H760" s="13"/>
      <c r="I760" s="12"/>
      <c r="J760" s="34"/>
      <c r="K760" s="2"/>
      <c r="L760" s="17"/>
      <c r="M760" s="11"/>
      <c r="N760" s="11"/>
      <c r="O760" s="17"/>
      <c r="P760" s="13"/>
      <c r="Q760" s="20"/>
      <c r="R760" s="13"/>
      <c r="S760" s="4"/>
      <c r="T760" s="34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2"/>
      <c r="B761" s="72"/>
      <c r="C761" s="6"/>
      <c r="D761" s="12"/>
      <c r="E761" s="13"/>
      <c r="F761" s="13"/>
      <c r="G761" s="13"/>
      <c r="H761" s="13"/>
      <c r="I761" s="12"/>
      <c r="J761" s="34"/>
      <c r="K761" s="2"/>
      <c r="L761" s="17"/>
      <c r="M761" s="11"/>
      <c r="N761" s="11"/>
      <c r="O761" s="17"/>
      <c r="P761" s="13"/>
      <c r="Q761" s="20"/>
      <c r="R761" s="13"/>
      <c r="S761" s="4"/>
      <c r="T761" s="34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2"/>
      <c r="B762" s="72"/>
      <c r="C762" s="6"/>
      <c r="D762" s="12"/>
      <c r="E762" s="13"/>
      <c r="F762" s="13"/>
      <c r="G762" s="13"/>
      <c r="H762" s="13"/>
      <c r="I762" s="12"/>
      <c r="J762" s="34"/>
      <c r="K762" s="2"/>
      <c r="L762" s="17"/>
      <c r="M762" s="11"/>
      <c r="N762" s="11"/>
      <c r="O762" s="17"/>
      <c r="P762" s="13"/>
      <c r="Q762" s="20"/>
      <c r="R762" s="13"/>
      <c r="S762" s="4"/>
      <c r="T762" s="34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2"/>
      <c r="B763" s="72"/>
      <c r="C763" s="6"/>
      <c r="D763" s="12"/>
      <c r="E763" s="13"/>
      <c r="F763" s="13"/>
      <c r="G763" s="13"/>
      <c r="H763" s="13"/>
      <c r="I763" s="12"/>
      <c r="J763" s="34"/>
      <c r="K763" s="2"/>
      <c r="L763" s="17"/>
      <c r="M763" s="11"/>
      <c r="N763" s="11"/>
      <c r="O763" s="17"/>
      <c r="P763" s="13"/>
      <c r="Q763" s="20"/>
      <c r="R763" s="13"/>
      <c r="S763" s="4"/>
      <c r="T763" s="34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2"/>
      <c r="B764" s="72"/>
      <c r="C764" s="6"/>
      <c r="D764" s="12"/>
      <c r="E764" s="13"/>
      <c r="F764" s="13"/>
      <c r="G764" s="13"/>
      <c r="H764" s="13"/>
      <c r="I764" s="12"/>
      <c r="J764" s="34"/>
      <c r="K764" s="2"/>
      <c r="L764" s="17"/>
      <c r="M764" s="11"/>
      <c r="N764" s="11"/>
      <c r="O764" s="17"/>
      <c r="P764" s="13"/>
      <c r="Q764" s="20"/>
      <c r="R764" s="13"/>
      <c r="S764" s="4"/>
      <c r="T764" s="34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2"/>
      <c r="B765" s="72"/>
      <c r="C765" s="6"/>
      <c r="D765" s="12"/>
      <c r="E765" s="13"/>
      <c r="F765" s="13"/>
      <c r="G765" s="13"/>
      <c r="H765" s="13"/>
      <c r="I765" s="12"/>
      <c r="J765" s="34"/>
      <c r="K765" s="2"/>
      <c r="L765" s="17"/>
      <c r="M765" s="11"/>
      <c r="N765" s="11"/>
      <c r="O765" s="17"/>
      <c r="P765" s="13"/>
      <c r="Q765" s="20"/>
      <c r="R765" s="13"/>
      <c r="S765" s="4"/>
      <c r="T765" s="34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2"/>
      <c r="B766" s="72"/>
      <c r="C766" s="6"/>
      <c r="D766" s="12"/>
      <c r="E766" s="13"/>
      <c r="F766" s="13"/>
      <c r="G766" s="13"/>
      <c r="H766" s="13"/>
      <c r="I766" s="12"/>
      <c r="J766" s="34"/>
      <c r="K766" s="2"/>
      <c r="L766" s="17"/>
      <c r="M766" s="11"/>
      <c r="N766" s="11"/>
      <c r="O766" s="17"/>
      <c r="P766" s="13"/>
      <c r="Q766" s="20"/>
      <c r="R766" s="13"/>
      <c r="S766" s="4"/>
      <c r="T766" s="34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2"/>
      <c r="B767" s="72"/>
      <c r="C767" s="6"/>
      <c r="D767" s="12"/>
      <c r="E767" s="13"/>
      <c r="F767" s="13"/>
      <c r="G767" s="13"/>
      <c r="H767" s="13"/>
      <c r="I767" s="12"/>
      <c r="J767" s="34"/>
      <c r="K767" s="2"/>
      <c r="L767" s="17"/>
      <c r="M767" s="11"/>
      <c r="N767" s="11"/>
      <c r="O767" s="17"/>
      <c r="P767" s="13"/>
      <c r="Q767" s="20"/>
      <c r="R767" s="13"/>
      <c r="S767" s="4"/>
      <c r="T767" s="34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2"/>
      <c r="B768" s="72"/>
      <c r="C768" s="6"/>
      <c r="D768" s="12"/>
      <c r="E768" s="13"/>
      <c r="F768" s="13"/>
      <c r="G768" s="13"/>
      <c r="H768" s="13"/>
      <c r="I768" s="12"/>
      <c r="J768" s="34"/>
      <c r="K768" s="2"/>
      <c r="L768" s="17"/>
      <c r="M768" s="11"/>
      <c r="N768" s="11"/>
      <c r="O768" s="17"/>
      <c r="P768" s="13"/>
      <c r="Q768" s="20"/>
      <c r="R768" s="13"/>
      <c r="S768" s="4"/>
      <c r="T768" s="34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2"/>
      <c r="B769" s="72"/>
      <c r="C769" s="6"/>
      <c r="D769" s="12"/>
      <c r="E769" s="13"/>
      <c r="F769" s="13"/>
      <c r="G769" s="13"/>
      <c r="H769" s="13"/>
      <c r="I769" s="12"/>
      <c r="J769" s="34"/>
      <c r="K769" s="2"/>
      <c r="L769" s="17"/>
      <c r="M769" s="11"/>
      <c r="N769" s="11"/>
      <c r="O769" s="17"/>
      <c r="P769" s="13"/>
      <c r="Q769" s="20"/>
      <c r="R769" s="13"/>
      <c r="S769" s="4"/>
      <c r="T769" s="34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2"/>
      <c r="B770" s="72"/>
      <c r="C770" s="6"/>
      <c r="D770" s="12"/>
      <c r="E770" s="13"/>
      <c r="F770" s="13"/>
      <c r="G770" s="13"/>
      <c r="H770" s="13"/>
      <c r="I770" s="12"/>
      <c r="J770" s="34"/>
      <c r="K770" s="2"/>
      <c r="L770" s="17"/>
      <c r="M770" s="11"/>
      <c r="N770" s="11"/>
      <c r="O770" s="17"/>
      <c r="P770" s="13"/>
      <c r="Q770" s="20"/>
      <c r="R770" s="13"/>
      <c r="S770" s="4"/>
      <c r="T770" s="34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2"/>
      <c r="B771" s="72"/>
      <c r="C771" s="6"/>
      <c r="D771" s="12"/>
      <c r="E771" s="13"/>
      <c r="F771" s="13"/>
      <c r="G771" s="13"/>
      <c r="H771" s="13"/>
      <c r="I771" s="12"/>
      <c r="J771" s="34"/>
      <c r="K771" s="2"/>
      <c r="L771" s="17"/>
      <c r="M771" s="11"/>
      <c r="N771" s="11"/>
      <c r="O771" s="17"/>
      <c r="P771" s="13"/>
      <c r="Q771" s="20"/>
      <c r="R771" s="13"/>
      <c r="S771" s="4"/>
      <c r="T771" s="34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2"/>
      <c r="B772" s="72"/>
      <c r="C772" s="6"/>
      <c r="D772" s="12"/>
      <c r="E772" s="13"/>
      <c r="F772" s="13"/>
      <c r="G772" s="13"/>
      <c r="H772" s="13"/>
      <c r="I772" s="12"/>
      <c r="J772" s="34"/>
      <c r="K772" s="2"/>
      <c r="L772" s="17"/>
      <c r="M772" s="11"/>
      <c r="N772" s="11"/>
      <c r="O772" s="17"/>
      <c r="P772" s="13"/>
      <c r="Q772" s="20"/>
      <c r="R772" s="13"/>
      <c r="S772" s="4"/>
      <c r="T772" s="34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2"/>
      <c r="B773" s="72"/>
      <c r="C773" s="6"/>
      <c r="D773" s="12"/>
      <c r="E773" s="13"/>
      <c r="F773" s="13"/>
      <c r="G773" s="13"/>
      <c r="H773" s="13"/>
      <c r="I773" s="12"/>
      <c r="J773" s="34"/>
      <c r="K773" s="2"/>
      <c r="L773" s="17"/>
      <c r="M773" s="11"/>
      <c r="N773" s="11"/>
      <c r="O773" s="17"/>
      <c r="P773" s="13"/>
      <c r="Q773" s="20"/>
      <c r="R773" s="13"/>
      <c r="S773" s="4"/>
      <c r="T773" s="34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2"/>
      <c r="B774" s="72"/>
      <c r="C774" s="6"/>
      <c r="D774" s="12"/>
      <c r="E774" s="13"/>
      <c r="F774" s="13"/>
      <c r="G774" s="13"/>
      <c r="H774" s="13"/>
      <c r="I774" s="12"/>
      <c r="J774" s="34"/>
      <c r="K774" s="2"/>
      <c r="L774" s="17"/>
      <c r="M774" s="11"/>
      <c r="N774" s="11"/>
      <c r="O774" s="17"/>
      <c r="P774" s="13"/>
      <c r="Q774" s="20"/>
      <c r="R774" s="13"/>
      <c r="S774" s="4"/>
      <c r="T774" s="34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2"/>
      <c r="B775" s="72"/>
      <c r="C775" s="6"/>
      <c r="D775" s="12"/>
      <c r="E775" s="13"/>
      <c r="F775" s="13"/>
      <c r="G775" s="13"/>
      <c r="H775" s="13"/>
      <c r="I775" s="12"/>
      <c r="J775" s="34"/>
      <c r="K775" s="2"/>
      <c r="L775" s="17"/>
      <c r="M775" s="11"/>
      <c r="N775" s="11"/>
      <c r="O775" s="17"/>
      <c r="P775" s="13"/>
      <c r="Q775" s="20"/>
      <c r="R775" s="13"/>
      <c r="S775" s="4"/>
      <c r="T775" s="34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2"/>
      <c r="B776" s="72"/>
      <c r="C776" s="6"/>
      <c r="D776" s="12"/>
      <c r="E776" s="13"/>
      <c r="F776" s="13"/>
      <c r="G776" s="13"/>
      <c r="H776" s="13"/>
      <c r="I776" s="12"/>
      <c r="J776" s="34"/>
      <c r="K776" s="2"/>
      <c r="L776" s="17"/>
      <c r="M776" s="11"/>
      <c r="N776" s="11"/>
      <c r="O776" s="17"/>
      <c r="P776" s="13"/>
      <c r="Q776" s="20"/>
      <c r="R776" s="13"/>
      <c r="S776" s="4"/>
      <c r="T776" s="34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2"/>
      <c r="B777" s="72"/>
      <c r="C777" s="6"/>
      <c r="D777" s="12"/>
      <c r="E777" s="13"/>
      <c r="F777" s="13"/>
      <c r="G777" s="13"/>
      <c r="H777" s="13"/>
      <c r="I777" s="12"/>
      <c r="J777" s="34"/>
      <c r="K777" s="2"/>
      <c r="L777" s="17"/>
      <c r="M777" s="11"/>
      <c r="N777" s="11"/>
      <c r="O777" s="17"/>
      <c r="P777" s="13"/>
      <c r="Q777" s="20"/>
      <c r="R777" s="13"/>
      <c r="S777" s="4"/>
      <c r="T777" s="34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2"/>
      <c r="B778" s="72"/>
      <c r="C778" s="6"/>
      <c r="D778" s="12"/>
      <c r="E778" s="13"/>
      <c r="F778" s="13"/>
      <c r="G778" s="13"/>
      <c r="H778" s="13"/>
      <c r="I778" s="12"/>
      <c r="J778" s="34"/>
      <c r="K778" s="2"/>
      <c r="L778" s="17"/>
      <c r="M778" s="11"/>
      <c r="N778" s="11"/>
      <c r="O778" s="17"/>
      <c r="P778" s="13"/>
      <c r="Q778" s="20"/>
      <c r="R778" s="13"/>
      <c r="S778" s="4"/>
      <c r="T778" s="34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2"/>
      <c r="B779" s="72"/>
      <c r="C779" s="6"/>
      <c r="D779" s="12"/>
      <c r="E779" s="13"/>
      <c r="F779" s="13"/>
      <c r="G779" s="13"/>
      <c r="H779" s="13"/>
      <c r="I779" s="12"/>
      <c r="J779" s="34"/>
      <c r="K779" s="2"/>
      <c r="L779" s="17"/>
      <c r="M779" s="11"/>
      <c r="N779" s="11"/>
      <c r="O779" s="17"/>
      <c r="P779" s="13"/>
      <c r="Q779" s="20"/>
      <c r="R779" s="13"/>
      <c r="S779" s="4"/>
      <c r="T779" s="34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2"/>
      <c r="B780" s="72"/>
      <c r="C780" s="6"/>
      <c r="D780" s="12"/>
      <c r="E780" s="13"/>
      <c r="F780" s="13"/>
      <c r="G780" s="13"/>
      <c r="H780" s="13"/>
      <c r="I780" s="12"/>
      <c r="J780" s="34"/>
      <c r="K780" s="2"/>
      <c r="L780" s="17"/>
      <c r="M780" s="11"/>
      <c r="N780" s="11"/>
      <c r="O780" s="17"/>
      <c r="P780" s="13"/>
      <c r="Q780" s="20"/>
      <c r="R780" s="13"/>
      <c r="S780" s="4"/>
      <c r="T780" s="34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2"/>
      <c r="B781" s="72"/>
      <c r="C781" s="6"/>
      <c r="D781" s="12"/>
      <c r="E781" s="13"/>
      <c r="F781" s="13"/>
      <c r="G781" s="13"/>
      <c r="H781" s="13"/>
      <c r="I781" s="12"/>
      <c r="J781" s="34"/>
      <c r="K781" s="2"/>
      <c r="L781" s="17"/>
      <c r="M781" s="11"/>
      <c r="N781" s="11"/>
      <c r="O781" s="17"/>
      <c r="P781" s="13"/>
      <c r="Q781" s="20"/>
      <c r="R781" s="13"/>
      <c r="S781" s="4"/>
      <c r="T781" s="34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2"/>
      <c r="B782" s="72"/>
      <c r="C782" s="6"/>
      <c r="D782" s="12"/>
      <c r="E782" s="13"/>
      <c r="F782" s="13"/>
      <c r="G782" s="13"/>
      <c r="H782" s="13"/>
      <c r="I782" s="12"/>
      <c r="J782" s="34"/>
      <c r="K782" s="2"/>
      <c r="L782" s="17"/>
      <c r="M782" s="11"/>
      <c r="N782" s="11"/>
      <c r="O782" s="17"/>
      <c r="P782" s="13"/>
      <c r="Q782" s="20"/>
      <c r="R782" s="13"/>
      <c r="S782" s="4"/>
      <c r="T782" s="34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2"/>
      <c r="B783" s="72"/>
      <c r="C783" s="6"/>
      <c r="D783" s="12"/>
      <c r="E783" s="13"/>
      <c r="F783" s="13"/>
      <c r="G783" s="13"/>
      <c r="H783" s="13"/>
      <c r="I783" s="12"/>
      <c r="J783" s="34"/>
      <c r="K783" s="2"/>
      <c r="L783" s="17"/>
      <c r="M783" s="11"/>
      <c r="N783" s="11"/>
      <c r="O783" s="17"/>
      <c r="P783" s="13"/>
      <c r="Q783" s="20"/>
      <c r="R783" s="13"/>
      <c r="S783" s="4"/>
      <c r="T783" s="34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2"/>
      <c r="B784" s="72"/>
      <c r="C784" s="6"/>
      <c r="D784" s="12"/>
      <c r="E784" s="13"/>
      <c r="F784" s="13"/>
      <c r="G784" s="13"/>
      <c r="H784" s="13"/>
      <c r="I784" s="12"/>
      <c r="J784" s="34"/>
      <c r="K784" s="2"/>
      <c r="L784" s="17"/>
      <c r="M784" s="11"/>
      <c r="N784" s="11"/>
      <c r="O784" s="17"/>
      <c r="P784" s="13"/>
      <c r="Q784" s="20"/>
      <c r="R784" s="13"/>
      <c r="S784" s="4"/>
      <c r="T784" s="34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2"/>
      <c r="B785" s="72"/>
      <c r="C785" s="6"/>
      <c r="D785" s="12"/>
      <c r="E785" s="13"/>
      <c r="F785" s="13"/>
      <c r="G785" s="13"/>
      <c r="H785" s="13"/>
      <c r="I785" s="12"/>
      <c r="J785" s="34"/>
      <c r="K785" s="2"/>
      <c r="L785" s="17"/>
      <c r="M785" s="11"/>
      <c r="N785" s="11"/>
      <c r="O785" s="17"/>
      <c r="P785" s="13"/>
      <c r="Q785" s="20"/>
      <c r="R785" s="13"/>
      <c r="S785" s="4"/>
      <c r="T785" s="34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2"/>
      <c r="B786" s="72"/>
      <c r="C786" s="6"/>
      <c r="D786" s="12"/>
      <c r="E786" s="13"/>
      <c r="F786" s="13"/>
      <c r="G786" s="13"/>
      <c r="H786" s="13"/>
      <c r="I786" s="12"/>
      <c r="J786" s="34"/>
      <c r="K786" s="2"/>
      <c r="L786" s="17"/>
      <c r="M786" s="11"/>
      <c r="N786" s="11"/>
      <c r="O786" s="17"/>
      <c r="P786" s="13"/>
      <c r="Q786" s="20"/>
      <c r="R786" s="13"/>
      <c r="S786" s="4"/>
      <c r="T786" s="34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2"/>
      <c r="B787" s="72"/>
      <c r="C787" s="6"/>
      <c r="D787" s="12"/>
      <c r="E787" s="13"/>
      <c r="F787" s="13"/>
      <c r="G787" s="13"/>
      <c r="H787" s="13"/>
      <c r="I787" s="12"/>
      <c r="J787" s="34"/>
      <c r="K787" s="2"/>
      <c r="L787" s="17"/>
      <c r="M787" s="11"/>
      <c r="N787" s="11"/>
      <c r="O787" s="17"/>
      <c r="P787" s="13"/>
      <c r="Q787" s="20"/>
      <c r="R787" s="13"/>
      <c r="S787" s="4"/>
      <c r="T787" s="34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2"/>
      <c r="B788" s="72"/>
      <c r="C788" s="6"/>
      <c r="D788" s="12"/>
      <c r="E788" s="13"/>
      <c r="F788" s="13"/>
      <c r="G788" s="13"/>
      <c r="H788" s="13"/>
      <c r="I788" s="12"/>
      <c r="J788" s="34"/>
      <c r="K788" s="2"/>
      <c r="L788" s="17"/>
      <c r="M788" s="11"/>
      <c r="N788" s="11"/>
      <c r="O788" s="17"/>
      <c r="P788" s="13"/>
      <c r="Q788" s="20"/>
      <c r="R788" s="13"/>
      <c r="S788" s="4"/>
      <c r="T788" s="34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2"/>
      <c r="B789" s="72"/>
      <c r="C789" s="6"/>
      <c r="D789" s="12"/>
      <c r="E789" s="13"/>
      <c r="F789" s="13"/>
      <c r="G789" s="13"/>
      <c r="H789" s="13"/>
      <c r="I789" s="12"/>
      <c r="J789" s="34"/>
      <c r="K789" s="2"/>
      <c r="L789" s="17"/>
      <c r="M789" s="11"/>
      <c r="N789" s="11"/>
      <c r="O789" s="17"/>
      <c r="P789" s="13"/>
      <c r="Q789" s="20"/>
      <c r="R789" s="13"/>
      <c r="S789" s="4"/>
      <c r="T789" s="34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2"/>
      <c r="B790" s="72"/>
      <c r="C790" s="6"/>
      <c r="D790" s="12"/>
      <c r="E790" s="13"/>
      <c r="F790" s="13"/>
      <c r="G790" s="13"/>
      <c r="H790" s="13"/>
      <c r="I790" s="12"/>
      <c r="J790" s="34"/>
      <c r="K790" s="2"/>
      <c r="L790" s="17"/>
      <c r="M790" s="11"/>
      <c r="N790" s="11"/>
      <c r="O790" s="17"/>
      <c r="P790" s="13"/>
      <c r="Q790" s="20"/>
      <c r="R790" s="13"/>
      <c r="S790" s="4"/>
      <c r="T790" s="34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2"/>
      <c r="B791" s="72"/>
      <c r="C791" s="6"/>
      <c r="D791" s="12"/>
      <c r="E791" s="13"/>
      <c r="F791" s="13"/>
      <c r="G791" s="13"/>
      <c r="H791" s="13"/>
      <c r="I791" s="12"/>
      <c r="J791" s="34"/>
      <c r="K791" s="2"/>
      <c r="L791" s="17"/>
      <c r="M791" s="11"/>
      <c r="N791" s="11"/>
      <c r="O791" s="17"/>
      <c r="P791" s="13"/>
      <c r="Q791" s="20"/>
      <c r="R791" s="13"/>
      <c r="S791" s="4"/>
      <c r="T791" s="34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2"/>
      <c r="B792" s="72"/>
      <c r="C792" s="6"/>
      <c r="D792" s="12"/>
      <c r="E792" s="13"/>
      <c r="F792" s="13"/>
      <c r="G792" s="13"/>
      <c r="H792" s="13"/>
      <c r="I792" s="12"/>
      <c r="J792" s="34"/>
      <c r="K792" s="2"/>
      <c r="L792" s="17"/>
      <c r="M792" s="11"/>
      <c r="N792" s="11"/>
      <c r="O792" s="17"/>
      <c r="P792" s="13"/>
      <c r="Q792" s="20"/>
      <c r="R792" s="13"/>
      <c r="S792" s="4"/>
      <c r="T792" s="34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2"/>
      <c r="B793" s="72"/>
      <c r="C793" s="6"/>
      <c r="D793" s="12"/>
      <c r="E793" s="13"/>
      <c r="F793" s="13"/>
      <c r="G793" s="13"/>
      <c r="H793" s="13"/>
      <c r="I793" s="12"/>
      <c r="J793" s="34"/>
      <c r="K793" s="2"/>
      <c r="L793" s="17"/>
      <c r="M793" s="11"/>
      <c r="N793" s="11"/>
      <c r="O793" s="17"/>
      <c r="P793" s="13"/>
      <c r="Q793" s="20"/>
      <c r="R793" s="13"/>
      <c r="S793" s="4"/>
      <c r="T793" s="34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2"/>
      <c r="B794" s="72"/>
      <c r="C794" s="6"/>
      <c r="D794" s="12"/>
      <c r="E794" s="13"/>
      <c r="F794" s="13"/>
      <c r="G794" s="13"/>
      <c r="H794" s="13"/>
      <c r="I794" s="12"/>
      <c r="J794" s="34"/>
      <c r="K794" s="2"/>
      <c r="L794" s="17"/>
      <c r="M794" s="11"/>
      <c r="N794" s="11"/>
      <c r="O794" s="17"/>
      <c r="P794" s="13"/>
      <c r="Q794" s="20"/>
      <c r="R794" s="13"/>
      <c r="S794" s="4"/>
      <c r="T794" s="34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2"/>
      <c r="B795" s="72"/>
      <c r="C795" s="6"/>
      <c r="D795" s="12"/>
      <c r="E795" s="13"/>
      <c r="F795" s="13"/>
      <c r="G795" s="13"/>
      <c r="H795" s="13"/>
      <c r="I795" s="12"/>
      <c r="J795" s="34"/>
      <c r="K795" s="2"/>
      <c r="L795" s="17"/>
      <c r="M795" s="11"/>
      <c r="N795" s="11"/>
      <c r="O795" s="17"/>
      <c r="P795" s="13"/>
      <c r="Q795" s="20"/>
      <c r="R795" s="13"/>
      <c r="S795" s="4"/>
      <c r="T795" s="34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2"/>
      <c r="B796" s="72"/>
      <c r="C796" s="6"/>
      <c r="D796" s="12"/>
      <c r="E796" s="13"/>
      <c r="F796" s="13"/>
      <c r="G796" s="13"/>
      <c r="H796" s="13"/>
      <c r="I796" s="12"/>
      <c r="J796" s="34"/>
      <c r="K796" s="2"/>
      <c r="L796" s="17"/>
      <c r="M796" s="11"/>
      <c r="N796" s="11"/>
      <c r="O796" s="17"/>
      <c r="P796" s="13"/>
      <c r="Q796" s="20"/>
      <c r="R796" s="13"/>
      <c r="S796" s="4"/>
      <c r="T796" s="34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2"/>
      <c r="B797" s="72"/>
      <c r="C797" s="6"/>
      <c r="D797" s="12"/>
      <c r="E797" s="13"/>
      <c r="F797" s="13"/>
      <c r="G797" s="13"/>
      <c r="H797" s="13"/>
      <c r="I797" s="12"/>
      <c r="J797" s="34"/>
      <c r="K797" s="2"/>
      <c r="L797" s="17"/>
      <c r="M797" s="11"/>
      <c r="N797" s="11"/>
      <c r="O797" s="17"/>
      <c r="P797" s="13"/>
      <c r="Q797" s="20"/>
      <c r="R797" s="13"/>
      <c r="S797" s="4"/>
      <c r="T797" s="34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2"/>
      <c r="B798" s="72"/>
      <c r="C798" s="6"/>
      <c r="D798" s="12"/>
      <c r="E798" s="13"/>
      <c r="F798" s="13"/>
      <c r="G798" s="13"/>
      <c r="H798" s="13"/>
      <c r="I798" s="12"/>
      <c r="J798" s="34"/>
      <c r="K798" s="2"/>
      <c r="L798" s="17"/>
      <c r="M798" s="11"/>
      <c r="N798" s="11"/>
      <c r="O798" s="17"/>
      <c r="P798" s="13"/>
      <c r="Q798" s="20"/>
      <c r="R798" s="13"/>
      <c r="S798" s="4"/>
      <c r="T798" s="34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2"/>
      <c r="B799" s="72"/>
      <c r="C799" s="6"/>
      <c r="D799" s="12"/>
      <c r="E799" s="13"/>
      <c r="F799" s="13"/>
      <c r="G799" s="13"/>
      <c r="H799" s="13"/>
      <c r="I799" s="12"/>
      <c r="J799" s="34"/>
      <c r="K799" s="2"/>
      <c r="L799" s="17"/>
      <c r="M799" s="11"/>
      <c r="N799" s="11"/>
      <c r="O799" s="17"/>
      <c r="P799" s="13"/>
      <c r="Q799" s="20"/>
      <c r="R799" s="13"/>
      <c r="S799" s="4"/>
      <c r="T799" s="34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2"/>
      <c r="B800" s="72"/>
      <c r="C800" s="6"/>
      <c r="D800" s="12"/>
      <c r="E800" s="13"/>
      <c r="F800" s="13"/>
      <c r="G800" s="13"/>
      <c r="H800" s="13"/>
      <c r="I800" s="12"/>
      <c r="J800" s="34"/>
      <c r="K800" s="2"/>
      <c r="L800" s="17"/>
      <c r="M800" s="11"/>
      <c r="N800" s="11"/>
      <c r="O800" s="17"/>
      <c r="P800" s="13"/>
      <c r="Q800" s="20"/>
      <c r="R800" s="13"/>
      <c r="S800" s="4"/>
      <c r="T800" s="34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2"/>
      <c r="B801" s="72"/>
      <c r="C801" s="6"/>
      <c r="D801" s="12"/>
      <c r="E801" s="13"/>
      <c r="F801" s="13"/>
      <c r="G801" s="13"/>
      <c r="H801" s="13"/>
      <c r="I801" s="12"/>
      <c r="J801" s="34"/>
      <c r="K801" s="2"/>
      <c r="L801" s="17"/>
      <c r="M801" s="11"/>
      <c r="N801" s="11"/>
      <c r="O801" s="17"/>
      <c r="P801" s="13"/>
      <c r="Q801" s="20"/>
      <c r="R801" s="13"/>
      <c r="S801" s="4"/>
      <c r="T801" s="34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2"/>
      <c r="B802" s="72"/>
      <c r="C802" s="6"/>
      <c r="D802" s="12"/>
      <c r="E802" s="13"/>
      <c r="F802" s="13"/>
      <c r="G802" s="13"/>
      <c r="H802" s="13"/>
      <c r="I802" s="12"/>
      <c r="J802" s="34"/>
      <c r="K802" s="2"/>
      <c r="L802" s="17"/>
      <c r="M802" s="11"/>
      <c r="N802" s="11"/>
      <c r="O802" s="17"/>
      <c r="P802" s="13"/>
      <c r="Q802" s="20"/>
      <c r="R802" s="13"/>
      <c r="S802" s="4"/>
      <c r="T802" s="34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2"/>
      <c r="B803" s="72"/>
      <c r="C803" s="6"/>
      <c r="D803" s="12"/>
      <c r="E803" s="13"/>
      <c r="F803" s="13"/>
      <c r="G803" s="13"/>
      <c r="H803" s="13"/>
      <c r="I803" s="12"/>
      <c r="J803" s="34"/>
      <c r="K803" s="2"/>
      <c r="L803" s="17"/>
      <c r="M803" s="11"/>
      <c r="N803" s="11"/>
      <c r="O803" s="17"/>
      <c r="P803" s="13"/>
      <c r="Q803" s="20"/>
      <c r="R803" s="13"/>
      <c r="S803" s="4"/>
      <c r="T803" s="34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2"/>
      <c r="B804" s="72"/>
      <c r="C804" s="6"/>
      <c r="D804" s="12"/>
      <c r="E804" s="13"/>
      <c r="F804" s="13"/>
      <c r="G804" s="13"/>
      <c r="H804" s="13"/>
      <c r="I804" s="12"/>
      <c r="J804" s="34"/>
      <c r="K804" s="2"/>
      <c r="L804" s="17"/>
      <c r="M804" s="11"/>
      <c r="N804" s="11"/>
      <c r="O804" s="17"/>
      <c r="P804" s="13"/>
      <c r="Q804" s="20"/>
      <c r="R804" s="13"/>
      <c r="S804" s="4"/>
      <c r="T804" s="34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2"/>
      <c r="B805" s="72"/>
      <c r="C805" s="6"/>
      <c r="D805" s="12"/>
      <c r="E805" s="13"/>
      <c r="F805" s="13"/>
      <c r="G805" s="13"/>
      <c r="H805" s="13"/>
      <c r="I805" s="12"/>
      <c r="J805" s="34"/>
      <c r="K805" s="2"/>
      <c r="L805" s="17"/>
      <c r="M805" s="11"/>
      <c r="N805" s="11"/>
      <c r="O805" s="17"/>
      <c r="P805" s="13"/>
      <c r="Q805" s="20"/>
      <c r="R805" s="13"/>
      <c r="S805" s="4"/>
      <c r="T805" s="34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2"/>
      <c r="B806" s="72"/>
      <c r="C806" s="6"/>
      <c r="D806" s="12"/>
      <c r="E806" s="13"/>
      <c r="F806" s="13"/>
      <c r="G806" s="13"/>
      <c r="H806" s="13"/>
      <c r="I806" s="12"/>
      <c r="J806" s="34"/>
      <c r="K806" s="2"/>
      <c r="L806" s="17"/>
      <c r="M806" s="11"/>
      <c r="N806" s="11"/>
      <c r="O806" s="17"/>
      <c r="P806" s="13"/>
      <c r="Q806" s="20"/>
      <c r="R806" s="13"/>
      <c r="S806" s="4"/>
      <c r="T806" s="34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2"/>
      <c r="B807" s="72"/>
      <c r="C807" s="6"/>
      <c r="D807" s="12"/>
      <c r="E807" s="13"/>
      <c r="F807" s="13"/>
      <c r="G807" s="13"/>
      <c r="H807" s="13"/>
      <c r="I807" s="12"/>
      <c r="J807" s="34"/>
      <c r="K807" s="2"/>
      <c r="L807" s="17"/>
      <c r="M807" s="11"/>
      <c r="N807" s="11"/>
      <c r="O807" s="17"/>
      <c r="P807" s="13"/>
      <c r="Q807" s="20"/>
      <c r="R807" s="13"/>
      <c r="S807" s="4"/>
      <c r="T807" s="34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2"/>
      <c r="B808" s="72"/>
      <c r="C808" s="6"/>
      <c r="D808" s="12"/>
      <c r="E808" s="13"/>
      <c r="F808" s="13"/>
      <c r="G808" s="13"/>
      <c r="H808" s="13"/>
      <c r="I808" s="12"/>
      <c r="J808" s="34"/>
      <c r="K808" s="2"/>
      <c r="L808" s="17"/>
      <c r="M808" s="11"/>
      <c r="N808" s="11"/>
      <c r="O808" s="17"/>
      <c r="P808" s="13"/>
      <c r="Q808" s="20"/>
      <c r="R808" s="13"/>
      <c r="S808" s="4"/>
      <c r="T808" s="34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2"/>
      <c r="B809" s="72"/>
      <c r="C809" s="6"/>
      <c r="D809" s="12"/>
      <c r="E809" s="13"/>
      <c r="F809" s="13"/>
      <c r="G809" s="13"/>
      <c r="H809" s="13"/>
      <c r="I809" s="12"/>
      <c r="J809" s="34"/>
      <c r="K809" s="2"/>
      <c r="L809" s="17"/>
      <c r="M809" s="11"/>
      <c r="N809" s="11"/>
      <c r="O809" s="17"/>
      <c r="P809" s="13"/>
      <c r="Q809" s="20"/>
      <c r="R809" s="13"/>
      <c r="S809" s="4"/>
      <c r="T809" s="34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2"/>
      <c r="B810" s="72"/>
      <c r="C810" s="6"/>
      <c r="D810" s="12"/>
      <c r="E810" s="13"/>
      <c r="F810" s="13"/>
      <c r="G810" s="13"/>
      <c r="H810" s="13"/>
      <c r="I810" s="12"/>
      <c r="J810" s="34"/>
      <c r="K810" s="2"/>
      <c r="L810" s="17"/>
      <c r="M810" s="11"/>
      <c r="N810" s="11"/>
      <c r="O810" s="17"/>
      <c r="P810" s="13"/>
      <c r="Q810" s="20"/>
      <c r="R810" s="13"/>
      <c r="S810" s="4"/>
      <c r="T810" s="34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2"/>
      <c r="B811" s="72"/>
      <c r="C811" s="6"/>
      <c r="D811" s="12"/>
      <c r="E811" s="13"/>
      <c r="F811" s="13"/>
      <c r="G811" s="13"/>
      <c r="H811" s="13"/>
      <c r="I811" s="12"/>
      <c r="J811" s="34"/>
      <c r="K811" s="2"/>
      <c r="L811" s="17"/>
      <c r="M811" s="11"/>
      <c r="N811" s="11"/>
      <c r="O811" s="17"/>
      <c r="P811" s="13"/>
      <c r="Q811" s="20"/>
      <c r="R811" s="13"/>
      <c r="S811" s="4"/>
      <c r="T811" s="34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2"/>
      <c r="B812" s="72"/>
      <c r="C812" s="6"/>
      <c r="D812" s="12"/>
      <c r="E812" s="13"/>
      <c r="F812" s="13"/>
      <c r="G812" s="13"/>
      <c r="H812" s="13"/>
      <c r="I812" s="12"/>
      <c r="J812" s="34"/>
      <c r="K812" s="2"/>
      <c r="L812" s="17"/>
      <c r="M812" s="11"/>
      <c r="N812" s="11"/>
      <c r="O812" s="17"/>
      <c r="P812" s="13"/>
      <c r="Q812" s="20"/>
      <c r="R812" s="13"/>
      <c r="S812" s="4"/>
      <c r="T812" s="34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2"/>
      <c r="B813" s="72"/>
      <c r="C813" s="6"/>
      <c r="D813" s="12"/>
      <c r="E813" s="13"/>
      <c r="F813" s="13"/>
      <c r="G813" s="13"/>
      <c r="H813" s="13"/>
      <c r="I813" s="12"/>
      <c r="J813" s="34"/>
      <c r="K813" s="2"/>
      <c r="L813" s="17"/>
      <c r="M813" s="11"/>
      <c r="N813" s="11"/>
      <c r="O813" s="17"/>
      <c r="P813" s="13"/>
      <c r="Q813" s="20"/>
      <c r="R813" s="13"/>
      <c r="S813" s="4"/>
      <c r="T813" s="34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2"/>
      <c r="B814" s="72"/>
      <c r="C814" s="6"/>
      <c r="D814" s="12"/>
      <c r="E814" s="13"/>
      <c r="F814" s="13"/>
      <c r="G814" s="13"/>
      <c r="H814" s="13"/>
      <c r="I814" s="12"/>
      <c r="J814" s="34"/>
      <c r="K814" s="2"/>
      <c r="L814" s="17"/>
      <c r="M814" s="11"/>
      <c r="N814" s="11"/>
      <c r="O814" s="17"/>
      <c r="P814" s="13"/>
      <c r="Q814" s="20"/>
      <c r="R814" s="13"/>
      <c r="S814" s="4"/>
      <c r="T814" s="34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2"/>
      <c r="B815" s="72"/>
      <c r="C815" s="6"/>
      <c r="D815" s="12"/>
      <c r="E815" s="13"/>
      <c r="F815" s="13"/>
      <c r="G815" s="13"/>
      <c r="H815" s="13"/>
      <c r="I815" s="12"/>
      <c r="J815" s="34"/>
      <c r="K815" s="2"/>
      <c r="L815" s="17"/>
      <c r="M815" s="11"/>
      <c r="N815" s="11"/>
      <c r="O815" s="17"/>
      <c r="P815" s="13"/>
      <c r="Q815" s="20"/>
      <c r="R815" s="13"/>
      <c r="S815" s="4"/>
      <c r="T815" s="34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2"/>
      <c r="B816" s="72"/>
      <c r="C816" s="6"/>
      <c r="D816" s="12"/>
      <c r="E816" s="13"/>
      <c r="F816" s="13"/>
      <c r="G816" s="13"/>
      <c r="H816" s="13"/>
      <c r="I816" s="12"/>
      <c r="J816" s="34"/>
      <c r="K816" s="2"/>
      <c r="L816" s="17"/>
      <c r="M816" s="11"/>
      <c r="N816" s="11"/>
      <c r="O816" s="17"/>
      <c r="P816" s="13"/>
      <c r="Q816" s="20"/>
      <c r="R816" s="13"/>
      <c r="S816" s="4"/>
      <c r="T816" s="34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2"/>
      <c r="B817" s="72"/>
      <c r="C817" s="6"/>
      <c r="D817" s="12"/>
      <c r="E817" s="13"/>
      <c r="F817" s="13"/>
      <c r="G817" s="13"/>
      <c r="H817" s="13"/>
      <c r="I817" s="12"/>
      <c r="J817" s="34"/>
      <c r="K817" s="2"/>
      <c r="L817" s="17"/>
      <c r="M817" s="11"/>
      <c r="N817" s="11"/>
      <c r="O817" s="17"/>
      <c r="P817" s="13"/>
      <c r="Q817" s="20"/>
      <c r="R817" s="13"/>
      <c r="S817" s="4"/>
      <c r="T817" s="34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2"/>
      <c r="B818" s="72"/>
      <c r="C818" s="6"/>
      <c r="D818" s="12"/>
      <c r="E818" s="13"/>
      <c r="F818" s="13"/>
      <c r="G818" s="13"/>
      <c r="H818" s="13"/>
      <c r="I818" s="12"/>
      <c r="J818" s="34"/>
      <c r="K818" s="2"/>
      <c r="L818" s="17"/>
      <c r="M818" s="11"/>
      <c r="N818" s="11"/>
      <c r="O818" s="17"/>
      <c r="P818" s="13"/>
      <c r="Q818" s="20"/>
      <c r="R818" s="13"/>
      <c r="S818" s="4"/>
      <c r="T818" s="34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2"/>
      <c r="B819" s="72"/>
      <c r="C819" s="6"/>
      <c r="D819" s="12"/>
      <c r="E819" s="13"/>
      <c r="F819" s="13"/>
      <c r="G819" s="13"/>
      <c r="H819" s="13"/>
      <c r="I819" s="12"/>
      <c r="J819" s="34"/>
      <c r="K819" s="2"/>
      <c r="L819" s="17"/>
      <c r="M819" s="11"/>
      <c r="N819" s="11"/>
      <c r="O819" s="17"/>
      <c r="P819" s="13"/>
      <c r="Q819" s="20"/>
      <c r="R819" s="13"/>
      <c r="S819" s="4"/>
      <c r="T819" s="34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2"/>
      <c r="B820" s="72"/>
      <c r="C820" s="6"/>
      <c r="D820" s="12"/>
      <c r="E820" s="13"/>
      <c r="F820" s="13"/>
      <c r="G820" s="13"/>
      <c r="H820" s="13"/>
      <c r="I820" s="12"/>
      <c r="J820" s="34"/>
      <c r="K820" s="2"/>
      <c r="L820" s="17"/>
      <c r="M820" s="11"/>
      <c r="N820" s="11"/>
      <c r="O820" s="17"/>
      <c r="P820" s="13"/>
      <c r="Q820" s="20"/>
      <c r="R820" s="13"/>
      <c r="S820" s="4"/>
      <c r="T820" s="34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2"/>
      <c r="B821" s="72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20"/>
      <c r="R821" s="13"/>
      <c r="S821" s="4"/>
      <c r="T821" s="34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2"/>
      <c r="B822" s="72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20"/>
      <c r="R822" s="13"/>
      <c r="S822" s="4"/>
      <c r="T822" s="34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2"/>
      <c r="B823" s="72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20"/>
      <c r="R823" s="13"/>
      <c r="S823" s="4"/>
      <c r="T823" s="34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2"/>
      <c r="B824" s="72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20"/>
      <c r="R824" s="13"/>
      <c r="S824" s="4"/>
      <c r="T824" s="34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2"/>
      <c r="B825" s="72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20"/>
      <c r="R825" s="13"/>
      <c r="S825" s="4"/>
      <c r="T825" s="34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2"/>
      <c r="B826" s="72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20"/>
      <c r="R826" s="13"/>
      <c r="S826" s="4"/>
      <c r="T826" s="34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2"/>
      <c r="B827" s="72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20"/>
      <c r="R827" s="13"/>
      <c r="S827" s="4"/>
      <c r="T827" s="34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2"/>
      <c r="B828" s="72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20"/>
      <c r="R828" s="13"/>
      <c r="S828" s="4"/>
      <c r="T828" s="34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2"/>
      <c r="B829" s="72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20"/>
      <c r="R829" s="13"/>
      <c r="S829" s="4"/>
      <c r="T829" s="34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2"/>
      <c r="B830" s="72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20"/>
      <c r="R830" s="13"/>
      <c r="S830" s="4"/>
      <c r="T830" s="34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2"/>
      <c r="B831" s="72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20"/>
      <c r="R831" s="13"/>
      <c r="S831" s="4"/>
      <c r="T831" s="34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2"/>
      <c r="B832" s="72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20"/>
      <c r="R832" s="13"/>
      <c r="S832" s="4"/>
      <c r="T832" s="34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2"/>
      <c r="B833" s="72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20"/>
      <c r="R833" s="13"/>
      <c r="S833" s="4"/>
      <c r="T833" s="34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2"/>
      <c r="B834" s="72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20"/>
      <c r="R834" s="13"/>
      <c r="S834" s="4"/>
      <c r="T834" s="34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2"/>
      <c r="B835" s="72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20"/>
      <c r="R835" s="13"/>
      <c r="S835" s="4"/>
      <c r="T835" s="34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2"/>
      <c r="B836" s="72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20"/>
      <c r="R836" s="13"/>
      <c r="S836" s="4"/>
      <c r="T836" s="34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2"/>
      <c r="B837" s="72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20"/>
      <c r="R837" s="13"/>
      <c r="S837" s="4"/>
      <c r="T837" s="34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2"/>
      <c r="B838" s="72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20"/>
      <c r="R838" s="13"/>
      <c r="S838" s="4"/>
      <c r="T838" s="34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2"/>
      <c r="B839" s="72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20"/>
      <c r="R839" s="13"/>
      <c r="S839" s="4"/>
      <c r="T839" s="34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2"/>
      <c r="B840" s="72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20"/>
      <c r="R840" s="13"/>
      <c r="S840" s="4"/>
      <c r="T840" s="34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2"/>
      <c r="B841" s="72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20"/>
      <c r="R841" s="13"/>
      <c r="S841" s="4"/>
      <c r="T841" s="34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2"/>
      <c r="B842" s="72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20"/>
      <c r="R842" s="13"/>
      <c r="S842" s="4"/>
      <c r="T842" s="34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2"/>
      <c r="B843" s="72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20"/>
      <c r="R843" s="13"/>
      <c r="S843" s="4"/>
      <c r="T843" s="34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2"/>
      <c r="B844" s="72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20"/>
      <c r="R844" s="13"/>
      <c r="S844" s="4"/>
      <c r="T844" s="34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2"/>
      <c r="B845" s="72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20"/>
      <c r="R845" s="13"/>
      <c r="S845" s="4"/>
      <c r="T845" s="34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2"/>
      <c r="B846" s="72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20"/>
      <c r="R846" s="13"/>
      <c r="S846" s="4"/>
      <c r="T846" s="34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2"/>
      <c r="B847" s="72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20"/>
      <c r="R847" s="13"/>
      <c r="S847" s="4"/>
      <c r="T847" s="34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2"/>
      <c r="B848" s="72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20"/>
      <c r="R848" s="13"/>
      <c r="S848" s="4"/>
      <c r="T848" s="34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2"/>
      <c r="B849" s="72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20"/>
      <c r="R849" s="13"/>
      <c r="S849" s="4"/>
      <c r="T849" s="34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2"/>
      <c r="B850" s="72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20"/>
      <c r="R850" s="13"/>
      <c r="S850" s="4"/>
      <c r="T850" s="34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2"/>
      <c r="B851" s="72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20"/>
      <c r="R851" s="13"/>
      <c r="S851" s="4"/>
      <c r="T851" s="34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2"/>
      <c r="B852" s="72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20"/>
      <c r="R852" s="13"/>
      <c r="S852" s="4"/>
      <c r="T852" s="34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2"/>
      <c r="B853" s="72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20"/>
      <c r="R853" s="13"/>
      <c r="S853" s="4"/>
      <c r="T853" s="34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2"/>
      <c r="B854" s="72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20"/>
      <c r="R854" s="13"/>
      <c r="S854" s="4"/>
      <c r="T854" s="34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2"/>
      <c r="B855" s="72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20"/>
      <c r="R855" s="13"/>
      <c r="S855" s="4"/>
      <c r="T855" s="34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2"/>
      <c r="B856" s="72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20"/>
      <c r="R856" s="13"/>
      <c r="S856" s="4"/>
      <c r="T856" s="34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2"/>
      <c r="B857" s="72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20"/>
      <c r="R857" s="13"/>
      <c r="S857" s="4"/>
      <c r="T857" s="34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2"/>
      <c r="B858" s="72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20"/>
      <c r="R858" s="13"/>
      <c r="S858" s="4"/>
      <c r="T858" s="34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2"/>
      <c r="B859" s="72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20"/>
      <c r="R859" s="13"/>
      <c r="S859" s="4"/>
      <c r="T859" s="34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2"/>
      <c r="B860" s="72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20"/>
      <c r="R860" s="13"/>
      <c r="S860" s="4"/>
      <c r="T860" s="34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2"/>
      <c r="B861" s="72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20"/>
      <c r="R861" s="13"/>
      <c r="S861" s="4"/>
      <c r="T861" s="34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2"/>
      <c r="B862" s="72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20"/>
      <c r="R862" s="13"/>
      <c r="S862" s="4"/>
      <c r="T862" s="34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2"/>
      <c r="B863" s="72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20"/>
      <c r="R863" s="13"/>
      <c r="S863" s="4"/>
      <c r="T863" s="34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2"/>
      <c r="B864" s="72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20"/>
      <c r="R864" s="13"/>
      <c r="S864" s="4"/>
      <c r="T864" s="34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2"/>
      <c r="B865" s="72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20"/>
      <c r="R865" s="13"/>
      <c r="S865" s="4"/>
      <c r="T865" s="34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2"/>
      <c r="B866" s="72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20"/>
      <c r="R866" s="13"/>
      <c r="S866" s="4"/>
      <c r="T866" s="34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2"/>
      <c r="B867" s="72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20"/>
      <c r="R867" s="13"/>
      <c r="S867" s="4"/>
      <c r="T867" s="34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2"/>
      <c r="B868" s="72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20"/>
      <c r="R868" s="13"/>
      <c r="S868" s="4"/>
      <c r="T868" s="34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2"/>
      <c r="B869" s="72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20"/>
      <c r="R869" s="13"/>
      <c r="S869" s="4"/>
      <c r="T869" s="34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2"/>
      <c r="B870" s="72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20"/>
      <c r="R870" s="13"/>
      <c r="S870" s="4"/>
      <c r="T870" s="34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2"/>
      <c r="B871" s="72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20"/>
      <c r="R871" s="13"/>
      <c r="S871" s="4"/>
      <c r="T871" s="34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2"/>
      <c r="B872" s="72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20"/>
      <c r="R872" s="13"/>
      <c r="S872" s="4"/>
      <c r="T872" s="34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2"/>
      <c r="B873" s="72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20"/>
      <c r="R873" s="13"/>
      <c r="S873" s="4"/>
      <c r="T873" s="34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2"/>
      <c r="B874" s="72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20"/>
      <c r="R874" s="13"/>
      <c r="S874" s="4"/>
      <c r="T874" s="34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2"/>
      <c r="B875" s="72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20"/>
      <c r="R875" s="13"/>
      <c r="S875" s="4"/>
      <c r="T875" s="34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2"/>
      <c r="B876" s="72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20"/>
      <c r="R876" s="13"/>
      <c r="S876" s="4"/>
      <c r="T876" s="34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2"/>
      <c r="B877" s="72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20"/>
      <c r="R877" s="13"/>
      <c r="S877" s="4"/>
      <c r="T877" s="34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2"/>
      <c r="B878" s="72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20"/>
      <c r="R878" s="13"/>
      <c r="S878" s="4"/>
      <c r="T878" s="34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2"/>
      <c r="B879" s="72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20"/>
      <c r="R879" s="13"/>
      <c r="S879" s="4"/>
      <c r="T879" s="34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2"/>
      <c r="B880" s="72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20"/>
      <c r="R880" s="13"/>
      <c r="S880" s="4"/>
      <c r="T880" s="34"/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2"/>
      <c r="B881" s="72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20"/>
      <c r="R881" s="13"/>
      <c r="S881" s="4"/>
      <c r="T881" s="34"/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2"/>
      <c r="B882" s="72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20"/>
      <c r="R882" s="13"/>
      <c r="S882" s="4"/>
      <c r="T882" s="34"/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2"/>
      <c r="B883" s="72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20"/>
      <c r="R883" s="13"/>
      <c r="S883" s="4"/>
      <c r="T883" s="34"/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2"/>
      <c r="B884" s="72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20"/>
      <c r="R884" s="13"/>
      <c r="S884" s="4"/>
      <c r="T884" s="34"/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2"/>
      <c r="B885" s="72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20"/>
      <c r="R885" s="13"/>
      <c r="S885" s="4"/>
      <c r="T885" s="34"/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2"/>
      <c r="B886" s="72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20"/>
      <c r="R886" s="13"/>
      <c r="S886" s="4"/>
      <c r="T886" s="34"/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2"/>
      <c r="B887" s="72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20"/>
      <c r="R887" s="13"/>
      <c r="S887" s="4"/>
      <c r="T887" s="34"/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2"/>
      <c r="B888" s="72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20"/>
      <c r="R888" s="13"/>
      <c r="S888" s="4"/>
      <c r="T888" s="34"/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2"/>
      <c r="B889" s="72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20"/>
      <c r="R889" s="13"/>
      <c r="S889" s="4"/>
      <c r="T889" s="34"/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2"/>
      <c r="B890" s="72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20"/>
      <c r="R890" s="13"/>
      <c r="S890" s="4"/>
      <c r="T890" s="34"/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2"/>
      <c r="B891" s="72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20"/>
      <c r="R891" s="13"/>
      <c r="S891" s="4"/>
      <c r="T891" s="34"/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2"/>
      <c r="B892" s="72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20"/>
      <c r="R892" s="13"/>
      <c r="S892" s="4"/>
      <c r="T892" s="34"/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2"/>
      <c r="B893" s="72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20"/>
      <c r="R893" s="13"/>
      <c r="S893" s="4"/>
      <c r="T893" s="34"/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2"/>
      <c r="B894" s="72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20"/>
      <c r="R894" s="13"/>
      <c r="S894" s="4"/>
      <c r="T894" s="34"/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2"/>
      <c r="B895" s="72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20"/>
      <c r="R895" s="13"/>
      <c r="S895" s="4"/>
      <c r="T895" s="34"/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2"/>
      <c r="B896" s="72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20"/>
      <c r="R896" s="13"/>
      <c r="S896" s="4"/>
      <c r="T896" s="34"/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2"/>
      <c r="B897" s="72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20"/>
      <c r="R897" s="13"/>
      <c r="S897" s="4"/>
      <c r="T897" s="34"/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2"/>
      <c r="B898" s="72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20"/>
      <c r="R898" s="13"/>
      <c r="S898" s="4"/>
      <c r="T898" s="34"/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2"/>
      <c r="B899" s="72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20"/>
      <c r="R899" s="13"/>
      <c r="S899" s="4"/>
      <c r="T899" s="34"/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2"/>
      <c r="B900" s="72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20"/>
      <c r="R900" s="13"/>
      <c r="S900" s="4"/>
      <c r="T900" s="34"/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2"/>
      <c r="B901" s="72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20"/>
      <c r="R901" s="13"/>
      <c r="S901" s="4"/>
      <c r="T901" s="34"/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2"/>
      <c r="B902" s="72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20"/>
      <c r="R902" s="13"/>
      <c r="S902" s="4"/>
      <c r="T902" s="34"/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2"/>
      <c r="B903" s="72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20"/>
      <c r="R903" s="13"/>
      <c r="S903" s="4"/>
      <c r="T903" s="34"/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2"/>
      <c r="B904" s="72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20"/>
      <c r="R904" s="13"/>
      <c r="S904" s="4"/>
      <c r="T904" s="34"/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2"/>
      <c r="B905" s="72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20"/>
      <c r="R905" s="13"/>
      <c r="S905" s="4"/>
      <c r="T905" s="34"/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2"/>
      <c r="B906" s="72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20"/>
      <c r="R906" s="13"/>
      <c r="S906" s="4"/>
      <c r="T906" s="34"/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2"/>
      <c r="B907" s="72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20"/>
      <c r="R907" s="13"/>
      <c r="S907" s="4"/>
      <c r="T907" s="34"/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2"/>
      <c r="B908" s="72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20"/>
      <c r="R908" s="13"/>
      <c r="S908" s="4"/>
      <c r="T908" s="34"/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2"/>
      <c r="B909" s="72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20"/>
      <c r="R909" s="13"/>
      <c r="S909" s="4"/>
      <c r="T909" s="34"/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2"/>
      <c r="B910" s="72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20"/>
      <c r="R910" s="13"/>
      <c r="S910" s="4"/>
      <c r="T910" s="34"/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2"/>
      <c r="B911" s="72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20"/>
      <c r="R911" s="13"/>
      <c r="S911" s="4"/>
      <c r="T911" s="34"/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2"/>
      <c r="B912" s="72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20"/>
      <c r="R912" s="13"/>
      <c r="S912" s="4"/>
      <c r="T912" s="34"/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2"/>
      <c r="B913" s="72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20"/>
      <c r="R913" s="13"/>
      <c r="S913" s="4"/>
      <c r="T913" s="34"/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2"/>
      <c r="B914" s="72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20"/>
      <c r="R914" s="13"/>
      <c r="S914" s="4"/>
      <c r="T914" s="34"/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2"/>
      <c r="B915" s="72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20"/>
      <c r="R915" s="13"/>
      <c r="S915" s="4"/>
      <c r="T915" s="34"/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2"/>
      <c r="B916" s="72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20"/>
      <c r="R916" s="13"/>
      <c r="S916" s="4"/>
      <c r="T916" s="34"/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2"/>
      <c r="B917" s="72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20"/>
      <c r="R917" s="13"/>
      <c r="S917" s="4"/>
      <c r="T917" s="34"/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2"/>
      <c r="B918" s="72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20"/>
      <c r="R918" s="13"/>
      <c r="S918" s="4"/>
      <c r="T918" s="34"/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2"/>
      <c r="B919" s="72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20"/>
      <c r="R919" s="13"/>
      <c r="S919" s="4"/>
      <c r="T919" s="34"/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2"/>
      <c r="B920" s="72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20"/>
      <c r="R920" s="13"/>
      <c r="S920" s="4"/>
      <c r="T920" s="34"/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2"/>
      <c r="B921" s="72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20"/>
      <c r="R921" s="13"/>
      <c r="S921" s="4"/>
      <c r="T921" s="34"/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2"/>
      <c r="B922" s="72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20"/>
      <c r="R922" s="13"/>
      <c r="S922" s="4"/>
      <c r="T922" s="34"/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2"/>
      <c r="B923" s="72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20"/>
      <c r="R923" s="13"/>
      <c r="S923" s="4"/>
      <c r="T923" s="34"/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2"/>
      <c r="B924" s="72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20"/>
      <c r="R924" s="13"/>
      <c r="S924" s="4"/>
      <c r="T924" s="34"/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</row>
    <row r="925" spans="1:149" x14ac:dyDescent="0.15">
      <c r="A925" s="42"/>
      <c r="B925" s="72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20"/>
      <c r="R925" s="13"/>
      <c r="S925" s="4"/>
      <c r="T925" s="34"/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2"/>
      <c r="B926" s="72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20"/>
      <c r="R926" s="13"/>
      <c r="S926" s="4"/>
      <c r="T926" s="34"/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</row>
    <row r="927" spans="1:149" x14ac:dyDescent="0.15">
      <c r="A927" s="42"/>
      <c r="B927" s="72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20"/>
      <c r="R927" s="13"/>
      <c r="S927" s="4"/>
      <c r="T927" s="34"/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2"/>
      <c r="B928" s="72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20"/>
      <c r="R928" s="13"/>
      <c r="S928" s="4"/>
      <c r="T928" s="34"/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2"/>
      <c r="B929" s="72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20"/>
      <c r="R929" s="13"/>
      <c r="S929" s="4"/>
      <c r="T929" s="34"/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2"/>
      <c r="B930" s="72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20"/>
      <c r="R930" s="13"/>
      <c r="S930" s="4"/>
      <c r="T930" s="34"/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2"/>
      <c r="B931" s="72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20"/>
      <c r="R931" s="13"/>
      <c r="S931" s="4"/>
      <c r="T931" s="34"/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2"/>
      <c r="B932" s="72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20"/>
      <c r="R932" s="13"/>
      <c r="S932" s="4"/>
      <c r="T932" s="34"/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2"/>
      <c r="B933" s="72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20"/>
      <c r="R933" s="13"/>
      <c r="S933" s="4"/>
      <c r="T933" s="34"/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2"/>
      <c r="B934" s="72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20"/>
      <c r="R934" s="13"/>
      <c r="S934" s="4"/>
      <c r="T934" s="34"/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2"/>
      <c r="B935" s="72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20"/>
      <c r="R935" s="13"/>
      <c r="S935" s="4"/>
      <c r="T935" s="34"/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2"/>
      <c r="B936" s="72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20"/>
      <c r="R936" s="13"/>
      <c r="S936" s="4"/>
      <c r="T936" s="34"/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2"/>
      <c r="B937" s="72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20"/>
      <c r="R937" s="13"/>
      <c r="S937" s="4"/>
      <c r="T937" s="34"/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2"/>
      <c r="B938" s="72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20"/>
      <c r="R938" s="13"/>
      <c r="S938" s="4"/>
      <c r="T938" s="34"/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2"/>
      <c r="B939" s="72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20"/>
      <c r="R939" s="13"/>
      <c r="S939" s="4"/>
      <c r="T939" s="34"/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2"/>
      <c r="B940" s="72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20"/>
      <c r="R940" s="13"/>
      <c r="S940" s="4"/>
      <c r="T940" s="34"/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2"/>
      <c r="B941" s="72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20"/>
      <c r="R941" s="13"/>
      <c r="S941" s="4"/>
      <c r="T941" s="34"/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2"/>
      <c r="B942" s="72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20"/>
      <c r="R942" s="13"/>
      <c r="S942" s="4"/>
      <c r="T942" s="34"/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2"/>
      <c r="B943" s="72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20"/>
      <c r="R943" s="13"/>
      <c r="S943" s="4"/>
      <c r="T943" s="34"/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2"/>
      <c r="B944" s="72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20"/>
      <c r="R944" s="13"/>
      <c r="S944" s="4"/>
      <c r="T944" s="34"/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2"/>
      <c r="B945" s="72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20"/>
      <c r="R945" s="13"/>
      <c r="S945" s="4"/>
      <c r="T945" s="34"/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2"/>
      <c r="B946" s="72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20"/>
      <c r="R946" s="13"/>
      <c r="S946" s="4"/>
      <c r="T946" s="34"/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2"/>
      <c r="B947" s="72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20"/>
      <c r="R947" s="13"/>
      <c r="S947" s="4"/>
      <c r="T947" s="34"/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2"/>
      <c r="B948" s="72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20"/>
      <c r="R948" s="13"/>
      <c r="S948" s="4"/>
      <c r="T948" s="34"/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2"/>
      <c r="B949" s="72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20"/>
      <c r="R949" s="13"/>
      <c r="S949" s="4"/>
      <c r="T949" s="34"/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2"/>
      <c r="B950" s="72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20"/>
      <c r="R950" s="13"/>
      <c r="S950" s="4"/>
      <c r="T950" s="34"/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2"/>
      <c r="B951" s="72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20"/>
      <c r="R951" s="13"/>
      <c r="S951" s="4"/>
      <c r="T951" s="34"/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2"/>
      <c r="B952" s="72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20"/>
      <c r="R952" s="13"/>
      <c r="S952" s="4"/>
      <c r="T952" s="34"/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2"/>
      <c r="B953" s="72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20"/>
      <c r="R953" s="13"/>
      <c r="S953" s="4"/>
      <c r="T953" s="34"/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2"/>
      <c r="B954" s="72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20"/>
      <c r="R954" s="13"/>
      <c r="S954" s="4"/>
      <c r="T954" s="34"/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2"/>
      <c r="B955" s="72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20"/>
      <c r="R955" s="13"/>
      <c r="S955" s="4"/>
      <c r="T955" s="34"/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2"/>
      <c r="B956" s="72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20"/>
      <c r="R956" s="13"/>
      <c r="S956" s="4"/>
      <c r="T956" s="34"/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2"/>
      <c r="B957" s="72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20"/>
      <c r="R957" s="13"/>
      <c r="S957" s="4"/>
      <c r="T957" s="34"/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2"/>
      <c r="B958" s="72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20"/>
      <c r="R958" s="13"/>
      <c r="S958" s="4"/>
      <c r="T958" s="34"/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2"/>
      <c r="B959" s="72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20"/>
      <c r="R959" s="13"/>
      <c r="S959" s="4"/>
      <c r="T959" s="34"/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2"/>
      <c r="B960" s="72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20"/>
      <c r="R960" s="13"/>
      <c r="S960" s="4"/>
      <c r="T960" s="34"/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2"/>
      <c r="B961" s="72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20"/>
      <c r="R961" s="13"/>
      <c r="S961" s="4"/>
      <c r="T961" s="34"/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2"/>
      <c r="B962" s="72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20"/>
      <c r="R962" s="13"/>
      <c r="S962" s="4"/>
      <c r="T962" s="34"/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2"/>
      <c r="B963" s="72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20"/>
      <c r="R963" s="13"/>
      <c r="S963" s="4"/>
      <c r="T963" s="34"/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2"/>
      <c r="B964" s="72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20"/>
      <c r="R964" s="13"/>
      <c r="S964" s="4"/>
      <c r="T964" s="34"/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2"/>
      <c r="B965" s="72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20"/>
      <c r="R965" s="13"/>
      <c r="S965" s="4"/>
      <c r="T965" s="34"/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2"/>
      <c r="B966" s="72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20"/>
      <c r="R966" s="13"/>
      <c r="S966" s="4"/>
      <c r="T966" s="34"/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2"/>
      <c r="B967" s="72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20"/>
      <c r="R967" s="13"/>
      <c r="S967" s="4"/>
      <c r="T967" s="34"/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2"/>
      <c r="B968" s="72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20"/>
      <c r="R968" s="13"/>
      <c r="S968" s="4"/>
      <c r="T968" s="34"/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2"/>
      <c r="B969" s="72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20"/>
      <c r="R969" s="13"/>
      <c r="S969" s="4"/>
      <c r="T969" s="34"/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2"/>
      <c r="B970" s="72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20"/>
      <c r="R970" s="13"/>
      <c r="S970" s="4"/>
      <c r="T970" s="34"/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2"/>
      <c r="B971" s="72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20"/>
      <c r="R971" s="13"/>
      <c r="S971" s="4"/>
      <c r="T971" s="34"/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2"/>
      <c r="B972" s="72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20"/>
      <c r="R972" s="13"/>
      <c r="S972" s="4"/>
      <c r="T972" s="34"/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2"/>
      <c r="B973" s="72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20"/>
      <c r="R973" s="13"/>
      <c r="S973" s="4"/>
      <c r="T973" s="34"/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2"/>
      <c r="B974" s="72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20"/>
      <c r="R974" s="13"/>
      <c r="S974" s="4"/>
      <c r="T974" s="34"/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2"/>
      <c r="B975" s="72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20"/>
      <c r="R975" s="13"/>
      <c r="S975" s="4"/>
      <c r="T975" s="34"/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2"/>
      <c r="B976" s="72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20"/>
      <c r="R976" s="13"/>
      <c r="S976" s="4"/>
      <c r="T976" s="34"/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2"/>
      <c r="B977" s="72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20"/>
      <c r="R977" s="13"/>
      <c r="S977" s="4"/>
      <c r="T977" s="34"/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2"/>
      <c r="B978" s="72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20"/>
      <c r="R978" s="13"/>
      <c r="S978" s="4"/>
      <c r="T978" s="34"/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2"/>
      <c r="B979" s="72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20"/>
      <c r="R979" s="13"/>
      <c r="S979" s="4"/>
      <c r="T979" s="34"/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2"/>
      <c r="B980" s="72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20"/>
      <c r="R980" s="13"/>
      <c r="S980" s="4"/>
      <c r="T980" s="34"/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2"/>
      <c r="B981" s="72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20"/>
      <c r="R981" s="13"/>
      <c r="S981" s="4"/>
      <c r="T981" s="34"/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2"/>
      <c r="B982" s="72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20"/>
      <c r="R982" s="13"/>
      <c r="S982" s="4"/>
      <c r="T982" s="34"/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2"/>
      <c r="B983" s="72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20"/>
      <c r="R983" s="13"/>
      <c r="S983" s="4"/>
      <c r="T983" s="34"/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2"/>
      <c r="B984" s="72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20"/>
      <c r="R984" s="13"/>
      <c r="S984" s="4"/>
      <c r="T984" s="34"/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2"/>
      <c r="B985" s="72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20"/>
      <c r="R985" s="13"/>
      <c r="S985" s="4"/>
      <c r="T985" s="34"/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2"/>
      <c r="B986" s="72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20"/>
      <c r="R986" s="13"/>
      <c r="S986" s="4"/>
      <c r="T986" s="34"/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2"/>
      <c r="B987" s="72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20"/>
      <c r="R987" s="13"/>
      <c r="S987" s="4"/>
      <c r="T987" s="34"/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2"/>
      <c r="B988" s="72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20"/>
      <c r="R988" s="13"/>
      <c r="S988" s="4"/>
      <c r="T988" s="34"/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2"/>
      <c r="B989" s="72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20"/>
      <c r="R989" s="13"/>
      <c r="S989" s="4"/>
      <c r="T989" s="34"/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2"/>
      <c r="B990" s="72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20"/>
      <c r="R990" s="13"/>
      <c r="S990" s="4"/>
      <c r="T990" s="34"/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2"/>
      <c r="B991" s="72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20"/>
      <c r="R991" s="13"/>
      <c r="S991" s="4"/>
      <c r="T991" s="34"/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2"/>
      <c r="B992" s="72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20"/>
      <c r="R992" s="13"/>
      <c r="S992" s="4"/>
      <c r="T992" s="34"/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2"/>
      <c r="B993" s="72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20"/>
      <c r="R993" s="13"/>
      <c r="S993" s="4"/>
      <c r="T993" s="34"/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2"/>
      <c r="B994" s="72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20"/>
      <c r="R994" s="13"/>
      <c r="S994" s="4"/>
      <c r="T994" s="34"/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2"/>
      <c r="B995" s="72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20"/>
      <c r="R995" s="13"/>
      <c r="S995" s="4"/>
      <c r="T995" s="34"/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2"/>
      <c r="B996" s="72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20"/>
      <c r="R996" s="13"/>
      <c r="S996" s="4"/>
      <c r="T996" s="34"/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2"/>
      <c r="B997" s="72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20"/>
      <c r="R997" s="13"/>
      <c r="S997" s="4"/>
      <c r="T997" s="34"/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2"/>
      <c r="B998" s="72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20"/>
      <c r="R998" s="13"/>
      <c r="S998" s="4"/>
      <c r="T998" s="34"/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2"/>
      <c r="B999" s="72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20"/>
      <c r="R999" s="13"/>
      <c r="S999" s="4"/>
      <c r="T999" s="34"/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2"/>
      <c r="B1000" s="72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20"/>
      <c r="R1000" s="13"/>
      <c r="S1000" s="4"/>
      <c r="T1000" s="34"/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2"/>
      <c r="B1001" s="72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20"/>
      <c r="R1001" s="13"/>
      <c r="S1001" s="4"/>
      <c r="T1001" s="34"/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2"/>
      <c r="B1002" s="72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20"/>
      <c r="R1002" s="13"/>
      <c r="S1002" s="4"/>
      <c r="T1002" s="34"/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2"/>
      <c r="B1003" s="72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20"/>
      <c r="R1003" s="13"/>
      <c r="S1003" s="4"/>
      <c r="T1003" s="34"/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2"/>
      <c r="B1004" s="72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20"/>
      <c r="R1004" s="13"/>
      <c r="S1004" s="4"/>
      <c r="T1004" s="34"/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2"/>
      <c r="B1005" s="72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20"/>
      <c r="R1005" s="13"/>
      <c r="S1005" s="4"/>
      <c r="T1005" s="34"/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2"/>
      <c r="B1006" s="72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20"/>
      <c r="R1006" s="13"/>
      <c r="S1006" s="4"/>
      <c r="T1006" s="34"/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2"/>
      <c r="B1007" s="72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20"/>
      <c r="R1007" s="13"/>
      <c r="S1007" s="4"/>
      <c r="T1007" s="34"/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2"/>
      <c r="B1008" s="72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20"/>
      <c r="R1008" s="13"/>
      <c r="S1008" s="4"/>
      <c r="T1008" s="34"/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2"/>
      <c r="B1009" s="72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20"/>
      <c r="R1009" s="13"/>
      <c r="S1009" s="4"/>
      <c r="T1009" s="34"/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2"/>
      <c r="B1010" s="72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20"/>
      <c r="R1010" s="13"/>
      <c r="S1010" s="4"/>
      <c r="T1010" s="34"/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2"/>
      <c r="B1011" s="72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20"/>
      <c r="R1011" s="13"/>
      <c r="S1011" s="4"/>
      <c r="T1011" s="34"/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2"/>
      <c r="B1012" s="72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20"/>
      <c r="R1012" s="13"/>
      <c r="S1012" s="4"/>
      <c r="T1012" s="34"/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2"/>
      <c r="B1013" s="72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20"/>
      <c r="R1013" s="13"/>
      <c r="S1013" s="4"/>
      <c r="T1013" s="34"/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2"/>
      <c r="B1014" s="72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20"/>
      <c r="R1014" s="13"/>
      <c r="S1014" s="4"/>
      <c r="T1014" s="34"/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2"/>
      <c r="B1015" s="72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20"/>
      <c r="R1015" s="13"/>
      <c r="S1015" s="4"/>
      <c r="T1015" s="34"/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2"/>
      <c r="B1016" s="72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20"/>
      <c r="R1016" s="13"/>
      <c r="S1016" s="4"/>
      <c r="T1016" s="34"/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2"/>
      <c r="B1017" s="72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20"/>
      <c r="R1017" s="13"/>
      <c r="S1017" s="4"/>
      <c r="T1017" s="34"/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2"/>
      <c r="B1018" s="72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20"/>
      <c r="R1018" s="13"/>
      <c r="S1018" s="4"/>
      <c r="T1018" s="34"/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2"/>
      <c r="B1019" s="72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20"/>
      <c r="R1019" s="13"/>
      <c r="S1019" s="4"/>
      <c r="T1019" s="34"/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2"/>
      <c r="B1020" s="72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20"/>
      <c r="R1020" s="13"/>
      <c r="S1020" s="4"/>
      <c r="T1020" s="34"/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2"/>
      <c r="B1021" s="72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20"/>
      <c r="R1021" s="13"/>
      <c r="S1021" s="4"/>
      <c r="T1021" s="34"/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2"/>
      <c r="B1022" s="72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20"/>
      <c r="R1022" s="13"/>
      <c r="S1022" s="4"/>
      <c r="T1022" s="34"/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2"/>
      <c r="B1023" s="72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20"/>
      <c r="R1023" s="13"/>
      <c r="S1023" s="4"/>
      <c r="T1023" s="34"/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2"/>
      <c r="B1024" s="72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20"/>
      <c r="R1024" s="13"/>
      <c r="S1024" s="4"/>
      <c r="T1024" s="34"/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2"/>
      <c r="B1025" s="72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20"/>
      <c r="R1025" s="13"/>
      <c r="S1025" s="4"/>
      <c r="T1025" s="34"/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2"/>
      <c r="B1026" s="72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20"/>
      <c r="R1026" s="13"/>
      <c r="S1026" s="4"/>
      <c r="T1026" s="34"/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2"/>
      <c r="B1027" s="72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20"/>
      <c r="R1027" s="13"/>
      <c r="S1027" s="4"/>
      <c r="T1027" s="34"/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2"/>
      <c r="B1028" s="72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20"/>
      <c r="R1028" s="13"/>
      <c r="S1028" s="4"/>
      <c r="T1028" s="34"/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2"/>
      <c r="B1029" s="72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20"/>
      <c r="R1029" s="13"/>
      <c r="S1029" s="4"/>
      <c r="T1029" s="34"/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2"/>
      <c r="B1030" s="72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20"/>
      <c r="R1030" s="13"/>
      <c r="S1030" s="4"/>
      <c r="T1030" s="34"/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2"/>
      <c r="B1031" s="72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20"/>
      <c r="R1031" s="13"/>
      <c r="S1031" s="4"/>
      <c r="T1031" s="34"/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2"/>
      <c r="B1032" s="72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20"/>
      <c r="R1032" s="13"/>
      <c r="S1032" s="4"/>
      <c r="T1032" s="34"/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2"/>
      <c r="B1033" s="72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20"/>
      <c r="R1033" s="13"/>
      <c r="S1033" s="4"/>
      <c r="T1033" s="34"/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2"/>
      <c r="B1034" s="72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20"/>
      <c r="R1034" s="13"/>
      <c r="S1034" s="4"/>
      <c r="T1034" s="34"/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2"/>
      <c r="B1035" s="72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20"/>
      <c r="R1035" s="13"/>
      <c r="S1035" s="4"/>
      <c r="T1035" s="34"/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2"/>
      <c r="B1036" s="72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20"/>
      <c r="R1036" s="13"/>
      <c r="S1036" s="4"/>
      <c r="T1036" s="34"/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2"/>
      <c r="B1037" s="72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20"/>
      <c r="R1037" s="13"/>
      <c r="S1037" s="4"/>
      <c r="T1037" s="34"/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2"/>
      <c r="B1038" s="72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20"/>
      <c r="R1038" s="13"/>
      <c r="S1038" s="4"/>
      <c r="T1038" s="34"/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2"/>
      <c r="B1039" s="72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20"/>
      <c r="R1039" s="13"/>
      <c r="S1039" s="4"/>
      <c r="T1039" s="34"/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2"/>
      <c r="B1040" s="72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20"/>
      <c r="R1040" s="13"/>
      <c r="S1040" s="4"/>
      <c r="T1040" s="34"/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2"/>
      <c r="B1041" s="72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20"/>
      <c r="R1041" s="13"/>
      <c r="S1041" s="4"/>
      <c r="T1041" s="34"/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2"/>
      <c r="B1042" s="72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20"/>
      <c r="R1042" s="13"/>
      <c r="S1042" s="4"/>
      <c r="T1042" s="34"/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2"/>
      <c r="B1043" s="72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20"/>
      <c r="R1043" s="13"/>
      <c r="S1043" s="4"/>
      <c r="T1043" s="34"/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2"/>
      <c r="B1044" s="72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20"/>
      <c r="R1044" s="13"/>
      <c r="S1044" s="4"/>
      <c r="T1044" s="34"/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2"/>
      <c r="B1045" s="72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20"/>
      <c r="R1045" s="13"/>
      <c r="S1045" s="4"/>
      <c r="T1045" s="34"/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2"/>
      <c r="B1046" s="72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20"/>
      <c r="R1046" s="13"/>
      <c r="S1046" s="4"/>
      <c r="T1046" s="34"/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2"/>
      <c r="B1047" s="72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20"/>
      <c r="R1047" s="13"/>
      <c r="S1047" s="4"/>
      <c r="T1047" s="34"/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2"/>
      <c r="B1048" s="72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20"/>
      <c r="R1048" s="13"/>
      <c r="S1048" s="4"/>
      <c r="T1048" s="34"/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2"/>
      <c r="B1049" s="72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20"/>
      <c r="R1049" s="13"/>
      <c r="S1049" s="4"/>
      <c r="T1049" s="34"/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2"/>
      <c r="B1050" s="72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20"/>
      <c r="R1050" s="13"/>
      <c r="S1050" s="4"/>
      <c r="T1050" s="34"/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2"/>
      <c r="B1051" s="72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20"/>
      <c r="R1051" s="13"/>
      <c r="S1051" s="4"/>
      <c r="T1051" s="34"/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2"/>
      <c r="B1052" s="72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20"/>
      <c r="R1052" s="13"/>
      <c r="S1052" s="4"/>
      <c r="T1052" s="34"/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2"/>
      <c r="B1053" s="72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20"/>
      <c r="R1053" s="13"/>
      <c r="S1053" s="4"/>
      <c r="T1053" s="34"/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2"/>
      <c r="B1054" s="72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20"/>
      <c r="R1054" s="13"/>
      <c r="S1054" s="4"/>
      <c r="T1054" s="34"/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2"/>
      <c r="B1055" s="72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20"/>
      <c r="R1055" s="13"/>
      <c r="S1055" s="4"/>
      <c r="T1055" s="34"/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2"/>
      <c r="B1056" s="72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20"/>
      <c r="R1056" s="13"/>
      <c r="S1056" s="4"/>
      <c r="T1056" s="34"/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2"/>
      <c r="B1057" s="72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20"/>
      <c r="R1057" s="13"/>
      <c r="S1057" s="4"/>
      <c r="T1057" s="34"/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2"/>
      <c r="B1058" s="72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20"/>
      <c r="R1058" s="13"/>
      <c r="S1058" s="4"/>
      <c r="T1058" s="34"/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2"/>
      <c r="B1059" s="72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20"/>
      <c r="R1059" s="13"/>
      <c r="S1059" s="4"/>
      <c r="T1059" s="34"/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2"/>
      <c r="B1060" s="72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20"/>
      <c r="R1060" s="13"/>
      <c r="S1060" s="4"/>
      <c r="T1060" s="34"/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2"/>
      <c r="B1061" s="72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20"/>
      <c r="R1061" s="13"/>
      <c r="S1061" s="4"/>
      <c r="T1061" s="34"/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2"/>
      <c r="B1062" s="72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20"/>
      <c r="R1062" s="13"/>
      <c r="S1062" s="4"/>
      <c r="T1062" s="34"/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2"/>
      <c r="B1063" s="72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20"/>
      <c r="R1063" s="13"/>
      <c r="S1063" s="4"/>
      <c r="T1063" s="34"/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2"/>
      <c r="B1064" s="72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20"/>
      <c r="R1064" s="13"/>
      <c r="S1064" s="4"/>
      <c r="T1064" s="34"/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2"/>
      <c r="B1065" s="72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20"/>
      <c r="R1065" s="13"/>
      <c r="S1065" s="4"/>
      <c r="T1065" s="34"/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2"/>
      <c r="B1066" s="72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20"/>
      <c r="R1066" s="13"/>
      <c r="S1066" s="4"/>
      <c r="T1066" s="34"/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2"/>
      <c r="B1067" s="72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20"/>
      <c r="R1067" s="13"/>
      <c r="S1067" s="4"/>
      <c r="T1067" s="34"/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2"/>
      <c r="B1068" s="72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20"/>
      <c r="R1068" s="13"/>
      <c r="S1068" s="4"/>
      <c r="T1068" s="34"/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2"/>
      <c r="B1069" s="72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20"/>
      <c r="R1069" s="13"/>
      <c r="S1069" s="4"/>
      <c r="T1069" s="34"/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2"/>
      <c r="B1070" s="72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20"/>
      <c r="R1070" s="13"/>
      <c r="S1070" s="4"/>
      <c r="T1070" s="34"/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2"/>
      <c r="B1071" s="72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20"/>
      <c r="R1071" s="13"/>
      <c r="S1071" s="4"/>
      <c r="T1071" s="34"/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2"/>
      <c r="B1072" s="72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20"/>
      <c r="R1072" s="13"/>
      <c r="S1072" s="4"/>
      <c r="T1072" s="34"/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2"/>
      <c r="B1073" s="72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20"/>
      <c r="R1073" s="13"/>
      <c r="S1073" s="4"/>
      <c r="T1073" s="34"/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2"/>
      <c r="B1074" s="72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20"/>
      <c r="R1074" s="13"/>
      <c r="S1074" s="4"/>
      <c r="T1074" s="34"/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2"/>
      <c r="B1075" s="72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20"/>
      <c r="R1075" s="13"/>
      <c r="S1075" s="4"/>
      <c r="T1075" s="34"/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2"/>
      <c r="B1076" s="72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20"/>
      <c r="R1076" s="13"/>
      <c r="S1076" s="4"/>
      <c r="T1076" s="34"/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2"/>
      <c r="B1077" s="72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20"/>
      <c r="R1077" s="13"/>
      <c r="S1077" s="4"/>
      <c r="T1077" s="34"/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2"/>
      <c r="B1078" s="72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20"/>
      <c r="R1078" s="13"/>
      <c r="S1078" s="4"/>
      <c r="T1078" s="34"/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2"/>
      <c r="B1079" s="72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20"/>
      <c r="R1079" s="13"/>
      <c r="S1079" s="4"/>
      <c r="T1079" s="34"/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2"/>
      <c r="B1080" s="72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20"/>
      <c r="R1080" s="13"/>
      <c r="S1080" s="4"/>
      <c r="T1080" s="34"/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2"/>
      <c r="B1081" s="72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20"/>
      <c r="R1081" s="13"/>
      <c r="S1081" s="4"/>
      <c r="T1081" s="34"/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2"/>
      <c r="B1082" s="72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20"/>
      <c r="R1082" s="13"/>
      <c r="S1082" s="4"/>
      <c r="T1082" s="34"/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2"/>
      <c r="B1083" s="72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20"/>
      <c r="R1083" s="13"/>
      <c r="S1083" s="4"/>
      <c r="T1083" s="34"/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2"/>
      <c r="B1084" s="72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20"/>
      <c r="R1084" s="13"/>
      <c r="S1084" s="4"/>
      <c r="T1084" s="34"/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2"/>
      <c r="B1085" s="72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20"/>
      <c r="R1085" s="13"/>
      <c r="S1085" s="4"/>
      <c r="T1085" s="34"/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2"/>
      <c r="B1086" s="72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20"/>
      <c r="R1086" s="13"/>
      <c r="S1086" s="4"/>
      <c r="T1086" s="34"/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2"/>
      <c r="B1087" s="72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20"/>
      <c r="R1087" s="13"/>
      <c r="S1087" s="4"/>
      <c r="T1087" s="34"/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2"/>
      <c r="B1088" s="72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20"/>
      <c r="R1088" s="13"/>
      <c r="S1088" s="4"/>
      <c r="T1088" s="34"/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2"/>
      <c r="B1089" s="72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20"/>
      <c r="R1089" s="13"/>
      <c r="S1089" s="4"/>
      <c r="T1089" s="34"/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2"/>
      <c r="B1090" s="72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20"/>
      <c r="R1090" s="13"/>
      <c r="S1090" s="4"/>
      <c r="T1090" s="34"/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2"/>
      <c r="B1091" s="72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20"/>
      <c r="R1091" s="13"/>
      <c r="S1091" s="4"/>
      <c r="T1091" s="34"/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2"/>
      <c r="B1092" s="72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20"/>
      <c r="R1092" s="13"/>
      <c r="S1092" s="4"/>
      <c r="T1092" s="34"/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2"/>
      <c r="B1093" s="72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20"/>
      <c r="R1093" s="13"/>
      <c r="S1093" s="4"/>
      <c r="T1093" s="34"/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2"/>
      <c r="B1094" s="72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20"/>
      <c r="R1094" s="13"/>
      <c r="S1094" s="4"/>
      <c r="T1094" s="34"/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2"/>
      <c r="B1095" s="72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20"/>
      <c r="R1095" s="13"/>
      <c r="S1095" s="4"/>
      <c r="T1095" s="34"/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2"/>
      <c r="B1096" s="72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20"/>
      <c r="R1096" s="13"/>
      <c r="S1096" s="4"/>
      <c r="T1096" s="34"/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2"/>
      <c r="B1097" s="72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20"/>
      <c r="R1097" s="13"/>
      <c r="S1097" s="4"/>
      <c r="T1097" s="34"/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2"/>
      <c r="B1098" s="72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20"/>
      <c r="R1098" s="13"/>
      <c r="S1098" s="4"/>
      <c r="T1098" s="34"/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2"/>
      <c r="B1099" s="72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20"/>
      <c r="R1099" s="13"/>
      <c r="S1099" s="4"/>
      <c r="T1099" s="34"/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2"/>
      <c r="B1100" s="72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20"/>
      <c r="R1100" s="13"/>
      <c r="S1100" s="4"/>
      <c r="T1100" s="34"/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2"/>
      <c r="B1101" s="72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20"/>
      <c r="R1101" s="13"/>
      <c r="S1101" s="4"/>
      <c r="T1101" s="34"/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2"/>
      <c r="B1102" s="72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20"/>
      <c r="R1102" s="13"/>
      <c r="S1102" s="4"/>
      <c r="T1102" s="34"/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2"/>
      <c r="B1103" s="72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20"/>
      <c r="R1103" s="13"/>
      <c r="S1103" s="4"/>
      <c r="T1103" s="34"/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2"/>
      <c r="B1104" s="72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20"/>
      <c r="R1104" s="13"/>
      <c r="S1104" s="4"/>
      <c r="T1104" s="34"/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2"/>
      <c r="B1105" s="72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20"/>
      <c r="R1105" s="13"/>
      <c r="S1105" s="4"/>
      <c r="T1105" s="34"/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2"/>
      <c r="B1106" s="72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20"/>
      <c r="R1106" s="13"/>
      <c r="S1106" s="4"/>
      <c r="T1106" s="34"/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2"/>
      <c r="B1107" s="72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20"/>
      <c r="R1107" s="13"/>
      <c r="S1107" s="4"/>
      <c r="T1107" s="34"/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2"/>
      <c r="B1108" s="72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20"/>
      <c r="R1108" s="13"/>
      <c r="S1108" s="4"/>
      <c r="T1108" s="34"/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</row>
    <row r="1109" spans="1:149" x14ac:dyDescent="0.15">
      <c r="A1109" s="42"/>
      <c r="B1109" s="72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20"/>
      <c r="R1109" s="13"/>
      <c r="S1109" s="4"/>
      <c r="T1109" s="34"/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</row>
    <row r="1110" spans="1:149" x14ac:dyDescent="0.15">
      <c r="A1110" s="42"/>
      <c r="B1110" s="72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20"/>
      <c r="R1110" s="13"/>
      <c r="S1110" s="4"/>
      <c r="T1110" s="34"/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2"/>
      <c r="B1111" s="72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20"/>
      <c r="R1111" s="13"/>
      <c r="S1111" s="4"/>
      <c r="T1111" s="34"/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2"/>
      <c r="B1112" s="72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20"/>
      <c r="R1112" s="13"/>
      <c r="S1112" s="4"/>
      <c r="T1112" s="34"/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2"/>
      <c r="B1113" s="72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20"/>
      <c r="R1113" s="13"/>
      <c r="S1113" s="4"/>
      <c r="T1113" s="34"/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2"/>
      <c r="B1114" s="72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20"/>
      <c r="R1114" s="13"/>
      <c r="S1114" s="4"/>
      <c r="T1114" s="34"/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2"/>
      <c r="B1115" s="72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20"/>
      <c r="R1115" s="13"/>
      <c r="S1115" s="4"/>
      <c r="T1115" s="34"/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2"/>
      <c r="B1116" s="72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20"/>
      <c r="R1116" s="13"/>
      <c r="S1116" s="4"/>
      <c r="T1116" s="34"/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2"/>
      <c r="B1117" s="72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20"/>
      <c r="R1117" s="13"/>
      <c r="S1117" s="4"/>
      <c r="T1117" s="34"/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2"/>
      <c r="B1118" s="72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20"/>
      <c r="R1118" s="13"/>
      <c r="S1118" s="4"/>
      <c r="T1118" s="34"/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2"/>
      <c r="B1119" s="72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20"/>
      <c r="R1119" s="13"/>
      <c r="S1119" s="4"/>
      <c r="T1119" s="34"/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2"/>
      <c r="B1120" s="72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20"/>
      <c r="R1120" s="13"/>
      <c r="S1120" s="4"/>
      <c r="T1120" s="34"/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2"/>
      <c r="B1121" s="72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20"/>
      <c r="R1121" s="13"/>
      <c r="S1121" s="4"/>
      <c r="T1121" s="34"/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2"/>
      <c r="B1122" s="72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20"/>
      <c r="R1122" s="13"/>
      <c r="S1122" s="4"/>
      <c r="T1122" s="34"/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2"/>
      <c r="B1123" s="72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20"/>
      <c r="R1123" s="13"/>
      <c r="S1123" s="4"/>
      <c r="T1123" s="34"/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2"/>
      <c r="B1124" s="72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20"/>
      <c r="R1124" s="13"/>
      <c r="S1124" s="4"/>
      <c r="T1124" s="34"/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2"/>
      <c r="B1125" s="72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20"/>
      <c r="R1125" s="13"/>
      <c r="S1125" s="4"/>
      <c r="T1125" s="34"/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2"/>
      <c r="B1126" s="72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20"/>
      <c r="R1126" s="13"/>
      <c r="S1126" s="4"/>
      <c r="T1126" s="34"/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2"/>
      <c r="B1127" s="72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20"/>
      <c r="R1127" s="13"/>
      <c r="S1127" s="4"/>
      <c r="T1127" s="34"/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2"/>
      <c r="B1128" s="72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20"/>
      <c r="R1128" s="13"/>
      <c r="S1128" s="4"/>
      <c r="T1128" s="34"/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2"/>
      <c r="B1129" s="72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20"/>
      <c r="R1129" s="13"/>
      <c r="S1129" s="4"/>
      <c r="T1129" s="34"/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2"/>
      <c r="B1130" s="72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20"/>
      <c r="R1130" s="13"/>
      <c r="S1130" s="4"/>
      <c r="T1130" s="34"/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2"/>
      <c r="B1131" s="72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20"/>
      <c r="R1131" s="13"/>
      <c r="S1131" s="4"/>
      <c r="T1131" s="34"/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2"/>
      <c r="B1132" s="72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20"/>
      <c r="R1132" s="13"/>
      <c r="S1132" s="4"/>
      <c r="T1132" s="34"/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2"/>
      <c r="B1133" s="72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20"/>
      <c r="R1133" s="13"/>
      <c r="S1133" s="4"/>
      <c r="T1133" s="34"/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2"/>
      <c r="B1134" s="72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20"/>
      <c r="R1134" s="13"/>
      <c r="S1134" s="4"/>
      <c r="T1134" s="34"/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2"/>
      <c r="B1135" s="72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20"/>
      <c r="R1135" s="13"/>
      <c r="S1135" s="4"/>
      <c r="T1135" s="34"/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2"/>
      <c r="B1136" s="72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20"/>
      <c r="R1136" s="13"/>
      <c r="S1136" s="4"/>
      <c r="T1136" s="34"/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2"/>
      <c r="B1137" s="72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20"/>
      <c r="R1137" s="13"/>
      <c r="S1137" s="4"/>
      <c r="T1137" s="34"/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2"/>
      <c r="B1138" s="72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20"/>
      <c r="R1138" s="13"/>
      <c r="S1138" s="4"/>
      <c r="T1138" s="34"/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2"/>
      <c r="B1139" s="72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20"/>
      <c r="R1139" s="13"/>
      <c r="S1139" s="4"/>
      <c r="T1139" s="34"/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2"/>
      <c r="B1140" s="72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20"/>
      <c r="R1140" s="13"/>
      <c r="S1140" s="4"/>
      <c r="T1140" s="34"/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2"/>
      <c r="B1141" s="72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20"/>
      <c r="R1141" s="13"/>
      <c r="S1141" s="4"/>
      <c r="T1141" s="34"/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2"/>
      <c r="B1142" s="72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20"/>
      <c r="R1142" s="13"/>
      <c r="S1142" s="4"/>
      <c r="T1142" s="34"/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2"/>
      <c r="B1143" s="72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20"/>
      <c r="R1143" s="13"/>
      <c r="S1143" s="4"/>
      <c r="T1143" s="34"/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2"/>
      <c r="B1144" s="72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20"/>
      <c r="R1144" s="13"/>
      <c r="S1144" s="4"/>
      <c r="T1144" s="34"/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2"/>
      <c r="B1145" s="72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20"/>
      <c r="R1145" s="13"/>
      <c r="S1145" s="4"/>
      <c r="T1145" s="34"/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2"/>
      <c r="B1146" s="72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20"/>
      <c r="R1146" s="13"/>
      <c r="S1146" s="4"/>
      <c r="T1146" s="34"/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2"/>
      <c r="B1147" s="72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20"/>
      <c r="R1147" s="13"/>
      <c r="S1147" s="4"/>
      <c r="T1147" s="34"/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2"/>
      <c r="B1148" s="72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20"/>
      <c r="R1148" s="13"/>
      <c r="S1148" s="4"/>
      <c r="T1148" s="34"/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2"/>
      <c r="B1149" s="72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20"/>
      <c r="R1149" s="13"/>
      <c r="S1149" s="4"/>
      <c r="T1149" s="34"/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2"/>
      <c r="B1150" s="72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20"/>
      <c r="R1150" s="13"/>
      <c r="S1150" s="4"/>
      <c r="T1150" s="34"/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2"/>
      <c r="B1151" s="72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20"/>
      <c r="R1151" s="13"/>
      <c r="S1151" s="4"/>
      <c r="T1151" s="34"/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2"/>
      <c r="B1152" s="72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20"/>
      <c r="R1152" s="13"/>
      <c r="S1152" s="4"/>
      <c r="T1152" s="34"/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2"/>
      <c r="B1153" s="72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20"/>
      <c r="R1153" s="13"/>
      <c r="S1153" s="4"/>
      <c r="T1153" s="34"/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2"/>
      <c r="B1154" s="72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20"/>
      <c r="R1154" s="13"/>
      <c r="S1154" s="4"/>
      <c r="T1154" s="34"/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2"/>
      <c r="B1155" s="72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20"/>
      <c r="R1155" s="13"/>
      <c r="S1155" s="4"/>
      <c r="T1155" s="34"/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2"/>
      <c r="B1156" s="72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20"/>
      <c r="R1156" s="13"/>
      <c r="S1156" s="4"/>
      <c r="T1156" s="34"/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2"/>
      <c r="B1157" s="72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20"/>
      <c r="R1157" s="13"/>
      <c r="S1157" s="4"/>
      <c r="T1157" s="34"/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2"/>
      <c r="B1158" s="72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20"/>
      <c r="R1158" s="13"/>
      <c r="S1158" s="4"/>
      <c r="T1158" s="34"/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2"/>
      <c r="B1159" s="72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20"/>
      <c r="R1159" s="13"/>
      <c r="S1159" s="4"/>
      <c r="T1159" s="34"/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2"/>
      <c r="B1160" s="72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20"/>
      <c r="R1160" s="13"/>
      <c r="S1160" s="4"/>
      <c r="T1160" s="34"/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2"/>
      <c r="B1161" s="72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20"/>
      <c r="R1161" s="13"/>
      <c r="S1161" s="4"/>
      <c r="T1161" s="34"/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2"/>
      <c r="B1162" s="72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20"/>
      <c r="R1162" s="13"/>
      <c r="S1162" s="4"/>
      <c r="T1162" s="34"/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2"/>
      <c r="B1163" s="72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20"/>
      <c r="R1163" s="13"/>
      <c r="S1163" s="4"/>
      <c r="T1163" s="34"/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2"/>
      <c r="B1164" s="72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20"/>
      <c r="R1164" s="13"/>
      <c r="S1164" s="4"/>
      <c r="T1164" s="34"/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2"/>
      <c r="B1165" s="72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20"/>
      <c r="R1165" s="13"/>
      <c r="S1165" s="4"/>
      <c r="T1165" s="34"/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2"/>
      <c r="B1166" s="72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20"/>
      <c r="R1166" s="13"/>
      <c r="S1166" s="4"/>
      <c r="T1166" s="34"/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2"/>
      <c r="B1167" s="72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20"/>
      <c r="R1167" s="13"/>
      <c r="S1167" s="4"/>
      <c r="T1167" s="34"/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2"/>
      <c r="B1168" s="72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20"/>
      <c r="R1168" s="13"/>
      <c r="S1168" s="4"/>
      <c r="T1168" s="34"/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2"/>
      <c r="B1169" s="72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20"/>
      <c r="R1169" s="13"/>
      <c r="S1169" s="4"/>
      <c r="T1169" s="34"/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2"/>
      <c r="B1170" s="72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20"/>
      <c r="R1170" s="13"/>
      <c r="S1170" s="4"/>
      <c r="T1170" s="34"/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2"/>
      <c r="B1171" s="72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20"/>
      <c r="R1171" s="13"/>
      <c r="S1171" s="4"/>
      <c r="T1171" s="34"/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2"/>
      <c r="B1172" s="72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20"/>
      <c r="R1172" s="13"/>
      <c r="S1172" s="4"/>
      <c r="T1172" s="34"/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2"/>
      <c r="B1173" s="72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20"/>
      <c r="R1173" s="13"/>
      <c r="S1173" s="4"/>
      <c r="T1173" s="34"/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2"/>
      <c r="B1174" s="72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20"/>
      <c r="R1174" s="13"/>
      <c r="S1174" s="4"/>
      <c r="T1174" s="34"/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2"/>
      <c r="B1175" s="72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20"/>
      <c r="R1175" s="13"/>
      <c r="S1175" s="4"/>
      <c r="T1175" s="34"/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2"/>
      <c r="B1176" s="72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20"/>
      <c r="R1176" s="13"/>
      <c r="S1176" s="4"/>
      <c r="T1176" s="34"/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2"/>
      <c r="B1177" s="72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20"/>
      <c r="R1177" s="13"/>
      <c r="S1177" s="4"/>
      <c r="T1177" s="34"/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2"/>
      <c r="B1178" s="72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20"/>
      <c r="R1178" s="13"/>
      <c r="S1178" s="4"/>
      <c r="T1178" s="34"/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2"/>
      <c r="B1179" s="72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20"/>
      <c r="R1179" s="13"/>
      <c r="S1179" s="4"/>
      <c r="T1179" s="34"/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2"/>
      <c r="B1180" s="72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20"/>
      <c r="R1180" s="13"/>
      <c r="S1180" s="4"/>
      <c r="T1180" s="34"/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2"/>
      <c r="B1181" s="72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20"/>
      <c r="R1181" s="13"/>
      <c r="S1181" s="4"/>
      <c r="T1181" s="34"/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2"/>
      <c r="B1182" s="72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20"/>
      <c r="R1182" s="13"/>
      <c r="S1182" s="4"/>
      <c r="T1182" s="34"/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2"/>
      <c r="B1183" s="72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20"/>
      <c r="R1183" s="13"/>
      <c r="S1183" s="4"/>
      <c r="T1183" s="34"/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2"/>
      <c r="B1184" s="72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20"/>
      <c r="R1184" s="13"/>
      <c r="S1184" s="4"/>
      <c r="T1184" s="34"/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2"/>
      <c r="B1185" s="72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20"/>
      <c r="R1185" s="13"/>
      <c r="S1185" s="4"/>
      <c r="T1185" s="34"/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2"/>
      <c r="B1186" s="72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20"/>
      <c r="R1186" s="13"/>
      <c r="S1186" s="4"/>
      <c r="T1186" s="34"/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2"/>
      <c r="B1187" s="72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20"/>
      <c r="R1187" s="13"/>
      <c r="S1187" s="4"/>
      <c r="T1187" s="34"/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2"/>
      <c r="B1188" s="72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20"/>
      <c r="R1188" s="13"/>
      <c r="S1188" s="4"/>
      <c r="T1188" s="34"/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2"/>
      <c r="B1189" s="72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20"/>
      <c r="R1189" s="13"/>
      <c r="S1189" s="4"/>
      <c r="T1189" s="34"/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2"/>
      <c r="B1190" s="72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20"/>
      <c r="R1190" s="13"/>
      <c r="S1190" s="4"/>
      <c r="T1190" s="34"/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2"/>
      <c r="B1191" s="72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20"/>
      <c r="R1191" s="13"/>
      <c r="S1191" s="4"/>
      <c r="T1191" s="34"/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2"/>
      <c r="B1192" s="72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20"/>
      <c r="R1192" s="13"/>
      <c r="S1192" s="4"/>
      <c r="T1192" s="34"/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2"/>
      <c r="B1193" s="72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20"/>
      <c r="R1193" s="13"/>
      <c r="S1193" s="4"/>
      <c r="T1193" s="34"/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2"/>
      <c r="B1194" s="72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20"/>
      <c r="R1194" s="13"/>
      <c r="S1194" s="4"/>
      <c r="T1194" s="34"/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2"/>
      <c r="B1195" s="72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20"/>
      <c r="R1195" s="13"/>
      <c r="S1195" s="4"/>
      <c r="T1195" s="34"/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2"/>
      <c r="B1196" s="72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20"/>
      <c r="R1196" s="13"/>
      <c r="S1196" s="4"/>
      <c r="T1196" s="34"/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2"/>
      <c r="B1197" s="72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20"/>
      <c r="R1197" s="13"/>
      <c r="S1197" s="4"/>
      <c r="T1197" s="34"/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2"/>
      <c r="B1198" s="72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20"/>
      <c r="R1198" s="13"/>
      <c r="S1198" s="4"/>
      <c r="T1198" s="34"/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2"/>
      <c r="B1199" s="72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20"/>
      <c r="R1199" s="13"/>
      <c r="S1199" s="4"/>
      <c r="T1199" s="34"/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2"/>
      <c r="B1200" s="72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20"/>
      <c r="R1200" s="13"/>
      <c r="S1200" s="4"/>
      <c r="T1200" s="34"/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2"/>
      <c r="B1201" s="72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20"/>
      <c r="R1201" s="13"/>
      <c r="S1201" s="4"/>
      <c r="T1201" s="34"/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2"/>
      <c r="B1202" s="72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20"/>
      <c r="R1202" s="13"/>
      <c r="S1202" s="4"/>
      <c r="T1202" s="34"/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2"/>
      <c r="B1203" s="72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20"/>
      <c r="R1203" s="13"/>
      <c r="S1203" s="4"/>
      <c r="T1203" s="34"/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2"/>
      <c r="B1204" s="72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20"/>
      <c r="R1204" s="13"/>
      <c r="S1204" s="4"/>
      <c r="T1204" s="34"/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2"/>
      <c r="B1205" s="72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20"/>
      <c r="R1205" s="13"/>
      <c r="S1205" s="4"/>
      <c r="T1205" s="34"/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2"/>
      <c r="B1206" s="72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20"/>
      <c r="R1206" s="13"/>
      <c r="S1206" s="4"/>
      <c r="T1206" s="34"/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2"/>
      <c r="B1207" s="72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20"/>
      <c r="R1207" s="13"/>
      <c r="S1207" s="4"/>
      <c r="T1207" s="34"/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2"/>
      <c r="B1208" s="72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20"/>
      <c r="R1208" s="13"/>
      <c r="S1208" s="4"/>
      <c r="T1208" s="34"/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2"/>
      <c r="B1209" s="72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20"/>
      <c r="R1209" s="13"/>
      <c r="S1209" s="4"/>
      <c r="T1209" s="34"/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2"/>
      <c r="B1210" s="72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20"/>
      <c r="R1210" s="13"/>
      <c r="S1210" s="4"/>
      <c r="T1210" s="34"/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2"/>
      <c r="B1211" s="72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20"/>
      <c r="R1211" s="13"/>
      <c r="S1211" s="4"/>
      <c r="T1211" s="34"/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2"/>
      <c r="B1212" s="72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20"/>
      <c r="R1212" s="13"/>
      <c r="S1212" s="4"/>
      <c r="T1212" s="34"/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2"/>
      <c r="B1213" s="72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20"/>
      <c r="R1213" s="13"/>
      <c r="S1213" s="4"/>
      <c r="T1213" s="34"/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2"/>
      <c r="B1214" s="72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20"/>
      <c r="R1214" s="13"/>
      <c r="S1214" s="4"/>
      <c r="T1214" s="34"/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2"/>
      <c r="B1215" s="72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20"/>
      <c r="R1215" s="13"/>
      <c r="S1215" s="4"/>
      <c r="T1215" s="34"/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2"/>
      <c r="B1216" s="72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20"/>
      <c r="R1216" s="13"/>
      <c r="S1216" s="4"/>
      <c r="T1216" s="34"/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2"/>
      <c r="B1217" s="72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20"/>
      <c r="R1217" s="13"/>
      <c r="S1217" s="4"/>
      <c r="T1217" s="34"/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2"/>
      <c r="B1218" s="72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20"/>
      <c r="R1218" s="13"/>
      <c r="S1218" s="4"/>
      <c r="T1218" s="34"/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2"/>
      <c r="B1219" s="72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20"/>
      <c r="R1219" s="13"/>
      <c r="S1219" s="4"/>
      <c r="T1219" s="34"/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2"/>
      <c r="B1220" s="72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20"/>
      <c r="R1220" s="13"/>
      <c r="S1220" s="4"/>
      <c r="T1220" s="34"/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2"/>
      <c r="B1221" s="72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20"/>
      <c r="R1221" s="13"/>
      <c r="S1221" s="4"/>
      <c r="T1221" s="34"/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2"/>
      <c r="B1222" s="72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20"/>
      <c r="R1222" s="13"/>
      <c r="S1222" s="4"/>
      <c r="T1222" s="34"/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2"/>
      <c r="B1223" s="72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20"/>
      <c r="R1223" s="13"/>
      <c r="S1223" s="4"/>
      <c r="T1223" s="34"/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2"/>
      <c r="B1224" s="72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20"/>
      <c r="R1224" s="13"/>
      <c r="S1224" s="4"/>
      <c r="T1224" s="34"/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2"/>
      <c r="B1225" s="72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20"/>
      <c r="R1225" s="13"/>
      <c r="S1225" s="4"/>
      <c r="T1225" s="34"/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2"/>
      <c r="B1226" s="72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20"/>
      <c r="R1226" s="13"/>
      <c r="S1226" s="4"/>
      <c r="T1226" s="34"/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2"/>
      <c r="B1227" s="72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20"/>
      <c r="R1227" s="13"/>
      <c r="S1227" s="4"/>
      <c r="T1227" s="34"/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2"/>
      <c r="B1228" s="72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20"/>
      <c r="R1228" s="13"/>
      <c r="S1228" s="4"/>
      <c r="T1228" s="34"/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2"/>
      <c r="B1229" s="72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20"/>
      <c r="R1229" s="13"/>
      <c r="S1229" s="4"/>
      <c r="T1229" s="34"/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2"/>
      <c r="B1230" s="72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20"/>
      <c r="R1230" s="13"/>
      <c r="S1230" s="4"/>
      <c r="T1230" s="34"/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2"/>
      <c r="B1231" s="72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20"/>
      <c r="R1231" s="13"/>
      <c r="S1231" s="4"/>
      <c r="T1231" s="34"/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2"/>
      <c r="B1232" s="72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20"/>
      <c r="R1232" s="13"/>
      <c r="S1232" s="4"/>
      <c r="T1232" s="34"/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2"/>
      <c r="B1233" s="72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20"/>
      <c r="R1233" s="13"/>
      <c r="S1233" s="4"/>
      <c r="T1233" s="34"/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2"/>
      <c r="B1234" s="72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20"/>
      <c r="R1234" s="13"/>
      <c r="S1234" s="4"/>
      <c r="T1234" s="34"/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2"/>
      <c r="B1235" s="72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20"/>
      <c r="R1235" s="13"/>
      <c r="S1235" s="4"/>
      <c r="T1235" s="34"/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2"/>
      <c r="B1236" s="72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20"/>
      <c r="R1236" s="13"/>
      <c r="S1236" s="4"/>
      <c r="T1236" s="34"/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2"/>
      <c r="B1237" s="72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20"/>
      <c r="R1237" s="13"/>
      <c r="S1237" s="4"/>
      <c r="T1237" s="34"/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2"/>
      <c r="B1238" s="72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20"/>
      <c r="R1238" s="13"/>
      <c r="S1238" s="4"/>
      <c r="T1238" s="34"/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2"/>
      <c r="B1239" s="72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20"/>
      <c r="R1239" s="13"/>
      <c r="S1239" s="4"/>
      <c r="T1239" s="34"/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2"/>
      <c r="B1240" s="72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20"/>
      <c r="R1240" s="13"/>
      <c r="S1240" s="4"/>
      <c r="T1240" s="34"/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2"/>
      <c r="B1241" s="72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20"/>
      <c r="R1241" s="13"/>
      <c r="S1241" s="4"/>
      <c r="T1241" s="34"/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2"/>
      <c r="B1242" s="72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20"/>
      <c r="R1242" s="13"/>
      <c r="S1242" s="4"/>
      <c r="T1242" s="34"/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2"/>
      <c r="B1243" s="72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20"/>
      <c r="R1243" s="13"/>
      <c r="S1243" s="4"/>
      <c r="T1243" s="34"/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2"/>
      <c r="B1244" s="72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20"/>
      <c r="R1244" s="13"/>
      <c r="S1244" s="4"/>
      <c r="T1244" s="34"/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2"/>
      <c r="B1245" s="72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20"/>
      <c r="R1245" s="13"/>
      <c r="S1245" s="4"/>
      <c r="T1245" s="34"/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2"/>
      <c r="B1246" s="72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20"/>
      <c r="R1246" s="13"/>
      <c r="S1246" s="4"/>
      <c r="T1246" s="34"/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2"/>
      <c r="B1247" s="72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20"/>
      <c r="R1247" s="13"/>
      <c r="S1247" s="4"/>
      <c r="T1247" s="34"/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2"/>
      <c r="B1248" s="72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20"/>
      <c r="R1248" s="13"/>
      <c r="S1248" s="4"/>
      <c r="T1248" s="34"/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2"/>
      <c r="B1249" s="72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20"/>
      <c r="R1249" s="13"/>
      <c r="S1249" s="4"/>
      <c r="T1249" s="34"/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2"/>
      <c r="B1250" s="72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20"/>
      <c r="R1250" s="13"/>
      <c r="S1250" s="4"/>
      <c r="T1250" s="34"/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2"/>
      <c r="B1251" s="72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20"/>
      <c r="R1251" s="13"/>
      <c r="S1251" s="4"/>
      <c r="T1251" s="34"/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2"/>
      <c r="B1252" s="72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20"/>
      <c r="R1252" s="13"/>
      <c r="S1252" s="4"/>
      <c r="T1252" s="34"/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2"/>
      <c r="B1253" s="72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20"/>
      <c r="R1253" s="13"/>
      <c r="S1253" s="4"/>
      <c r="T1253" s="34"/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2"/>
      <c r="B1254" s="72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20"/>
      <c r="R1254" s="13"/>
      <c r="S1254" s="4"/>
      <c r="T1254" s="34"/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2"/>
      <c r="B1255" s="72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20"/>
      <c r="R1255" s="13"/>
      <c r="S1255" s="4"/>
      <c r="T1255" s="34"/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2"/>
      <c r="B1256" s="72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20"/>
      <c r="R1256" s="13"/>
      <c r="S1256" s="4"/>
      <c r="T1256" s="34"/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2"/>
      <c r="B1257" s="72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20"/>
      <c r="R1257" s="13"/>
      <c r="S1257" s="4"/>
      <c r="T1257" s="34"/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2"/>
      <c r="B1258" s="72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20"/>
      <c r="R1258" s="13"/>
      <c r="S1258" s="4"/>
      <c r="T1258" s="34"/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2"/>
      <c r="B1259" s="72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20"/>
      <c r="R1259" s="13"/>
      <c r="S1259" s="4"/>
      <c r="T1259" s="34"/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2"/>
      <c r="B1260" s="72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20"/>
      <c r="R1260" s="13"/>
      <c r="S1260" s="4"/>
      <c r="T1260" s="34"/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2"/>
      <c r="B1261" s="72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20"/>
      <c r="R1261" s="13"/>
      <c r="S1261" s="4"/>
      <c r="T1261" s="34"/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2"/>
      <c r="B1262" s="72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20"/>
      <c r="R1262" s="13"/>
      <c r="S1262" s="4"/>
      <c r="T1262" s="34"/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2"/>
      <c r="B1263" s="72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20"/>
      <c r="R1263" s="13"/>
      <c r="S1263" s="4"/>
      <c r="T1263" s="34"/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2"/>
      <c r="B1264" s="72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20"/>
      <c r="R1264" s="13"/>
      <c r="S1264" s="4"/>
      <c r="T1264" s="34"/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2"/>
      <c r="B1265" s="72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20"/>
      <c r="R1265" s="13"/>
      <c r="S1265" s="4"/>
      <c r="T1265" s="34"/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2"/>
      <c r="B1266" s="72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20"/>
      <c r="R1266" s="13"/>
      <c r="S1266" s="4"/>
      <c r="T1266" s="34"/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2"/>
      <c r="B1267" s="72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20"/>
      <c r="R1267" s="13"/>
      <c r="S1267" s="4"/>
      <c r="T1267" s="34"/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2"/>
      <c r="B1268" s="72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20"/>
      <c r="R1268" s="13"/>
      <c r="S1268" s="4"/>
      <c r="T1268" s="34"/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2"/>
      <c r="B1269" s="72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20"/>
      <c r="R1269" s="13"/>
      <c r="S1269" s="4"/>
      <c r="T1269" s="34"/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2"/>
      <c r="B1270" s="72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20"/>
      <c r="R1270" s="13"/>
      <c r="S1270" s="4"/>
      <c r="T1270" s="34"/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2"/>
      <c r="B1271" s="72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20"/>
      <c r="R1271" s="13"/>
      <c r="S1271" s="4"/>
      <c r="T1271" s="34"/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2"/>
      <c r="B1272" s="72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20"/>
      <c r="R1272" s="13"/>
      <c r="S1272" s="4"/>
      <c r="T1272" s="34"/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2"/>
      <c r="B1273" s="72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20"/>
      <c r="R1273" s="13"/>
      <c r="S1273" s="4"/>
      <c r="T1273" s="34"/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2"/>
      <c r="B1274" s="72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20"/>
      <c r="R1274" s="13"/>
      <c r="S1274" s="4"/>
      <c r="T1274" s="34"/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2"/>
      <c r="B1275" s="72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20"/>
      <c r="R1275" s="13"/>
      <c r="S1275" s="4"/>
      <c r="T1275" s="34"/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2"/>
      <c r="B1276" s="72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20"/>
      <c r="R1276" s="13"/>
      <c r="S1276" s="4"/>
      <c r="T1276" s="34"/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2"/>
      <c r="B1277" s="72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20"/>
      <c r="R1277" s="13"/>
      <c r="S1277" s="4"/>
      <c r="T1277" s="34"/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2"/>
      <c r="B1278" s="72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20"/>
      <c r="R1278" s="13"/>
      <c r="S1278" s="4"/>
      <c r="T1278" s="34"/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2"/>
      <c r="B1279" s="72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20"/>
      <c r="R1279" s="13"/>
      <c r="S1279" s="4"/>
      <c r="T1279" s="34"/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2"/>
      <c r="B1280" s="72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20"/>
      <c r="R1280" s="13"/>
      <c r="S1280" s="4"/>
      <c r="T1280" s="34"/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2"/>
      <c r="B1281" s="72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20"/>
      <c r="R1281" s="13"/>
      <c r="S1281" s="4"/>
      <c r="T1281" s="34"/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2"/>
      <c r="B1282" s="72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20"/>
      <c r="R1282" s="13"/>
      <c r="S1282" s="4"/>
      <c r="T1282" s="34"/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2"/>
      <c r="B1283" s="72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20"/>
      <c r="R1283" s="13"/>
      <c r="S1283" s="4"/>
      <c r="T1283" s="34"/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2"/>
      <c r="B1284" s="72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20"/>
      <c r="R1284" s="13"/>
      <c r="S1284" s="4"/>
      <c r="T1284" s="34"/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2"/>
      <c r="B1285" s="72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20"/>
      <c r="R1285" s="13"/>
      <c r="S1285" s="4"/>
      <c r="T1285" s="34"/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2"/>
      <c r="B1286" s="72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20"/>
      <c r="R1286" s="13"/>
      <c r="S1286" s="4"/>
      <c r="T1286" s="34"/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2"/>
      <c r="B1287" s="72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20"/>
      <c r="R1287" s="13"/>
      <c r="S1287" s="4"/>
      <c r="T1287" s="34"/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2"/>
      <c r="B1288" s="72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20"/>
      <c r="R1288" s="13"/>
      <c r="S1288" s="4"/>
      <c r="T1288" s="34"/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2"/>
      <c r="B1289" s="72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20"/>
      <c r="R1289" s="13"/>
      <c r="S1289" s="4"/>
      <c r="T1289" s="34"/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</row>
    <row r="1290" spans="1:149" x14ac:dyDescent="0.15">
      <c r="A1290" s="42"/>
      <c r="B1290" s="72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20"/>
      <c r="R1290" s="13"/>
      <c r="S1290" s="4"/>
      <c r="T1290" s="34"/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</row>
    <row r="1291" spans="1:149" x14ac:dyDescent="0.15">
      <c r="A1291" s="42"/>
      <c r="B1291" s="72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20"/>
      <c r="R1291" s="13"/>
      <c r="S1291" s="4"/>
      <c r="T1291" s="34"/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</row>
    <row r="1292" spans="1:149" x14ac:dyDescent="0.15">
      <c r="A1292" s="42"/>
      <c r="B1292" s="72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20"/>
      <c r="R1292" s="13"/>
      <c r="S1292" s="4"/>
      <c r="T1292" s="34"/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2"/>
      <c r="B1293" s="72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20"/>
      <c r="R1293" s="13"/>
      <c r="S1293" s="4"/>
      <c r="T1293" s="34"/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2"/>
      <c r="B1294" s="72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20"/>
      <c r="R1294" s="13"/>
      <c r="S1294" s="4"/>
      <c r="T1294" s="34"/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2"/>
      <c r="B1295" s="72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20"/>
      <c r="R1295" s="13"/>
      <c r="S1295" s="4"/>
      <c r="T1295" s="34"/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2"/>
      <c r="B1296" s="72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20"/>
      <c r="R1296" s="13"/>
      <c r="S1296" s="4"/>
      <c r="T1296" s="34"/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2"/>
      <c r="B1297" s="72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20"/>
      <c r="R1297" s="13"/>
      <c r="S1297" s="4"/>
      <c r="T1297" s="34"/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2"/>
      <c r="B1298" s="72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20"/>
      <c r="R1298" s="13"/>
      <c r="S1298" s="4"/>
      <c r="T1298" s="34"/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2"/>
      <c r="B1299" s="72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20"/>
      <c r="R1299" s="13"/>
      <c r="S1299" s="4"/>
      <c r="T1299" s="34"/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2"/>
      <c r="B1300" s="72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20"/>
      <c r="R1300" s="13"/>
      <c r="S1300" s="4"/>
      <c r="T1300" s="34"/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2"/>
      <c r="B1301" s="72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20"/>
      <c r="R1301" s="13"/>
      <c r="S1301" s="4"/>
      <c r="T1301" s="34"/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2"/>
      <c r="B1302" s="72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20"/>
      <c r="R1302" s="13"/>
      <c r="S1302" s="4"/>
      <c r="T1302" s="34"/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2"/>
      <c r="B1303" s="72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20"/>
      <c r="R1303" s="13"/>
      <c r="S1303" s="4"/>
      <c r="T1303" s="34"/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2"/>
      <c r="B1304" s="72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20"/>
      <c r="R1304" s="13"/>
      <c r="S1304" s="4"/>
      <c r="T1304" s="34"/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2"/>
      <c r="B1305" s="72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20"/>
      <c r="R1305" s="13"/>
      <c r="S1305" s="4"/>
      <c r="T1305" s="34"/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2"/>
      <c r="B1306" s="72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20"/>
      <c r="R1306" s="13"/>
      <c r="S1306" s="4"/>
      <c r="T1306" s="34"/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2"/>
      <c r="B1307" s="72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20"/>
      <c r="R1307" s="13"/>
      <c r="S1307" s="4"/>
      <c r="T1307" s="34"/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2"/>
      <c r="B1308" s="72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20"/>
      <c r="R1308" s="13"/>
      <c r="S1308" s="4"/>
      <c r="T1308" s="34"/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2"/>
      <c r="B1309" s="72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20"/>
      <c r="R1309" s="13"/>
      <c r="S1309" s="4"/>
      <c r="T1309" s="34"/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2"/>
      <c r="B1310" s="72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20"/>
      <c r="R1310" s="13"/>
      <c r="S1310" s="4"/>
      <c r="T1310" s="34"/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2"/>
      <c r="B1311" s="72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20"/>
      <c r="R1311" s="13"/>
      <c r="S1311" s="4"/>
      <c r="T1311" s="34"/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2"/>
      <c r="B1312" s="72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20"/>
      <c r="R1312" s="13"/>
      <c r="S1312" s="4"/>
      <c r="T1312" s="34"/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2"/>
      <c r="B1313" s="72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20"/>
      <c r="R1313" s="13"/>
      <c r="S1313" s="4"/>
      <c r="T1313" s="34"/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2"/>
      <c r="B1314" s="72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20"/>
      <c r="R1314" s="13"/>
      <c r="S1314" s="4"/>
      <c r="T1314" s="34"/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2"/>
      <c r="B1315" s="72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20"/>
      <c r="R1315" s="13"/>
      <c r="S1315" s="4"/>
      <c r="T1315" s="34"/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2"/>
      <c r="B1316" s="72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20"/>
      <c r="R1316" s="13"/>
      <c r="S1316" s="4"/>
      <c r="T1316" s="34"/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2"/>
      <c r="B1317" s="72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20"/>
      <c r="R1317" s="13"/>
      <c r="S1317" s="4"/>
      <c r="T1317" s="34"/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2"/>
      <c r="B1318" s="72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20"/>
      <c r="R1318" s="13"/>
      <c r="S1318" s="4"/>
      <c r="T1318" s="34"/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2"/>
      <c r="B1319" s="72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20"/>
      <c r="R1319" s="13"/>
      <c r="S1319" s="4"/>
      <c r="T1319" s="34"/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2"/>
      <c r="B1320" s="72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20"/>
      <c r="R1320" s="13"/>
      <c r="S1320" s="4"/>
      <c r="T1320" s="34"/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2"/>
      <c r="B1321" s="72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20"/>
      <c r="R1321" s="13"/>
      <c r="S1321" s="4"/>
      <c r="T1321" s="34"/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2"/>
      <c r="B1322" s="72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20"/>
      <c r="R1322" s="13"/>
      <c r="S1322" s="4"/>
      <c r="T1322" s="34"/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2"/>
      <c r="B1323" s="72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20"/>
      <c r="R1323" s="13"/>
      <c r="S1323" s="4"/>
      <c r="T1323" s="34"/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2"/>
      <c r="B1324" s="72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20"/>
      <c r="R1324" s="13"/>
      <c r="S1324" s="4"/>
      <c r="T1324" s="34"/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2"/>
      <c r="B1325" s="72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20"/>
      <c r="R1325" s="13"/>
      <c r="S1325" s="4"/>
      <c r="T1325" s="34"/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2"/>
      <c r="B1326" s="72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20"/>
      <c r="R1326" s="13"/>
      <c r="S1326" s="4"/>
      <c r="T1326" s="34"/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2"/>
      <c r="B1327" s="72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20"/>
      <c r="R1327" s="13"/>
      <c r="S1327" s="4"/>
      <c r="T1327" s="34"/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2"/>
      <c r="B1328" s="72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20"/>
      <c r="R1328" s="13"/>
      <c r="S1328" s="4"/>
      <c r="T1328" s="34"/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2"/>
      <c r="B1329" s="72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20"/>
      <c r="R1329" s="13"/>
      <c r="S1329" s="4"/>
      <c r="T1329" s="34"/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2"/>
      <c r="B1330" s="72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20"/>
      <c r="R1330" s="13"/>
      <c r="S1330" s="4"/>
      <c r="T1330" s="34"/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2"/>
      <c r="B1331" s="72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20"/>
      <c r="R1331" s="13"/>
      <c r="S1331" s="4"/>
      <c r="T1331" s="34"/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2"/>
      <c r="B1332" s="72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20"/>
      <c r="R1332" s="13"/>
      <c r="S1332" s="4"/>
      <c r="T1332" s="34"/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2"/>
      <c r="B1333" s="72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20"/>
      <c r="R1333" s="13"/>
      <c r="S1333" s="4"/>
      <c r="T1333" s="34"/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2"/>
      <c r="B1334" s="72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20"/>
      <c r="R1334" s="13"/>
      <c r="S1334" s="4"/>
      <c r="T1334" s="34"/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2"/>
      <c r="B1335" s="72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2"/>
      <c r="B1336" s="72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2"/>
      <c r="B1337" s="72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2"/>
      <c r="B1338" s="72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2"/>
      <c r="B1339" s="72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2"/>
      <c r="B1340" s="72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2"/>
      <c r="B1341" s="72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2"/>
      <c r="B1342" s="72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2"/>
      <c r="B1343" s="72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2"/>
      <c r="B1344" s="72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2"/>
      <c r="B1345" s="72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2"/>
      <c r="B1346" s="72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2"/>
      <c r="B1347" s="72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2"/>
      <c r="B1348" s="72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2"/>
      <c r="B1349" s="72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2"/>
      <c r="B1350" s="72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2"/>
      <c r="B1351" s="72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2"/>
      <c r="B1352" s="72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2"/>
      <c r="B1353" s="72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2"/>
      <c r="B1354" s="72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2"/>
      <c r="B1355" s="72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2"/>
      <c r="B1356" s="72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2"/>
      <c r="B1357" s="72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2"/>
      <c r="B1358" s="72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2"/>
      <c r="B1359" s="72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2"/>
      <c r="B1360" s="72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2"/>
      <c r="B1361" s="72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2"/>
      <c r="B1362" s="72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2"/>
      <c r="B1363" s="72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2"/>
      <c r="B1364" s="72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2"/>
      <c r="B1365" s="72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2"/>
      <c r="B1366" s="72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2"/>
      <c r="B1367" s="72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2"/>
      <c r="B1368" s="72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2"/>
      <c r="B1369" s="72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2"/>
      <c r="B1370" s="72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2"/>
      <c r="B1371" s="72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2"/>
      <c r="B1372" s="72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2"/>
      <c r="B1373" s="72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2"/>
      <c r="B1374" s="72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2"/>
      <c r="B1375" s="72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2"/>
      <c r="B1376" s="72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2"/>
      <c r="B1377" s="72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2"/>
      <c r="B1378" s="72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2"/>
      <c r="B1379" s="72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2"/>
      <c r="B1380" s="72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2"/>
      <c r="B1381" s="72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2"/>
      <c r="B1382" s="72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2"/>
      <c r="B1383" s="72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2"/>
      <c r="B1384" s="72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2"/>
      <c r="B1385" s="72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2"/>
      <c r="B1386" s="72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2"/>
      <c r="B1387" s="72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2"/>
      <c r="B1388" s="72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2"/>
      <c r="B1389" s="72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2"/>
      <c r="B1390" s="72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2"/>
      <c r="B1391" s="72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2"/>
      <c r="B1392" s="72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2"/>
      <c r="B1393" s="72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2"/>
      <c r="B1394" s="72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2"/>
      <c r="B1395" s="72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2"/>
      <c r="B1396" s="72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2"/>
      <c r="B1397" s="72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2"/>
      <c r="B1398" s="72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2"/>
      <c r="B1399" s="72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2"/>
      <c r="B1400" s="72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2"/>
      <c r="B1401" s="72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2"/>
      <c r="B1402" s="72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2"/>
      <c r="B1403" s="72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2"/>
      <c r="B1404" s="72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2"/>
      <c r="B1405" s="72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2"/>
      <c r="B1406" s="72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2"/>
      <c r="B1407" s="72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2"/>
      <c r="B1408" s="72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2"/>
      <c r="B1409" s="72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2"/>
      <c r="B1410" s="72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2"/>
      <c r="B1411" s="72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2"/>
      <c r="B1412" s="72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2"/>
      <c r="B1413" s="72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2"/>
      <c r="B1414" s="72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2"/>
      <c r="B1415" s="72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2"/>
      <c r="B1416" s="72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2"/>
      <c r="B1417" s="72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2"/>
      <c r="B1418" s="72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2"/>
      <c r="B1419" s="72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2"/>
      <c r="B1420" s="72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2"/>
      <c r="B1421" s="72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2"/>
      <c r="B1422" s="72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2"/>
      <c r="B1423" s="72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2"/>
      <c r="B1424" s="72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2"/>
      <c r="B1425" s="72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2"/>
      <c r="B1426" s="72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2"/>
      <c r="B1427" s="72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2"/>
      <c r="B1428" s="72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2"/>
      <c r="B1429" s="72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2"/>
      <c r="B1430" s="72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2"/>
      <c r="B1431" s="72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2"/>
      <c r="B1432" s="72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2"/>
      <c r="B1433" s="72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2"/>
      <c r="B1434" s="72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2"/>
      <c r="B1435" s="72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2"/>
      <c r="B1436" s="72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2"/>
      <c r="B1437" s="72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2"/>
      <c r="B1438" s="72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2"/>
      <c r="B1439" s="72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2"/>
      <c r="B1440" s="72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2"/>
      <c r="B1441" s="72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2"/>
      <c r="B1442" s="72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2"/>
      <c r="B1443" s="72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2"/>
      <c r="B1444" s="72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2"/>
      <c r="B1445" s="72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2"/>
      <c r="B1446" s="72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2"/>
      <c r="B1447" s="72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2"/>
      <c r="B1448" s="72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2"/>
      <c r="B1449" s="72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2"/>
      <c r="B1450" s="72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2"/>
      <c r="B1451" s="72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2"/>
      <c r="B1452" s="72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2"/>
      <c r="B1453" s="72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2"/>
      <c r="B1454" s="72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2"/>
      <c r="B1455" s="72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2"/>
      <c r="B1456" s="72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2"/>
      <c r="B1457" s="72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2"/>
      <c r="B1458" s="72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2"/>
      <c r="B1459" s="72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2"/>
      <c r="B1460" s="72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2"/>
      <c r="B1461" s="72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2"/>
      <c r="B1462" s="72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2"/>
      <c r="B1463" s="72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2"/>
      <c r="B1464" s="72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2"/>
      <c r="B1465" s="72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2"/>
      <c r="B1466" s="72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2"/>
      <c r="B1467" s="72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2"/>
      <c r="B1468" s="72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2"/>
      <c r="B1469" s="72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2"/>
      <c r="B1470" s="72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2"/>
      <c r="B1471" s="72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2"/>
      <c r="B1472" s="72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2"/>
      <c r="B1473" s="72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</row>
    <row r="1474" spans="1:149" x14ac:dyDescent="0.15">
      <c r="A1474" s="42"/>
      <c r="B1474" s="72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2"/>
      <c r="B1475" s="72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</row>
    <row r="1476" spans="1:149" x14ac:dyDescent="0.15">
      <c r="A1476" s="42"/>
      <c r="B1476" s="72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2"/>
      <c r="B1477" s="72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2"/>
      <c r="B1478" s="72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2"/>
      <c r="B1479" s="72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2"/>
      <c r="B1480" s="72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2"/>
      <c r="B1481" s="72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2"/>
      <c r="B1482" s="72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2"/>
      <c r="B1483" s="72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2"/>
      <c r="B1484" s="72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2"/>
      <c r="B1485" s="72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2"/>
      <c r="B1486" s="72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2"/>
      <c r="B1487" s="72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2"/>
      <c r="B1488" s="72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2"/>
      <c r="B1489" s="72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2"/>
      <c r="B1490" s="72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2"/>
      <c r="B1491" s="72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2"/>
      <c r="B1492" s="72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2"/>
      <c r="B1493" s="72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2"/>
      <c r="B1494" s="72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2"/>
      <c r="B1495" s="72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2"/>
      <c r="B1496" s="72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2"/>
      <c r="B1497" s="72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2"/>
      <c r="B1498" s="72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2"/>
      <c r="B1499" s="72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2"/>
      <c r="B1500" s="72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2"/>
      <c r="B1501" s="72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2"/>
      <c r="B1502" s="72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2"/>
      <c r="B1503" s="72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2"/>
      <c r="B1504" s="72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2"/>
      <c r="B1505" s="72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2"/>
      <c r="B1506" s="72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2"/>
      <c r="B1507" s="72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2"/>
      <c r="B1508" s="72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2"/>
      <c r="B1509" s="72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2"/>
      <c r="B1510" s="72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2"/>
      <c r="B1511" s="72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2"/>
      <c r="B1512" s="72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2"/>
      <c r="B1513" s="72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2"/>
      <c r="B1514" s="72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2"/>
      <c r="B1515" s="72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2"/>
      <c r="B1516" s="72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2"/>
      <c r="B1517" s="72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2"/>
      <c r="B1518" s="72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2"/>
      <c r="B1519" s="72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2"/>
      <c r="B1520" s="72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2"/>
      <c r="B1521" s="72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2"/>
      <c r="B1522" s="72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2"/>
      <c r="B1523" s="72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2"/>
      <c r="B1524" s="72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2"/>
      <c r="B1525" s="72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2"/>
      <c r="B1526" s="72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2"/>
      <c r="B1527" s="72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2"/>
      <c r="B1528" s="72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2"/>
      <c r="B1529" s="72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2"/>
      <c r="B1530" s="72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2"/>
      <c r="B1531" s="72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2"/>
      <c r="B1532" s="72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2"/>
      <c r="B1533" s="72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2"/>
      <c r="B1534" s="72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2"/>
      <c r="B1535" s="72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2"/>
      <c r="B1536" s="72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2"/>
      <c r="B1537" s="72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2"/>
      <c r="B1538" s="72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2"/>
      <c r="B1539" s="72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2"/>
      <c r="B1540" s="72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2"/>
      <c r="B1541" s="72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2"/>
      <c r="B1542" s="72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2"/>
      <c r="B1543" s="72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2"/>
      <c r="B1544" s="72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2"/>
      <c r="B1545" s="72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2"/>
      <c r="B1546" s="72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2"/>
      <c r="B1547" s="72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2"/>
      <c r="B1548" s="72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2"/>
      <c r="B1549" s="72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2"/>
      <c r="B1550" s="72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2"/>
      <c r="B1551" s="72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2"/>
      <c r="B1552" s="72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2"/>
      <c r="B1553" s="72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2"/>
      <c r="B1554" s="72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2"/>
      <c r="B1555" s="72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2"/>
      <c r="B1556" s="72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2"/>
      <c r="B1557" s="72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2"/>
      <c r="B1558" s="72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2"/>
      <c r="B1559" s="72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2"/>
      <c r="B1560" s="72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2"/>
      <c r="B1561" s="72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2"/>
      <c r="B1562" s="72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2"/>
      <c r="B1563" s="72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2"/>
      <c r="B1564" s="72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2"/>
      <c r="B1565" s="72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2"/>
      <c r="B1566" s="72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2"/>
      <c r="B1567" s="72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2"/>
      <c r="B1568" s="72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2"/>
      <c r="B1569" s="72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2"/>
      <c r="B1570" s="72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2"/>
      <c r="B1571" s="72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2"/>
      <c r="B1572" s="72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2"/>
      <c r="B1573" s="72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2"/>
      <c r="B1574" s="72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2"/>
      <c r="B1575" s="72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2"/>
      <c r="B1576" s="72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2"/>
      <c r="B1577" s="72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2"/>
      <c r="B1578" s="72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2"/>
      <c r="B1579" s="72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2"/>
      <c r="B1580" s="72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2"/>
      <c r="B1581" s="72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2"/>
      <c r="B1582" s="72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2"/>
      <c r="B1583" s="72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2"/>
      <c r="B1584" s="72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2"/>
      <c r="B1585" s="72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2"/>
      <c r="B1586" s="72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2"/>
      <c r="B1587" s="72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2"/>
      <c r="B1588" s="72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2"/>
      <c r="B1589" s="72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2"/>
      <c r="B1590" s="72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2"/>
      <c r="B1591" s="72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2"/>
      <c r="B1592" s="72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2"/>
      <c r="B1593" s="72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2"/>
      <c r="B1594" s="72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2"/>
      <c r="B1595" s="72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2"/>
      <c r="B1596" s="72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2"/>
      <c r="B1597" s="72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2"/>
      <c r="B1598" s="72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2"/>
      <c r="B1599" s="72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2"/>
      <c r="B1600" s="72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2"/>
      <c r="B1601" s="72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2"/>
      <c r="B1602" s="72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2"/>
      <c r="B1603" s="72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2"/>
      <c r="B1604" s="72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2"/>
      <c r="B1605" s="72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2"/>
      <c r="B1606" s="72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2"/>
      <c r="B1607" s="72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2"/>
      <c r="B1608" s="72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2"/>
      <c r="B1609" s="72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2"/>
      <c r="B1610" s="72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2"/>
      <c r="B1611" s="72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2"/>
      <c r="B1612" s="72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2"/>
      <c r="B1613" s="72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2"/>
      <c r="B1614" s="72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2"/>
      <c r="B1615" s="72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2"/>
      <c r="B1616" s="72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2"/>
      <c r="B1617" s="72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2"/>
      <c r="B1618" s="72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2"/>
      <c r="B1619" s="72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2"/>
      <c r="B1620" s="72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2"/>
      <c r="B1621" s="72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2"/>
      <c r="B1622" s="72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2"/>
      <c r="B1623" s="72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2"/>
      <c r="B1624" s="72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2"/>
      <c r="B1625" s="72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2"/>
      <c r="B1626" s="72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2"/>
      <c r="B1627" s="72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2"/>
      <c r="B1628" s="72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2"/>
      <c r="B1629" s="72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2"/>
      <c r="B1630" s="72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2"/>
      <c r="B1631" s="72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2"/>
      <c r="B1632" s="72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2"/>
      <c r="B1633" s="72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2"/>
      <c r="B1634" s="72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2"/>
      <c r="B1635" s="72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2"/>
      <c r="B1636" s="72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2"/>
      <c r="B1637" s="72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2"/>
      <c r="B1638" s="72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2"/>
      <c r="B1639" s="72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2"/>
      <c r="B1640" s="72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2"/>
      <c r="B1641" s="72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2"/>
      <c r="B1642" s="72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2"/>
      <c r="B1643" s="72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2"/>
      <c r="B1644" s="72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2"/>
      <c r="B1645" s="72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2"/>
      <c r="B1646" s="72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2"/>
      <c r="B1647" s="72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2"/>
      <c r="B1648" s="72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2"/>
      <c r="B1649" s="72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2"/>
      <c r="B1650" s="72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2"/>
      <c r="B1651" s="72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2"/>
      <c r="B1652" s="72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2"/>
      <c r="B1653" s="72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2"/>
      <c r="B1654" s="72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2"/>
      <c r="B1655" s="72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2"/>
      <c r="B1656" s="72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2"/>
      <c r="B1657" s="72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</row>
    <row r="1658" spans="1:149" x14ac:dyDescent="0.15">
      <c r="A1658" s="42"/>
      <c r="B1658" s="72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2"/>
      <c r="B1659" s="72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2"/>
      <c r="B1660" s="72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2"/>
      <c r="B1661" s="72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2"/>
      <c r="B1662" s="72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2"/>
      <c r="B1663" s="72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2"/>
      <c r="B1664" s="72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2"/>
      <c r="B1665" s="72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2"/>
      <c r="B1666" s="72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2"/>
      <c r="B1667" s="72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2"/>
      <c r="B1668" s="72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2"/>
      <c r="B1669" s="72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2"/>
      <c r="B1670" s="72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2"/>
      <c r="B1671" s="72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2"/>
      <c r="B1672" s="72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2"/>
      <c r="B1673" s="72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2"/>
      <c r="B1674" s="72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2"/>
      <c r="B1675" s="72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2"/>
      <c r="B1676" s="72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2"/>
      <c r="B1677" s="72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2"/>
      <c r="B1678" s="72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2"/>
      <c r="B1679" s="72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2"/>
      <c r="B1680" s="72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2"/>
      <c r="B1681" s="72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2"/>
      <c r="B1682" s="72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2"/>
      <c r="B1683" s="72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2"/>
      <c r="B1684" s="72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2"/>
      <c r="B1685" s="72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2"/>
      <c r="B1686" s="72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2"/>
      <c r="B1687" s="72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2"/>
      <c r="B1688" s="72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2"/>
      <c r="B1689" s="72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2"/>
      <c r="B1690" s="72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2"/>
      <c r="B1691" s="72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2"/>
      <c r="B1692" s="72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2"/>
      <c r="B1693" s="72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2"/>
      <c r="B1694" s="72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2"/>
      <c r="B1695" s="72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2"/>
      <c r="B1696" s="72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2"/>
      <c r="B1697" s="72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2"/>
      <c r="B1698" s="72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2"/>
      <c r="B1699" s="72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2"/>
      <c r="B1700" s="72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2"/>
      <c r="B1701" s="72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2"/>
      <c r="B1702" s="72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2"/>
      <c r="B1703" s="72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2"/>
      <c r="B1704" s="72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2"/>
      <c r="B1705" s="72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2"/>
      <c r="B1706" s="72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2"/>
      <c r="B1707" s="72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2"/>
      <c r="B1708" s="72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2"/>
      <c r="B1709" s="72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2"/>
      <c r="B1710" s="72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2"/>
      <c r="B1711" s="72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2"/>
      <c r="B1712" s="72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2"/>
      <c r="B1713" s="72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2"/>
      <c r="B1714" s="72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2"/>
      <c r="B1715" s="72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2"/>
      <c r="B1716" s="72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2"/>
      <c r="B1717" s="72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2"/>
      <c r="B1718" s="72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2"/>
      <c r="B1719" s="72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2"/>
      <c r="B1720" s="72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2"/>
      <c r="B1721" s="72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2"/>
      <c r="B1722" s="72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2"/>
      <c r="B1723" s="72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2"/>
      <c r="B1724" s="72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2"/>
      <c r="B1725" s="72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2"/>
      <c r="B1726" s="72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2"/>
      <c r="B1727" s="72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2"/>
      <c r="B1728" s="72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2"/>
      <c r="B1729" s="72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2"/>
      <c r="B1730" s="72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2"/>
      <c r="B1731" s="72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2"/>
      <c r="B1732" s="72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2"/>
      <c r="B1733" s="72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2"/>
      <c r="B1734" s="72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2"/>
      <c r="B1735" s="72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2"/>
      <c r="B1736" s="72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2"/>
      <c r="B1737" s="72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2"/>
      <c r="B1738" s="72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2"/>
      <c r="B1739" s="72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2"/>
      <c r="B1740" s="72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2"/>
      <c r="B1741" s="72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2"/>
      <c r="B1742" s="72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2"/>
      <c r="B1743" s="72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2"/>
      <c r="B1744" s="72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2"/>
      <c r="B1745" s="72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2"/>
      <c r="B1746" s="72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2"/>
      <c r="B1747" s="72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2"/>
      <c r="B1748" s="72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2"/>
      <c r="B1749" s="72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2"/>
      <c r="B1750" s="72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2"/>
      <c r="B1751" s="72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2"/>
      <c r="B1752" s="72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2"/>
      <c r="B1753" s="72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2"/>
      <c r="B1754" s="72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2"/>
      <c r="B1755" s="72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2"/>
      <c r="B1756" s="72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2"/>
      <c r="B1757" s="72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2"/>
      <c r="B1758" s="72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2"/>
      <c r="B1759" s="72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2"/>
      <c r="B1760" s="72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2"/>
      <c r="B1761" s="72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2"/>
      <c r="B1762" s="72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2"/>
      <c r="B1763" s="72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2"/>
      <c r="B1764" s="72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2"/>
      <c r="B1765" s="72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2"/>
      <c r="B1766" s="72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2"/>
      <c r="B1767" s="72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2"/>
      <c r="B1768" s="72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2"/>
      <c r="B1769" s="72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2"/>
      <c r="B1770" s="72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2"/>
      <c r="B1771" s="72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2"/>
      <c r="B1772" s="72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2"/>
      <c r="B1773" s="72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2"/>
      <c r="B1774" s="72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2"/>
      <c r="B1775" s="72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2"/>
      <c r="B1776" s="72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2"/>
      <c r="B1777" s="72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2"/>
      <c r="B1778" s="72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2"/>
      <c r="B1779" s="72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2"/>
      <c r="B1780" s="72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2"/>
      <c r="B1781" s="72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2"/>
      <c r="B1782" s="72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2"/>
      <c r="B1783" s="72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2"/>
      <c r="B1784" s="72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2"/>
      <c r="B1785" s="72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2"/>
      <c r="B1786" s="72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2"/>
      <c r="B1787" s="72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2"/>
      <c r="B1788" s="72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2"/>
      <c r="B1789" s="72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2"/>
      <c r="B1790" s="72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2"/>
      <c r="B1791" s="72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2"/>
      <c r="B1792" s="72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2"/>
      <c r="B1793" s="72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2"/>
      <c r="B1794" s="72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2"/>
      <c r="B1795" s="72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2"/>
      <c r="B1796" s="72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2"/>
      <c r="B1797" s="72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2"/>
      <c r="B1798" s="72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2"/>
      <c r="B1799" s="72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2"/>
      <c r="B1800" s="72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2"/>
      <c r="B1801" s="72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2"/>
      <c r="B1802" s="72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2"/>
      <c r="B1803" s="72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2"/>
      <c r="B1804" s="72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2"/>
      <c r="B1805" s="72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2"/>
      <c r="B1806" s="72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2"/>
      <c r="B1807" s="72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2"/>
      <c r="B1808" s="72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2"/>
      <c r="B1809" s="72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2"/>
      <c r="B1810" s="72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2"/>
      <c r="B1811" s="72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2"/>
      <c r="B1812" s="72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2"/>
      <c r="B1813" s="72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2"/>
      <c r="B1814" s="72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2"/>
      <c r="B1815" s="72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2"/>
      <c r="B1816" s="72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2"/>
      <c r="B1817" s="72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2"/>
      <c r="B1818" s="72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2"/>
      <c r="B1819" s="72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2"/>
      <c r="B1820" s="72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2"/>
      <c r="B1821" s="72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2"/>
      <c r="B1822" s="72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2"/>
      <c r="B1823" s="72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2"/>
      <c r="B1824" s="72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2"/>
      <c r="B1825" s="72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2"/>
      <c r="B1826" s="72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2"/>
      <c r="B1827" s="72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2"/>
      <c r="B1828" s="72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2"/>
      <c r="B1829" s="72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2"/>
      <c r="B1830" s="72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8"/>
      <c r="B1831" s="74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2"/>
      <c r="B1832" s="72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2"/>
      <c r="B1833" s="72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2"/>
      <c r="B1834" s="72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2"/>
      <c r="B1835" s="72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2"/>
      <c r="B1836" s="72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2"/>
      <c r="B1837" s="72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2"/>
      <c r="B1838" s="72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</row>
    <row r="1839" spans="1:149" x14ac:dyDescent="0.15">
      <c r="A1839" s="42"/>
      <c r="B1839" s="72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</row>
    <row r="1840" spans="1:149" x14ac:dyDescent="0.15">
      <c r="A1840" s="42"/>
      <c r="B1840" s="72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2"/>
      <c r="B1841" s="72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2"/>
      <c r="B1842" s="72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2"/>
      <c r="B1843" s="72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2"/>
      <c r="B1844" s="72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2"/>
      <c r="B1845" s="72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2"/>
      <c r="B1846" s="72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2"/>
      <c r="B1847" s="72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2"/>
      <c r="B1848" s="72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2"/>
      <c r="B1849" s="72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2"/>
      <c r="B1850" s="72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2"/>
      <c r="B1851" s="72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2"/>
      <c r="B1852" s="72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2"/>
      <c r="B1853" s="72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2"/>
      <c r="B1854" s="72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2"/>
      <c r="B1855" s="72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2"/>
      <c r="B1856" s="72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2"/>
      <c r="B1857" s="72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2"/>
      <c r="B1858" s="72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8"/>
      <c r="B1859" s="74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2"/>
      <c r="B1860" s="72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2"/>
      <c r="B1861" s="72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2"/>
      <c r="B1862" s="72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2"/>
      <c r="B1863" s="72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2"/>
      <c r="B1864" s="72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2"/>
      <c r="B1865" s="72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2"/>
      <c r="B1866" s="72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2"/>
      <c r="B1867" s="72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2"/>
      <c r="B1868" s="72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2"/>
      <c r="B1869" s="72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2"/>
      <c r="B1870" s="72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2"/>
      <c r="B1871" s="72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2"/>
      <c r="B1872" s="72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2"/>
      <c r="B1873" s="72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2"/>
      <c r="B1874" s="72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2"/>
      <c r="B1875" s="72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2"/>
      <c r="B1876" s="72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2"/>
      <c r="B1877" s="72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2"/>
      <c r="B1878" s="72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2"/>
      <c r="B1879" s="72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2"/>
      <c r="B1880" s="72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2"/>
      <c r="B1881" s="72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2"/>
      <c r="B1882" s="72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2"/>
      <c r="B1883" s="72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2"/>
      <c r="B1884" s="72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2"/>
      <c r="B1885" s="72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2"/>
      <c r="B1886" s="72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2"/>
      <c r="B1887" s="72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2"/>
      <c r="B1888" s="72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2"/>
      <c r="B1889" s="72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2"/>
      <c r="B1890" s="72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2"/>
      <c r="B1891" s="72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2"/>
      <c r="B1892" s="72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2"/>
      <c r="B1893" s="72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2"/>
      <c r="B1894" s="72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2"/>
      <c r="B1895" s="72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2"/>
      <c r="B1896" s="72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2"/>
      <c r="B1897" s="72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2"/>
      <c r="B1898" s="72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2"/>
      <c r="B1899" s="72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2"/>
      <c r="B1900" s="72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2"/>
      <c r="B1901" s="72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2"/>
      <c r="B1902" s="72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2"/>
      <c r="B1903" s="72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2"/>
      <c r="B1904" s="72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2"/>
      <c r="B1905" s="72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2"/>
      <c r="B1906" s="72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2"/>
      <c r="B1907" s="72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2"/>
      <c r="B1908" s="72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2"/>
      <c r="B1909" s="72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2"/>
      <c r="B1910" s="72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2"/>
      <c r="B1911" s="72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2"/>
      <c r="B1912" s="72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2"/>
      <c r="B1913" s="72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2"/>
      <c r="B1914" s="72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2"/>
      <c r="B1915" s="72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2"/>
      <c r="B1916" s="72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2"/>
      <c r="B1917" s="72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2"/>
      <c r="B1918" s="72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2"/>
      <c r="B1919" s="72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2"/>
      <c r="B1920" s="72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2"/>
      <c r="B1921" s="72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2"/>
      <c r="B1922" s="72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2"/>
      <c r="B1923" s="72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2"/>
      <c r="B1924" s="72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2"/>
      <c r="B1925" s="72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2"/>
      <c r="B1926" s="72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2"/>
      <c r="B1927" s="72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2"/>
      <c r="B1928" s="72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2"/>
      <c r="B1929" s="72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2"/>
      <c r="B1930" s="72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2"/>
      <c r="B1931" s="72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2"/>
      <c r="B1932" s="72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2"/>
      <c r="B1933" s="72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2"/>
      <c r="B1934" s="72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2"/>
      <c r="B1935" s="72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2"/>
      <c r="B1936" s="72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2"/>
      <c r="B1937" s="72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2"/>
      <c r="B1938" s="72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2"/>
      <c r="B1939" s="72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2"/>
      <c r="B1940" s="72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2"/>
      <c r="B1941" s="72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2"/>
      <c r="B1942" s="72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2"/>
      <c r="B1943" s="72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2"/>
      <c r="B1944" s="72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2"/>
      <c r="B1945" s="72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2"/>
      <c r="B1946" s="72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2"/>
      <c r="B1947" s="72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2"/>
      <c r="B1948" s="72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2"/>
      <c r="B1949" s="72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2"/>
      <c r="B1950" s="72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2"/>
      <c r="B1951" s="72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2"/>
      <c r="B1952" s="72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2"/>
      <c r="B1953" s="72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2"/>
      <c r="B1954" s="72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2"/>
      <c r="B1955" s="72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2"/>
      <c r="B1956" s="72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2"/>
      <c r="B1957" s="72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2"/>
      <c r="B1958" s="72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2"/>
      <c r="B1959" s="72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2"/>
      <c r="B1960" s="72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2"/>
      <c r="B1961" s="72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2"/>
      <c r="B1962" s="72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2"/>
      <c r="B1963" s="72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2"/>
      <c r="B1964" s="72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2"/>
      <c r="B1965" s="72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2"/>
      <c r="B1966" s="72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2"/>
      <c r="B1967" s="72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2"/>
      <c r="B1968" s="72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2"/>
      <c r="B1969" s="72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2"/>
      <c r="B1970" s="72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2"/>
      <c r="B1971" s="72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2"/>
      <c r="B1972" s="72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2"/>
      <c r="B1973" s="72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2"/>
      <c r="B1974" s="72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2"/>
      <c r="B1975" s="72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2"/>
      <c r="B1976" s="72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2"/>
      <c r="B1977" s="72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2"/>
      <c r="B1978" s="72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2"/>
      <c r="B1979" s="72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2"/>
      <c r="B1980" s="72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2"/>
      <c r="B1981" s="72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2"/>
      <c r="B1982" s="72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2"/>
      <c r="B1983" s="72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2"/>
      <c r="B1984" s="72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2"/>
      <c r="B1985" s="72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2"/>
      <c r="B1986" s="72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2"/>
      <c r="B1987" s="72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2"/>
      <c r="B1988" s="72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2"/>
      <c r="B1989" s="72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2"/>
      <c r="B1990" s="72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2"/>
      <c r="B1991" s="72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2"/>
      <c r="B1992" s="72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2"/>
      <c r="B1993" s="72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2"/>
      <c r="B1994" s="72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2"/>
      <c r="B1995" s="72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2"/>
      <c r="B1996" s="72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2"/>
      <c r="B1997" s="72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2"/>
      <c r="B1998" s="72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2"/>
      <c r="B1999" s="72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2"/>
      <c r="B2000" s="72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2"/>
      <c r="B2001" s="72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2"/>
      <c r="B2002" s="72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2"/>
      <c r="B2003" s="72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2"/>
      <c r="B2004" s="72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2"/>
      <c r="B2005" s="72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2"/>
      <c r="B2006" s="72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2"/>
      <c r="B2007" s="72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2"/>
      <c r="B2008" s="72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2"/>
      <c r="B2009" s="72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2"/>
      <c r="B2010" s="72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2"/>
      <c r="B2011" s="72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2"/>
      <c r="B2012" s="72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2"/>
      <c r="B2013" s="72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2"/>
      <c r="B2014" s="72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2"/>
      <c r="B2015" s="72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2"/>
      <c r="B2016" s="72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2"/>
      <c r="B2017" s="72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2"/>
      <c r="B2018" s="72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2"/>
      <c r="B2019" s="72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2"/>
      <c r="B2020" s="72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2"/>
      <c r="B2021" s="72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</row>
    <row r="2022" spans="1:149" x14ac:dyDescent="0.15">
      <c r="A2022" s="42"/>
      <c r="B2022" s="72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</row>
    <row r="2023" spans="1:149" x14ac:dyDescent="0.15">
      <c r="A2023" s="42"/>
      <c r="B2023" s="72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2"/>
      <c r="B2024" s="72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2"/>
      <c r="B2025" s="72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2"/>
      <c r="B2026" s="72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2"/>
      <c r="B2027" s="72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2"/>
      <c r="B2028" s="72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2"/>
      <c r="B2029" s="72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2"/>
      <c r="B2030" s="72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2"/>
      <c r="B2031" s="72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2"/>
      <c r="B2032" s="72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2"/>
      <c r="B2033" s="72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2"/>
      <c r="B2034" s="72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2"/>
      <c r="B2035" s="72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2"/>
      <c r="B2036" s="72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2"/>
      <c r="B2037" s="72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2"/>
      <c r="B2038" s="72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2"/>
      <c r="B2039" s="72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2"/>
      <c r="B2040" s="72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2"/>
      <c r="B2041" s="72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2"/>
      <c r="B2042" s="72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2"/>
      <c r="B2043" s="72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2"/>
      <c r="B2044" s="72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2"/>
      <c r="B2045" s="72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2"/>
      <c r="B2046" s="72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2"/>
      <c r="B2047" s="72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2"/>
      <c r="B2048" s="72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2"/>
      <c r="B2049" s="72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2"/>
      <c r="B2050" s="72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2"/>
      <c r="B2051" s="72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2"/>
      <c r="B2052" s="72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2"/>
      <c r="B2053" s="72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2"/>
      <c r="B2054" s="72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2"/>
      <c r="B2055" s="72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2"/>
      <c r="B2056" s="72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2"/>
      <c r="B2057" s="72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2"/>
      <c r="B2058" s="72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2"/>
      <c r="B2059" s="72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2"/>
      <c r="B2060" s="72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2"/>
      <c r="B2061" s="72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2"/>
      <c r="B2062" s="72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2"/>
      <c r="B2063" s="72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2"/>
      <c r="B2064" s="72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2"/>
      <c r="B2065" s="72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2"/>
      <c r="B2066" s="72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2"/>
      <c r="B2067" s="72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2"/>
      <c r="B2068" s="72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2"/>
      <c r="B2069" s="72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2"/>
      <c r="B2070" s="72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2"/>
      <c r="B2071" s="72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2"/>
      <c r="B2072" s="72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2"/>
      <c r="B2073" s="72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2"/>
      <c r="B2074" s="72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2"/>
      <c r="B2075" s="72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2"/>
      <c r="B2076" s="72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2"/>
      <c r="B2077" s="72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2"/>
      <c r="B2078" s="72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2"/>
      <c r="B2079" s="72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2"/>
      <c r="B2080" s="72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2"/>
      <c r="B2081" s="72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2"/>
      <c r="B2082" s="72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2"/>
      <c r="B2083" s="72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2"/>
      <c r="B2084" s="72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2"/>
      <c r="B2085" s="72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2"/>
      <c r="B2086" s="72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2"/>
      <c r="B2087" s="72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2"/>
      <c r="B2088" s="72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2"/>
      <c r="B2089" s="72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2"/>
      <c r="B2090" s="72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2"/>
      <c r="B2091" s="72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2"/>
      <c r="B2092" s="72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2"/>
      <c r="B2093" s="72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2"/>
      <c r="B2094" s="72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2"/>
      <c r="B2095" s="72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2"/>
      <c r="B2096" s="72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2"/>
      <c r="B2097" s="72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2"/>
      <c r="B2098" s="72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2"/>
      <c r="B2099" s="72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2"/>
      <c r="B2100" s="72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2"/>
      <c r="B2101" s="72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2"/>
      <c r="B2102" s="72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2"/>
      <c r="B2103" s="72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2"/>
      <c r="B2104" s="72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2"/>
      <c r="B2105" s="72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2"/>
      <c r="B2106" s="72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2"/>
      <c r="B2107" s="72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2"/>
      <c r="B2108" s="72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2"/>
      <c r="B2109" s="72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2"/>
      <c r="B2110" s="72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2"/>
      <c r="B2111" s="72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2"/>
      <c r="B2112" s="72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2"/>
      <c r="B2113" s="72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2"/>
      <c r="B2114" s="72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2"/>
      <c r="B2115" s="72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2"/>
      <c r="B2116" s="72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2"/>
      <c r="B2117" s="72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2"/>
      <c r="B2118" s="72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2"/>
      <c r="B2119" s="72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2"/>
      <c r="B2120" s="72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2"/>
      <c r="B2121" s="72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2"/>
      <c r="B2122" s="72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2"/>
      <c r="B2123" s="72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2"/>
      <c r="B2124" s="72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2"/>
      <c r="B2125" s="72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2"/>
      <c r="B2126" s="72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2"/>
      <c r="B2127" s="72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2"/>
      <c r="B2128" s="72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2"/>
      <c r="B2129" s="72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2"/>
      <c r="B2130" s="72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2"/>
      <c r="B2131" s="72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2"/>
      <c r="B2132" s="72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2"/>
      <c r="B2133" s="72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2"/>
      <c r="B2134" s="72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2"/>
      <c r="B2135" s="72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2"/>
      <c r="B2136" s="72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2"/>
      <c r="B2137" s="72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2"/>
      <c r="B2138" s="72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2"/>
      <c r="B2139" s="72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2"/>
      <c r="B2140" s="72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2"/>
      <c r="B2141" s="72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2"/>
      <c r="B2142" s="72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2"/>
      <c r="B2143" s="72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2"/>
      <c r="B2144" s="72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2"/>
      <c r="B2145" s="72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2"/>
      <c r="B2146" s="72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2"/>
      <c r="B2147" s="72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2"/>
      <c r="B2148" s="72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2"/>
      <c r="B2149" s="72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2"/>
      <c r="B2150" s="72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2"/>
      <c r="B2151" s="72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2"/>
      <c r="B2152" s="72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2"/>
      <c r="B2153" s="72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2"/>
      <c r="B2154" s="72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2"/>
      <c r="B2155" s="72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2"/>
      <c r="B2156" s="72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2"/>
      <c r="B2157" s="72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2"/>
      <c r="B2158" s="72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2"/>
      <c r="B2159" s="72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2"/>
      <c r="B2160" s="72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2"/>
      <c r="B2161" s="72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2"/>
      <c r="B2162" s="72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2"/>
      <c r="B2163" s="72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2"/>
      <c r="B2164" s="72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2"/>
      <c r="B2165" s="72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2"/>
      <c r="B2166" s="72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2"/>
      <c r="B2167" s="72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2"/>
      <c r="B2168" s="72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2"/>
      <c r="B2169" s="72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2"/>
      <c r="B2170" s="72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2"/>
      <c r="B2171" s="72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2"/>
      <c r="B2172" s="72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2"/>
      <c r="B2173" s="72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2"/>
      <c r="B2174" s="72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2"/>
      <c r="B2175" s="72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2"/>
      <c r="B2176" s="72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2"/>
      <c r="B2177" s="72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2"/>
      <c r="B2178" s="72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2"/>
      <c r="B2179" s="72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2"/>
      <c r="B2180" s="72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2"/>
      <c r="B2181" s="72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2"/>
      <c r="B2182" s="72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2"/>
      <c r="B2183" s="72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2"/>
      <c r="B2184" s="72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2"/>
      <c r="B2185" s="72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2"/>
      <c r="B2186" s="72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2"/>
      <c r="B2187" s="72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2"/>
      <c r="B2188" s="72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2"/>
      <c r="B2189" s="72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2"/>
      <c r="B2190" s="72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2"/>
      <c r="B2191" s="72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2"/>
      <c r="B2192" s="72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2"/>
      <c r="B2193" s="72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2"/>
      <c r="B2194" s="72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2"/>
      <c r="B2195" s="72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2"/>
      <c r="B2196" s="72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2"/>
      <c r="B2197" s="72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2"/>
      <c r="B2198" s="72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2"/>
      <c r="B2199" s="72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2"/>
      <c r="B2200" s="72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2"/>
      <c r="B2201" s="72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2"/>
      <c r="B2202" s="72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2"/>
      <c r="B2203" s="72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</row>
    <row r="2204" spans="1:149" x14ac:dyDescent="0.15">
      <c r="A2204" s="42"/>
      <c r="B2204" s="72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</row>
    <row r="2205" spans="1:149" x14ac:dyDescent="0.15">
      <c r="A2205" s="42"/>
      <c r="B2205" s="72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2"/>
      <c r="B2206" s="72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2"/>
      <c r="B2207" s="72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2"/>
      <c r="B2208" s="72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2"/>
      <c r="B2209" s="72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2"/>
      <c r="B2210" s="72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2"/>
      <c r="B2211" s="72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2"/>
      <c r="B2212" s="72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2"/>
      <c r="B2213" s="72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2"/>
      <c r="B2214" s="72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2"/>
      <c r="B2215" s="72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2"/>
      <c r="B2216" s="72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2"/>
      <c r="B2217" s="72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2"/>
      <c r="B2218" s="72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2"/>
      <c r="B2219" s="72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2"/>
      <c r="B2220" s="72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2"/>
      <c r="B2221" s="72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2"/>
      <c r="B2222" s="72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2"/>
      <c r="B2223" s="72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2"/>
      <c r="B2224" s="72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2"/>
      <c r="B2225" s="72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2"/>
      <c r="B2226" s="72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2"/>
      <c r="B2227" s="72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2"/>
      <c r="B2228" s="72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2"/>
      <c r="B2229" s="72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2"/>
      <c r="B2230" s="72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2"/>
      <c r="B2231" s="72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2"/>
      <c r="B2232" s="72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2"/>
      <c r="B2233" s="72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2"/>
      <c r="B2234" s="72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2"/>
      <c r="B2235" s="72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2"/>
      <c r="B2236" s="72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2"/>
      <c r="B2237" s="72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2"/>
      <c r="B2238" s="72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2"/>
      <c r="B2239" s="72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2"/>
      <c r="B2240" s="72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2"/>
      <c r="B2241" s="72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2"/>
      <c r="B2242" s="72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2"/>
      <c r="B2243" s="72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2"/>
      <c r="B2244" s="72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2"/>
      <c r="B2245" s="72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2"/>
      <c r="B2246" s="72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2"/>
      <c r="B2247" s="72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2"/>
      <c r="B2248" s="72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2"/>
      <c r="B2249" s="72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2"/>
      <c r="B2250" s="72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2"/>
      <c r="B2251" s="72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2"/>
      <c r="B2252" s="72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2"/>
      <c r="B2253" s="72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2"/>
      <c r="B2254" s="72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2"/>
      <c r="B2255" s="72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2"/>
      <c r="B2256" s="72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2"/>
      <c r="B2257" s="72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2"/>
      <c r="B2258" s="72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2"/>
      <c r="B2259" s="72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2"/>
      <c r="B2260" s="72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2"/>
      <c r="B2261" s="72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2"/>
      <c r="B2262" s="72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2"/>
      <c r="B2263" s="72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2"/>
      <c r="B2264" s="72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2"/>
      <c r="B2265" s="72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2"/>
      <c r="B2266" s="72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2"/>
      <c r="B2267" s="72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2"/>
      <c r="B2268" s="72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2"/>
      <c r="B2269" s="72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2"/>
      <c r="B2270" s="72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2"/>
      <c r="B2271" s="72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2"/>
      <c r="B2272" s="72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2"/>
      <c r="B2273" s="72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2"/>
      <c r="B2274" s="72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2"/>
      <c r="B2275" s="72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2"/>
      <c r="B2276" s="72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2"/>
      <c r="B2277" s="72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2"/>
      <c r="B2278" s="72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2"/>
      <c r="B2279" s="72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2"/>
      <c r="B2280" s="72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2"/>
      <c r="B2281" s="72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2"/>
      <c r="B2282" s="72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2"/>
      <c r="B2283" s="72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2"/>
      <c r="B2284" s="72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2"/>
      <c r="B2285" s="72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2"/>
      <c r="B2286" s="72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2"/>
      <c r="B2287" s="72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2"/>
      <c r="B2288" s="72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2"/>
      <c r="B2289" s="72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2"/>
      <c r="B2290" s="72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2"/>
      <c r="B2291" s="72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2"/>
      <c r="B2292" s="72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2"/>
      <c r="B2293" s="72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2"/>
      <c r="B2294" s="72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2"/>
      <c r="B2295" s="72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2"/>
      <c r="B2296" s="72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2"/>
      <c r="B2297" s="72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2"/>
      <c r="B2298" s="72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2"/>
      <c r="B2299" s="72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2"/>
      <c r="B2300" s="72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2"/>
      <c r="B2301" s="72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2"/>
      <c r="B2302" s="72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2"/>
      <c r="B2303" s="72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2"/>
      <c r="B2304" s="72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2"/>
      <c r="B2305" s="72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2"/>
      <c r="B2306" s="72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2"/>
      <c r="B2307" s="72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2"/>
      <c r="B2308" s="72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2"/>
      <c r="B2309" s="72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2"/>
      <c r="B2310" s="72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2"/>
      <c r="B2311" s="72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2"/>
      <c r="B2312" s="72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2"/>
      <c r="B2313" s="72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2"/>
      <c r="B2314" s="72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2"/>
      <c r="B2315" s="72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2"/>
      <c r="B2316" s="72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2"/>
      <c r="B2317" s="72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2"/>
      <c r="B2318" s="72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2"/>
      <c r="B2319" s="72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2"/>
      <c r="B2320" s="72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2"/>
      <c r="B2321" s="72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2"/>
      <c r="B2322" s="72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2"/>
      <c r="B2323" s="72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2"/>
      <c r="B2324" s="72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2"/>
      <c r="B2325" s="72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2"/>
      <c r="B2326" s="72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2"/>
      <c r="B2327" s="72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2"/>
      <c r="B2328" s="72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2"/>
      <c r="B2329" s="72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2"/>
      <c r="B2330" s="72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2"/>
      <c r="B2331" s="72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2"/>
      <c r="B2332" s="72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2"/>
      <c r="B2333" s="72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2"/>
      <c r="B2334" s="72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2"/>
      <c r="B2335" s="72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2"/>
      <c r="B2336" s="72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2"/>
      <c r="B2337" s="72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2"/>
      <c r="B2338" s="72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2"/>
      <c r="B2339" s="72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2"/>
      <c r="B2340" s="72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2"/>
      <c r="B2341" s="72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2"/>
      <c r="B2342" s="72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2"/>
      <c r="B2343" s="72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2"/>
      <c r="B2344" s="72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2"/>
      <c r="B2345" s="72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2"/>
      <c r="B2346" s="72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2"/>
      <c r="B2347" s="72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2"/>
      <c r="B2348" s="72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2"/>
      <c r="B2349" s="72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2"/>
      <c r="B2350" s="72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2"/>
      <c r="B2351" s="72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2"/>
      <c r="B2352" s="72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2"/>
      <c r="B2353" s="72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2"/>
      <c r="B2354" s="72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2"/>
      <c r="B2355" s="72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2"/>
      <c r="B2356" s="72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2"/>
      <c r="B2357" s="72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2"/>
      <c r="B2358" s="72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2"/>
      <c r="B2359" s="72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2"/>
      <c r="B2360" s="72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2"/>
      <c r="B2361" s="72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2"/>
      <c r="B2362" s="72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2"/>
      <c r="B2363" s="72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2"/>
      <c r="B2364" s="72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2"/>
      <c r="B2365" s="72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2"/>
      <c r="B2366" s="72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2"/>
      <c r="B2367" s="72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2"/>
      <c r="B2368" s="72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2"/>
      <c r="B2369" s="72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2"/>
      <c r="B2370" s="72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2"/>
      <c r="B2371" s="72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2"/>
      <c r="B2372" s="72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2"/>
      <c r="B2373" s="72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2"/>
      <c r="B2374" s="72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2"/>
      <c r="B2375" s="72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2"/>
      <c r="B2376" s="72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2"/>
      <c r="B2377" s="72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2"/>
      <c r="B2378" s="72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2"/>
      <c r="B2379" s="72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2"/>
      <c r="B2380" s="72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2"/>
      <c r="B2381" s="72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2"/>
      <c r="B2382" s="72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2"/>
      <c r="B2383" s="72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2"/>
      <c r="B2384" s="72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2"/>
      <c r="B2385" s="72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</row>
    <row r="2386" spans="1:149" x14ac:dyDescent="0.15">
      <c r="A2386" s="42"/>
      <c r="B2386" s="72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</row>
    <row r="2387" spans="1:149" x14ac:dyDescent="0.15">
      <c r="A2387" s="42"/>
      <c r="B2387" s="72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</row>
    <row r="2388" spans="1:149" x14ac:dyDescent="0.15">
      <c r="A2388" s="42"/>
      <c r="B2388" s="72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2"/>
      <c r="B2389" s="72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2"/>
      <c r="B2390" s="72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2"/>
      <c r="B2391" s="72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2"/>
      <c r="B2392" s="72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2"/>
      <c r="B2393" s="72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2"/>
      <c r="B2394" s="72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2"/>
      <c r="B2395" s="72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2"/>
      <c r="B2396" s="72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2"/>
      <c r="B2397" s="72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2"/>
      <c r="B2398" s="72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2"/>
      <c r="B2399" s="72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2"/>
      <c r="B2400" s="72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2"/>
      <c r="B2401" s="72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2"/>
      <c r="B2402" s="72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2"/>
      <c r="B2403" s="72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2"/>
      <c r="B2404" s="72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2"/>
      <c r="B2405" s="72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2"/>
      <c r="B2406" s="72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2"/>
      <c r="B2407" s="72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2"/>
      <c r="B2408" s="72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2"/>
      <c r="B2409" s="72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2"/>
      <c r="B2410" s="72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2"/>
      <c r="B2411" s="72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2"/>
      <c r="B2412" s="72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2"/>
      <c r="B2413" s="72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2"/>
      <c r="B2414" s="72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2"/>
      <c r="B2415" s="72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2"/>
      <c r="B2416" s="72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2"/>
      <c r="B2417" s="72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2"/>
      <c r="B2418" s="72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2"/>
      <c r="B2419" s="72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2"/>
      <c r="B2420" s="72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2"/>
      <c r="B2421" s="72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2"/>
      <c r="B2422" s="72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2"/>
      <c r="B2423" s="72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2"/>
      <c r="B2424" s="72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2"/>
      <c r="B2425" s="72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2"/>
      <c r="B2426" s="72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2"/>
      <c r="B2427" s="72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2"/>
      <c r="B2428" s="72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2"/>
      <c r="B2429" s="72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2"/>
      <c r="B2430" s="72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2"/>
      <c r="B2431" s="72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2"/>
      <c r="B2432" s="72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2"/>
      <c r="B2433" s="72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2"/>
      <c r="B2434" s="72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2"/>
      <c r="B2435" s="72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2"/>
      <c r="B2436" s="72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2"/>
      <c r="B2437" s="72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2"/>
      <c r="B2438" s="72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2"/>
      <c r="B2439" s="72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2"/>
      <c r="B2440" s="72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2"/>
      <c r="B2441" s="72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2"/>
      <c r="B2442" s="72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2"/>
      <c r="B2443" s="72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2"/>
      <c r="B2444" s="72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2"/>
      <c r="B2445" s="72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2"/>
      <c r="B2446" s="72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2"/>
      <c r="B2447" s="72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2"/>
      <c r="B2448" s="72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2"/>
      <c r="B2449" s="72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2"/>
      <c r="B2450" s="72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2"/>
      <c r="B2451" s="72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2"/>
      <c r="B2452" s="72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2"/>
      <c r="B2453" s="72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2"/>
      <c r="B2454" s="72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2"/>
      <c r="B2455" s="72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2"/>
      <c r="B2456" s="72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2"/>
      <c r="B2457" s="72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2"/>
      <c r="B2458" s="72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2"/>
      <c r="B2459" s="72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2"/>
      <c r="B2460" s="72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2"/>
      <c r="B2461" s="72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2"/>
      <c r="B2462" s="72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2"/>
      <c r="B2463" s="72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2"/>
      <c r="B2464" s="72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2"/>
      <c r="B2465" s="72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2"/>
      <c r="B2466" s="72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2"/>
      <c r="B2467" s="72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2"/>
      <c r="B2468" s="72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2"/>
      <c r="B2469" s="72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2"/>
      <c r="B2470" s="72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2"/>
      <c r="B2471" s="72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2"/>
      <c r="B2472" s="72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2"/>
      <c r="B2473" s="72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2"/>
      <c r="B2474" s="72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2"/>
      <c r="B2475" s="72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2"/>
      <c r="B2476" s="72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2"/>
      <c r="B2477" s="72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2"/>
      <c r="B2478" s="72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2"/>
      <c r="B2479" s="72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2"/>
      <c r="B2480" s="72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2"/>
      <c r="B2481" s="72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2"/>
      <c r="B2482" s="72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2"/>
      <c r="B2483" s="72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2"/>
      <c r="B2484" s="72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2"/>
      <c r="B2485" s="72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2"/>
      <c r="B2486" s="72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2"/>
      <c r="B2487" s="72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2"/>
      <c r="B2488" s="72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2"/>
      <c r="B2489" s="72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2"/>
      <c r="B2490" s="72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2"/>
      <c r="B2491" s="72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2"/>
      <c r="B2492" s="72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2"/>
      <c r="B2493" s="72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2"/>
      <c r="B2494" s="72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2"/>
      <c r="B2495" s="72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2"/>
      <c r="B2496" s="72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2"/>
      <c r="B2497" s="72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2"/>
      <c r="B2498" s="72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2"/>
      <c r="B2499" s="72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2"/>
      <c r="B2500" s="72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2"/>
      <c r="B2501" s="72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2"/>
      <c r="B2502" s="72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2"/>
      <c r="B2503" s="72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2"/>
      <c r="B2504" s="72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2"/>
      <c r="B2505" s="72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2"/>
      <c r="B2506" s="72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2"/>
      <c r="B2507" s="72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2"/>
      <c r="B2508" s="72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2"/>
      <c r="B2509" s="72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2"/>
      <c r="B2510" s="72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2"/>
      <c r="B2511" s="72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2"/>
      <c r="B2512" s="72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2"/>
      <c r="B2513" s="72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2"/>
      <c r="B2514" s="72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2"/>
      <c r="B2515" s="72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2"/>
      <c r="B2516" s="72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2"/>
      <c r="B2517" s="72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2"/>
      <c r="B2518" s="72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2"/>
      <c r="B2519" s="72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2"/>
      <c r="B2520" s="72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2"/>
      <c r="B2521" s="72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2"/>
      <c r="B2522" s="72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2"/>
      <c r="B2523" s="72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2"/>
      <c r="B2524" s="72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2"/>
      <c r="B2525" s="72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2"/>
      <c r="B2526" s="72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2"/>
      <c r="B2527" s="72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2"/>
      <c r="B2528" s="72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2"/>
      <c r="B2529" s="72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2"/>
      <c r="B2530" s="72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2"/>
      <c r="B2531" s="72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2"/>
      <c r="B2532" s="72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2"/>
      <c r="B2533" s="72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2"/>
      <c r="B2534" s="72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2"/>
      <c r="B2535" s="72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2"/>
      <c r="B2536" s="72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2"/>
      <c r="B2537" s="72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2"/>
      <c r="B2538" s="72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2"/>
      <c r="B2539" s="72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2"/>
      <c r="B2540" s="72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2"/>
      <c r="B2541" s="72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2"/>
      <c r="B2542" s="72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2"/>
      <c r="B2543" s="72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2"/>
      <c r="B2544" s="72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2"/>
      <c r="B2545" s="72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2"/>
      <c r="B2546" s="72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2"/>
      <c r="B2547" s="72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2"/>
      <c r="B2548" s="72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2"/>
      <c r="B2549" s="72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2"/>
      <c r="B2550" s="72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2"/>
      <c r="B2551" s="72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2"/>
      <c r="B2552" s="72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2"/>
      <c r="B2553" s="72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2"/>
      <c r="B2554" s="72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2"/>
      <c r="B2555" s="72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2"/>
      <c r="B2556" s="72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2"/>
      <c r="B2557" s="72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2"/>
      <c r="B2558" s="72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2"/>
      <c r="B2559" s="72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2"/>
      <c r="B2560" s="72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2"/>
      <c r="B2561" s="72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2"/>
      <c r="B2562" s="72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2"/>
      <c r="B2563" s="72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2"/>
      <c r="B2564" s="72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2"/>
      <c r="B2565" s="72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2"/>
      <c r="B2566" s="72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2"/>
      <c r="B2567" s="72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2"/>
      <c r="B2568" s="72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</row>
    <row r="2569" spans="1:149" x14ac:dyDescent="0.15">
      <c r="A2569" s="42"/>
      <c r="B2569" s="72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</row>
    <row r="2570" spans="1:149" x14ac:dyDescent="0.15">
      <c r="A2570" s="42"/>
      <c r="B2570" s="72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2"/>
      <c r="B2571" s="72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2"/>
      <c r="B2572" s="72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2"/>
      <c r="B2573" s="72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2"/>
      <c r="B2574" s="72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2"/>
      <c r="B2575" s="72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2"/>
      <c r="B2576" s="72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2"/>
      <c r="B2577" s="72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2"/>
      <c r="B2578" s="72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2"/>
      <c r="B2579" s="72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2"/>
      <c r="B2580" s="72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2"/>
      <c r="B2581" s="72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2"/>
      <c r="B2582" s="72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2"/>
      <c r="B2583" s="72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2"/>
      <c r="B2584" s="72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2"/>
      <c r="B2585" s="72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2"/>
      <c r="B2586" s="72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2"/>
      <c r="B2587" s="72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2"/>
      <c r="B2588" s="72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2"/>
      <c r="B2589" s="72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2"/>
      <c r="B2590" s="72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2"/>
      <c r="B2591" s="72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2"/>
      <c r="B2592" s="72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2"/>
      <c r="B2593" s="72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2"/>
      <c r="B2594" s="72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2"/>
      <c r="B2595" s="72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2"/>
      <c r="B2596" s="72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2"/>
      <c r="B2597" s="72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2"/>
      <c r="B2598" s="72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2"/>
      <c r="B2599" s="72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2"/>
      <c r="B2600" s="72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2"/>
      <c r="B2601" s="72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2"/>
      <c r="B2602" s="72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2"/>
      <c r="B2603" s="72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2"/>
      <c r="B2604" s="72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2"/>
      <c r="B2605" s="72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2"/>
      <c r="B2606" s="72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2"/>
      <c r="B2607" s="72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2"/>
      <c r="B2608" s="72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2"/>
      <c r="B2609" s="72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2"/>
      <c r="B2610" s="72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2"/>
      <c r="B2611" s="72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2"/>
      <c r="B2612" s="72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2"/>
      <c r="B2613" s="72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2"/>
      <c r="B2614" s="72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2"/>
      <c r="B2615" s="72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2"/>
      <c r="B2616" s="72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2"/>
      <c r="B2617" s="72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2"/>
      <c r="B2618" s="72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2"/>
      <c r="B2619" s="72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2"/>
      <c r="B2620" s="72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2"/>
      <c r="B2621" s="72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2"/>
      <c r="B2622" s="72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2"/>
      <c r="B2623" s="72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2"/>
      <c r="B2624" s="72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2"/>
      <c r="B2625" s="72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2"/>
      <c r="B2626" s="72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2"/>
      <c r="B2627" s="72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2"/>
      <c r="B2628" s="72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2"/>
      <c r="B2629" s="72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2"/>
      <c r="B2630" s="72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2"/>
      <c r="B2631" s="72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2"/>
      <c r="B2632" s="72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2"/>
      <c r="B2633" s="72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2"/>
      <c r="B2634" s="72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2"/>
      <c r="B2635" s="72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2"/>
      <c r="B2636" s="72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2"/>
      <c r="B2637" s="72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2"/>
      <c r="B2638" s="72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2"/>
      <c r="B2639" s="72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2"/>
      <c r="B2640" s="72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2"/>
      <c r="B2641" s="72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2"/>
      <c r="B2642" s="72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2"/>
      <c r="B2643" s="72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2"/>
      <c r="B2644" s="72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2"/>
      <c r="B2645" s="72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2"/>
      <c r="B2646" s="72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2"/>
      <c r="B2647" s="72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2"/>
      <c r="B2648" s="72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2"/>
      <c r="B2649" s="72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2"/>
      <c r="B2650" s="72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2"/>
      <c r="B2651" s="72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2"/>
      <c r="B2652" s="72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2"/>
      <c r="B2653" s="72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2"/>
      <c r="B2654" s="72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2"/>
      <c r="B2655" s="72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2"/>
      <c r="B2656" s="72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2"/>
      <c r="B2657" s="72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2"/>
      <c r="B2658" s="72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2"/>
      <c r="B2659" s="72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2"/>
      <c r="B2660" s="72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2"/>
      <c r="B2661" s="72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2"/>
      <c r="B2662" s="72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2"/>
      <c r="B2663" s="72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2"/>
      <c r="B2664" s="72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2"/>
      <c r="B2665" s="72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2"/>
      <c r="B2666" s="72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2"/>
      <c r="B2667" s="72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2"/>
      <c r="B2668" s="72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2"/>
      <c r="B2669" s="72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2"/>
      <c r="B2670" s="72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2"/>
      <c r="B2671" s="72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2"/>
      <c r="B2672" s="72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2"/>
      <c r="B2673" s="72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2"/>
      <c r="B2674" s="72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2"/>
      <c r="B2675" s="72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2"/>
      <c r="B2676" s="72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2"/>
      <c r="B2677" s="72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2"/>
      <c r="B2678" s="72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2"/>
      <c r="B2679" s="72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2"/>
      <c r="B2680" s="72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2"/>
      <c r="B2681" s="72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2"/>
      <c r="B2682" s="72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2"/>
      <c r="B2683" s="72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2"/>
      <c r="B2684" s="72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2"/>
      <c r="B2685" s="72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2"/>
      <c r="B2686" s="72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2"/>
      <c r="B2687" s="72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2"/>
      <c r="B2688" s="72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2"/>
      <c r="B2689" s="72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2"/>
      <c r="B2690" s="72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2"/>
      <c r="B2691" s="72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2"/>
      <c r="B2692" s="72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2"/>
      <c r="B2693" s="72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2"/>
      <c r="B2694" s="72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2"/>
      <c r="B2695" s="72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2"/>
      <c r="B2696" s="72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2"/>
      <c r="B2697" s="72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2"/>
      <c r="B2698" s="72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2"/>
      <c r="B2699" s="72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2"/>
      <c r="B2700" s="72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2"/>
      <c r="B2701" s="72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2"/>
      <c r="B2702" s="72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2"/>
      <c r="B2703" s="72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2"/>
      <c r="B2704" s="72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2"/>
      <c r="B2705" s="72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2"/>
      <c r="B2706" s="72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2"/>
      <c r="B2707" s="72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2"/>
      <c r="B2708" s="72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2"/>
      <c r="B2709" s="72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2"/>
      <c r="B2710" s="72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2"/>
      <c r="B2711" s="72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2"/>
      <c r="B2712" s="72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2"/>
      <c r="B2713" s="72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2"/>
      <c r="B2714" s="72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2"/>
      <c r="B2715" s="72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2"/>
      <c r="B2716" s="72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2"/>
      <c r="B2717" s="72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2"/>
      <c r="B2718" s="72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2"/>
      <c r="B2719" s="72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2"/>
      <c r="B2720" s="72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2"/>
      <c r="B2721" s="72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2"/>
      <c r="B2722" s="72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2"/>
      <c r="B2723" s="72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2"/>
      <c r="B2724" s="72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2"/>
      <c r="B2725" s="72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2"/>
      <c r="B2726" s="72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2"/>
      <c r="B2727" s="72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2"/>
      <c r="B2728" s="72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2"/>
      <c r="B2729" s="72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2"/>
      <c r="B2730" s="72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2"/>
      <c r="B2731" s="72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2"/>
      <c r="B2732" s="72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2"/>
      <c r="B2733" s="72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2"/>
      <c r="B2734" s="72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2"/>
      <c r="B2735" s="72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2"/>
      <c r="B2736" s="72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2"/>
      <c r="B2737" s="72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2"/>
      <c r="B2738" s="72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2"/>
      <c r="B2739" s="72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2"/>
      <c r="B2740" s="72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2"/>
      <c r="B2741" s="72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2"/>
      <c r="B2742" s="72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2"/>
      <c r="B2743" s="72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2"/>
      <c r="B2744" s="72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2"/>
      <c r="B2745" s="72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2"/>
      <c r="B2746" s="72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2"/>
      <c r="B2747" s="72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2"/>
      <c r="B2748" s="72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2"/>
      <c r="B2749" s="72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2"/>
      <c r="B2750" s="72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</row>
    <row r="2751" spans="1:149" x14ac:dyDescent="0.15">
      <c r="A2751" s="42"/>
      <c r="B2751" s="72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</row>
    <row r="2752" spans="1:149" x14ac:dyDescent="0.15">
      <c r="A2752" s="42"/>
      <c r="B2752" s="72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2"/>
      <c r="B2753" s="72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2"/>
      <c r="B2754" s="72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</row>
    <row r="2755" spans="1:149" x14ac:dyDescent="0.15">
      <c r="A2755" s="42"/>
      <c r="B2755" s="72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2"/>
      <c r="B2756" s="72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2"/>
      <c r="B2757" s="72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2"/>
      <c r="B2758" s="72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2"/>
      <c r="B2759" s="72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2"/>
      <c r="B2760" s="72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2"/>
      <c r="B2761" s="72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2"/>
      <c r="B2762" s="72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2"/>
      <c r="B2763" s="72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2"/>
      <c r="B2764" s="72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2"/>
      <c r="B2765" s="72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2"/>
      <c r="B2766" s="72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2"/>
      <c r="B2767" s="72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2"/>
      <c r="B2768" s="72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2"/>
      <c r="B2769" s="72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2"/>
      <c r="B2770" s="72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2"/>
      <c r="B2771" s="72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2"/>
      <c r="B2772" s="72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2"/>
      <c r="B2773" s="72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2"/>
      <c r="B2774" s="72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2"/>
      <c r="B2775" s="72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2"/>
      <c r="B2776" s="72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2"/>
      <c r="B2777" s="72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2"/>
      <c r="B2778" s="72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2"/>
      <c r="B2779" s="72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2"/>
      <c r="B2780" s="72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2"/>
      <c r="B2781" s="72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2"/>
      <c r="B2782" s="72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2"/>
      <c r="B2783" s="72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2"/>
      <c r="B2784" s="72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2"/>
      <c r="B2785" s="72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2"/>
      <c r="B2786" s="72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2"/>
      <c r="B2787" s="72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2"/>
      <c r="B2788" s="72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2"/>
      <c r="B2789" s="72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2"/>
      <c r="B2790" s="72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2"/>
      <c r="B2791" s="72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2"/>
      <c r="B2792" s="72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2"/>
      <c r="B2793" s="72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2"/>
      <c r="B2794" s="72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2"/>
      <c r="B2795" s="72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2"/>
      <c r="B2796" s="72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2"/>
      <c r="B2797" s="72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2"/>
      <c r="B2798" s="72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2"/>
      <c r="B2799" s="72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2"/>
      <c r="B2800" s="72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2"/>
      <c r="B2801" s="72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2"/>
      <c r="B2802" s="72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2"/>
      <c r="B2803" s="72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2"/>
      <c r="B2804" s="72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2"/>
      <c r="B2805" s="72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2"/>
      <c r="B2806" s="72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2"/>
      <c r="B2807" s="72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2"/>
      <c r="B2808" s="72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2"/>
      <c r="B2809" s="72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2"/>
      <c r="B2810" s="72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2"/>
      <c r="B2811" s="72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2"/>
      <c r="B2812" s="72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2"/>
      <c r="B2813" s="72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2"/>
      <c r="B2814" s="72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2"/>
      <c r="B2815" s="72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2"/>
      <c r="B2816" s="72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2"/>
      <c r="B2817" s="72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2"/>
      <c r="B2818" s="72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2"/>
      <c r="B2819" s="72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2"/>
      <c r="B2820" s="72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2"/>
      <c r="B2821" s="72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2"/>
      <c r="B2822" s="72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2"/>
      <c r="B2823" s="72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2"/>
      <c r="B2824" s="72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2"/>
      <c r="B2825" s="72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2"/>
      <c r="B2826" s="72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2"/>
      <c r="B2827" s="72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2"/>
      <c r="B2828" s="72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2"/>
      <c r="B2829" s="72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2"/>
      <c r="B2830" s="72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2"/>
      <c r="B2831" s="72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2"/>
      <c r="B2832" s="72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2"/>
      <c r="B2833" s="72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2"/>
      <c r="B2834" s="72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2"/>
      <c r="B2835" s="72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2"/>
      <c r="B2836" s="72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2"/>
      <c r="B2837" s="72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2"/>
      <c r="B2838" s="72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2"/>
      <c r="B2839" s="72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2"/>
      <c r="B2840" s="72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2"/>
      <c r="B2841" s="72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2"/>
      <c r="B2842" s="72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2"/>
      <c r="B2843" s="72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2"/>
      <c r="B2844" s="72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2"/>
      <c r="B2845" s="72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2"/>
      <c r="B2846" s="72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2"/>
      <c r="B2847" s="72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2"/>
      <c r="B2848" s="72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2"/>
      <c r="B2849" s="72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2"/>
      <c r="B2850" s="72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2"/>
      <c r="B2851" s="72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2"/>
      <c r="B2852" s="72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2"/>
      <c r="B2853" s="72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2"/>
      <c r="B2854" s="72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2"/>
      <c r="B2855" s="72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2"/>
      <c r="B2856" s="72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2"/>
      <c r="B2857" s="72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2"/>
      <c r="B2858" s="72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2"/>
      <c r="B2859" s="72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2"/>
      <c r="B2860" s="72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2"/>
      <c r="B2861" s="72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2"/>
      <c r="B2862" s="72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2"/>
      <c r="B2863" s="72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2"/>
      <c r="B2864" s="72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2"/>
      <c r="B2865" s="72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2"/>
      <c r="B2866" s="72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2"/>
      <c r="B2867" s="72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2"/>
      <c r="B2868" s="72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2"/>
      <c r="B2869" s="72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2"/>
      <c r="B2870" s="72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2"/>
      <c r="B2871" s="72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2"/>
      <c r="B2872" s="72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2"/>
      <c r="B2873" s="72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2"/>
      <c r="B2874" s="72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2"/>
      <c r="B2875" s="72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2"/>
      <c r="B2876" s="72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2"/>
      <c r="B2877" s="72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2"/>
      <c r="B2878" s="72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2"/>
      <c r="B2879" s="72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2"/>
      <c r="B2880" s="72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2"/>
      <c r="B2881" s="72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2"/>
      <c r="B2882" s="72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2"/>
      <c r="B2883" s="72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2"/>
      <c r="B2884" s="72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2"/>
      <c r="B2885" s="72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2"/>
      <c r="B2886" s="72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2"/>
      <c r="B2887" s="72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2"/>
      <c r="B2888" s="72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2"/>
      <c r="B2889" s="72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2"/>
      <c r="B2890" s="72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2"/>
      <c r="B2891" s="72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2"/>
      <c r="B2892" s="72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2"/>
      <c r="B2893" s="72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2"/>
      <c r="B2894" s="72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2"/>
      <c r="B2895" s="72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2"/>
      <c r="B2896" s="72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2"/>
      <c r="B2897" s="72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2"/>
      <c r="B2898" s="72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2"/>
      <c r="B2899" s="72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2"/>
      <c r="B2900" s="72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2"/>
      <c r="B2901" s="72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2"/>
      <c r="B2902" s="72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2"/>
      <c r="B2903" s="72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2"/>
      <c r="B2904" s="72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2"/>
      <c r="B2905" s="72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2"/>
      <c r="B2906" s="72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2"/>
      <c r="B2907" s="72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2"/>
      <c r="B2908" s="72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2"/>
      <c r="B2909" s="72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2"/>
      <c r="B2910" s="72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2"/>
      <c r="B2911" s="72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2"/>
      <c r="B2912" s="72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2"/>
      <c r="B2913" s="72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2"/>
      <c r="B2914" s="72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2"/>
      <c r="B2915" s="72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2"/>
      <c r="B2916" s="72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2"/>
      <c r="B2917" s="72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2"/>
      <c r="B2918" s="72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2"/>
      <c r="B2919" s="72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2"/>
      <c r="B2920" s="72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2"/>
      <c r="B2921" s="72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2"/>
      <c r="B2922" s="72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2"/>
      <c r="B2923" s="72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2"/>
      <c r="B2924" s="72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2"/>
      <c r="B2925" s="72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2"/>
      <c r="B2926" s="72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2"/>
      <c r="B2927" s="72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2"/>
      <c r="B2928" s="72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2"/>
      <c r="B2929" s="72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2"/>
      <c r="B2930" s="72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2"/>
      <c r="B2931" s="72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2"/>
      <c r="B2932" s="72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2"/>
      <c r="B2933" s="72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2"/>
      <c r="B2934" s="72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</row>
    <row r="2935" spans="1:149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</row>
    <row r="2937" spans="1:149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</row>
    <row r="3117" spans="1:149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</row>
    <row r="3119" spans="1:149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</row>
    <row r="3301" spans="1:149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</row>
    <row r="3303" spans="1:149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</row>
    <row r="3482" spans="1:149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</row>
    <row r="3484" spans="1:149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</row>
    <row r="3665" spans="1:149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</row>
    <row r="3667" spans="1:149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</row>
    <row r="3849" spans="1:149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</row>
    <row r="4030" spans="1:149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</row>
    <row r="4214" spans="1:149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</row>
    <row r="4397" spans="1:149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</row>
    <row r="4582" spans="1:149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2022-07-29T15:28:32Z</dcterms:modified>
</cp:coreProperties>
</file>