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F9DE213-7633-40C6-978D-A1B4F2952A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D11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F27" i="1" s="1"/>
  <c r="AK166" i="1"/>
  <c r="AL166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E12" i="1" l="1"/>
  <c r="E13" i="1" s="1"/>
  <c r="G10" i="1"/>
  <c r="A15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P31" i="1" s="1"/>
  <c r="AR30" i="1" s="1"/>
  <c r="AK151" i="1"/>
  <c r="AI153" i="1"/>
  <c r="AJ153" i="1" s="1"/>
  <c r="AL151" i="1"/>
  <c r="D12" i="1" l="1"/>
  <c r="D13" i="1" s="1"/>
  <c r="H15" i="1"/>
  <c r="AT30" i="1"/>
  <c r="AT13" i="1"/>
  <c r="AL152" i="1"/>
  <c r="AO15" i="1"/>
  <c r="AP15" i="1" s="1"/>
  <c r="AR14" i="1" s="1"/>
  <c r="AT14" i="1" s="1"/>
  <c r="AS31" i="1"/>
  <c r="AQ31" i="1"/>
  <c r="E14" i="1"/>
  <c r="E15" i="1" s="1"/>
  <c r="AC30" i="1"/>
  <c r="AD29" i="1"/>
  <c r="AM27" i="1"/>
  <c r="AL168" i="1"/>
  <c r="P10" i="1"/>
  <c r="AK168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F12" i="1" l="1"/>
  <c r="F13" i="1" s="1"/>
  <c r="G12" i="1"/>
  <c r="H16" i="1"/>
  <c r="A17" i="1"/>
  <c r="X10" i="1"/>
  <c r="B10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AK169" i="1"/>
  <c r="AL169" i="1"/>
  <c r="D14" i="1"/>
  <c r="D15" i="1" s="1"/>
  <c r="G13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H17" i="1" l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H18" i="1" s="1"/>
  <c r="AI156" i="1"/>
  <c r="AJ156" i="1" s="1"/>
  <c r="AO18" i="1" s="1"/>
  <c r="AP18" i="1" s="1"/>
  <c r="AR17" i="1" s="1"/>
  <c r="AT33" i="1" l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H23" i="1" l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E12" i="1" s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s="1"/>
  <c r="G23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T41" i="1" s="1"/>
  <c r="T42" i="1" s="1"/>
  <c r="T43" i="1" s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AT54" i="1" l="1"/>
  <c r="AS55" i="1"/>
  <c r="AQ55" i="1"/>
  <c r="AM50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A40" i="1" l="1"/>
  <c r="A41" i="1" s="1"/>
  <c r="AF52" i="1"/>
  <c r="AS56" i="1"/>
  <c r="AQ56" i="1"/>
  <c r="AT55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A42" i="1" l="1"/>
  <c r="G39" i="1"/>
  <c r="G38" i="1"/>
  <c r="AT56" i="1"/>
  <c r="AQ57" i="1"/>
  <c r="AS57" i="1"/>
  <c r="AM52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3" i="1" l="1"/>
  <c r="AT57" i="1"/>
  <c r="AQ58" i="1"/>
  <c r="AS58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K196" i="1"/>
  <c r="AL196" i="1"/>
  <c r="AM18" i="1"/>
  <c r="AF19" i="1"/>
  <c r="AI198" i="1"/>
  <c r="AJ198" i="1" s="1"/>
  <c r="AO60" i="1" s="1"/>
  <c r="AP60" i="1" s="1"/>
  <c r="AR59" i="1" s="1"/>
  <c r="AH199" i="1"/>
  <c r="T45" i="1"/>
  <c r="AT59" i="1" l="1"/>
  <c r="AQ60" i="1"/>
  <c r="AS60" i="1"/>
  <c r="AK197" i="1"/>
  <c r="AL197" i="1"/>
  <c r="AI199" i="1"/>
  <c r="AJ199" i="1" s="1"/>
  <c r="AO61" i="1" s="1"/>
  <c r="AP61" i="1" s="1"/>
  <c r="AR60" i="1" s="1"/>
  <c r="AH200" i="1"/>
  <c r="T46" i="1"/>
  <c r="A44" i="1"/>
  <c r="H38" i="1" l="1"/>
  <c r="H39" i="1" s="1"/>
  <c r="H40" i="1" s="1"/>
  <c r="H41" i="1" s="1"/>
  <c r="H42" i="1" s="1"/>
  <c r="H43" i="1" s="1"/>
  <c r="AT60" i="1"/>
  <c r="AQ61" i="1"/>
  <c r="AS61" i="1"/>
  <c r="AK198" i="1"/>
  <c r="AL198" i="1"/>
  <c r="AI200" i="1"/>
  <c r="AJ200" i="1" s="1"/>
  <c r="AO62" i="1" s="1"/>
  <c r="AP62" i="1" s="1"/>
  <c r="AR61" i="1" s="1"/>
  <c r="AH201" i="1"/>
  <c r="T47" i="1"/>
  <c r="A45" i="1"/>
  <c r="H44" i="1" l="1"/>
  <c r="H45" i="1" s="1"/>
  <c r="AT61" i="1"/>
  <c r="AQ62" i="1"/>
  <c r="AS62" i="1"/>
  <c r="AK199" i="1"/>
  <c r="AL199" i="1"/>
  <c r="AI201" i="1"/>
  <c r="AJ201" i="1" s="1"/>
  <c r="AO63" i="1" s="1"/>
  <c r="AP63" i="1" s="1"/>
  <c r="AR62" i="1" s="1"/>
  <c r="AH202" i="1"/>
  <c r="T48" i="1"/>
  <c r="A46" i="1"/>
  <c r="H46" i="1" l="1"/>
  <c r="AT62" i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23" i="1" l="1"/>
  <c r="Q41" i="1"/>
  <c r="Q42" i="1"/>
  <c r="Q43" i="1"/>
  <c r="Q15" i="1"/>
  <c r="Q17" i="1"/>
  <c r="Q39" i="1"/>
  <c r="AF25" i="1"/>
  <c r="Q40" i="1"/>
  <c r="AT94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R41" i="1" l="1"/>
  <c r="S41" i="1" s="1"/>
  <c r="Y41" i="1"/>
  <c r="R43" i="1"/>
  <c r="S43" i="1" s="1"/>
  <c r="Y43" i="1"/>
  <c r="R42" i="1"/>
  <c r="S42" i="1" s="1"/>
  <c r="Y42" i="1"/>
  <c r="Y23" i="1"/>
  <c r="R23" i="1"/>
  <c r="S23" i="1" s="1"/>
  <c r="R22" i="1"/>
  <c r="AA41" i="1"/>
  <c r="AA42" i="1" s="1"/>
  <c r="AA43" i="1" s="1"/>
  <c r="Z41" i="1"/>
  <c r="Z42" i="1" s="1"/>
  <c r="Z43" i="1" s="1"/>
  <c r="U41" i="1"/>
  <c r="C41" i="1"/>
  <c r="C42" i="1" s="1"/>
  <c r="C43" i="1" s="1"/>
  <c r="R16" i="1"/>
  <c r="R39" i="1"/>
  <c r="S39" i="1" s="1"/>
  <c r="Y39" i="1"/>
  <c r="R17" i="1"/>
  <c r="S17" i="1" s="1"/>
  <c r="Y17" i="1"/>
  <c r="Y15" i="1"/>
  <c r="R15" i="1"/>
  <c r="S15" i="1" s="1"/>
  <c r="R14" i="1"/>
  <c r="R37" i="1"/>
  <c r="R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W41" i="1" l="1"/>
  <c r="C15" i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K15" i="1" s="1"/>
  <c r="L15" i="1" s="1"/>
  <c r="O15" i="1" s="1"/>
  <c r="P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K17" i="1" s="1"/>
  <c r="L17" i="1" s="1"/>
  <c r="O17" i="1" s="1"/>
  <c r="P17" i="1" s="1"/>
  <c r="AQ115" i="1"/>
  <c r="AS115" i="1"/>
  <c r="H98" i="1"/>
  <c r="AT114" i="1"/>
  <c r="X12" i="1"/>
  <c r="B12" i="1" s="1"/>
  <c r="AL252" i="1"/>
  <c r="W13" i="1"/>
  <c r="U14" i="1"/>
  <c r="U15" i="1" s="1"/>
  <c r="W15" i="1" s="1"/>
  <c r="X15" i="1" s="1"/>
  <c r="B15" i="1" s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U17" i="1" s="1"/>
  <c r="W17" i="1" s="1"/>
  <c r="X17" i="1" s="1"/>
  <c r="B17" i="1" s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I43" i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G41" i="1"/>
  <c r="L41" i="1"/>
  <c r="J43" i="1"/>
  <c r="K43" i="1" s="1"/>
  <c r="F42" i="1"/>
  <c r="E42" i="1"/>
  <c r="U42" i="1"/>
  <c r="W42" i="1" s="1"/>
  <c r="O39" i="1"/>
  <c r="X38" i="1"/>
  <c r="B38" i="1" s="1"/>
  <c r="L40" i="1"/>
  <c r="M41" i="1" s="1"/>
  <c r="M42" i="1" s="1"/>
  <c r="M43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D42" i="1" l="1"/>
  <c r="G42" i="1" s="1"/>
  <c r="F43" i="1"/>
  <c r="E43" i="1"/>
  <c r="U43" i="1"/>
  <c r="W43" i="1" s="1"/>
  <c r="N41" i="1"/>
  <c r="O40" i="1"/>
  <c r="H123" i="1"/>
  <c r="Y123" i="1"/>
  <c r="S123" i="1"/>
  <c r="T126" i="1"/>
  <c r="A124" i="1"/>
  <c r="Q124" i="1" s="1"/>
  <c r="R124" i="1" s="1"/>
  <c r="D43" i="1" l="1"/>
  <c r="L43" i="1" s="1"/>
  <c r="G43" i="1"/>
  <c r="L42" i="1"/>
  <c r="N42" i="1"/>
  <c r="O41" i="1"/>
  <c r="P41" i="1" s="1"/>
  <c r="X41" i="1" s="1"/>
  <c r="B41" i="1" s="1"/>
  <c r="H124" i="1"/>
  <c r="S124" i="1"/>
  <c r="Y124" i="1"/>
  <c r="A125" i="1"/>
  <c r="Q125" i="1" s="1"/>
  <c r="R125" i="1" s="1"/>
  <c r="T127" i="1"/>
  <c r="N43" i="1" l="1"/>
  <c r="O43" i="1" s="1"/>
  <c r="P43" i="1" s="1"/>
  <c r="O42" i="1"/>
  <c r="P42" i="1" s="1"/>
  <c r="H125" i="1"/>
  <c r="Y125" i="1"/>
  <c r="S125" i="1"/>
  <c r="T128" i="1"/>
  <c r="A126" i="1"/>
  <c r="Q126" i="1" s="1"/>
  <c r="R126" i="1" s="1"/>
  <c r="X42" i="1" l="1"/>
  <c r="B42" i="1" s="1"/>
  <c r="X43" i="1"/>
  <c r="B43" i="1" s="1"/>
  <c r="H126" i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R163" i="1" s="1"/>
  <c r="J44" i="1"/>
  <c r="K44" i="1" s="1"/>
  <c r="E44" i="1" s="1"/>
  <c r="I46" i="1"/>
  <c r="A164" i="1"/>
  <c r="Q164" i="1" s="1"/>
  <c r="T166" i="1"/>
  <c r="H164" i="1" l="1"/>
  <c r="R164" i="1"/>
  <c r="J45" i="1"/>
  <c r="K45" i="1" s="1"/>
  <c r="F44" i="1"/>
  <c r="I47" i="1"/>
  <c r="T167" i="1"/>
  <c r="A165" i="1"/>
  <c r="Q165" i="1" s="1"/>
  <c r="R165" i="1" s="1"/>
  <c r="H165" i="1" l="1"/>
  <c r="J46" i="1"/>
  <c r="K46" i="1" s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H166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M44" i="1"/>
  <c r="E47" i="1"/>
  <c r="F47" i="1"/>
  <c r="H167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F49" i="1" s="1"/>
  <c r="E48" i="1"/>
  <c r="H168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C100" i="1" l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l="1"/>
  <c r="C107" i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C111" i="1" l="1"/>
  <c r="P110" i="1"/>
  <c r="X110" i="1" s="1"/>
  <c r="B110" i="1" s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l="1"/>
  <c r="B131" i="1" s="1"/>
  <c r="S131" i="1"/>
  <c r="C133" i="1"/>
  <c r="P132" i="1"/>
  <c r="Y131" i="1" l="1"/>
  <c r="S132" i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l="1"/>
  <c r="B160" i="1" s="1"/>
  <c r="S160" i="1"/>
  <c r="C162" i="1"/>
  <c r="P161" i="1"/>
  <c r="X161" i="1" s="1"/>
  <c r="B161" i="1" s="1"/>
  <c r="Y160" i="1" l="1"/>
  <c r="C163" i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Z39" i="1"/>
  <c r="Z40" i="1" s="1"/>
  <c r="U39" i="1"/>
  <c r="W39" i="1" s="1"/>
  <c r="R38" i="1"/>
  <c r="S38" i="1" s="1"/>
  <c r="Y38" i="1"/>
  <c r="X187" i="1"/>
  <c r="B187" i="1" s="1"/>
  <c r="C189" i="1"/>
  <c r="P188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X39" i="1"/>
  <c r="B39" i="1" s="1"/>
  <c r="U40" i="1"/>
  <c r="C40" i="1"/>
  <c r="X188" i="1"/>
  <c r="B188" i="1" s="1"/>
  <c r="C190" i="1"/>
  <c r="P189" i="1"/>
  <c r="P40" i="1" l="1"/>
  <c r="S40" i="1" s="1"/>
  <c r="W40" i="1"/>
  <c r="X189" i="1"/>
  <c r="B189" i="1" s="1"/>
  <c r="C191" i="1"/>
  <c r="P190" i="1"/>
  <c r="X40" i="1" l="1"/>
  <c r="B40" i="1" s="1"/>
  <c r="X190" i="1"/>
  <c r="B190" i="1" s="1"/>
  <c r="C192" i="1"/>
  <c r="P191" i="1"/>
  <c r="S191" i="1" s="1"/>
  <c r="Y40" i="1" l="1"/>
  <c r="X191" i="1"/>
  <c r="B191" i="1" s="1"/>
  <c r="C193" i="1"/>
  <c r="P192" i="1"/>
  <c r="Y191" i="1" l="1"/>
  <c r="U44" i="1"/>
  <c r="C44" i="1"/>
  <c r="X192" i="1"/>
  <c r="B192" i="1" s="1"/>
  <c r="C194" i="1"/>
  <c r="P193" i="1"/>
  <c r="C45" i="1" l="1"/>
  <c r="P44" i="1"/>
  <c r="W44" i="1"/>
  <c r="U45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S69" i="1" s="1"/>
  <c r="X218" i="1"/>
  <c r="B218" i="1" s="1"/>
  <c r="C220" i="1"/>
  <c r="P219" i="1"/>
  <c r="X69" i="1" l="1"/>
  <c r="B69" i="1" s="1"/>
  <c r="C71" i="1"/>
  <c r="P70" i="1"/>
  <c r="W70" i="1"/>
  <c r="U71" i="1"/>
  <c r="X219" i="1"/>
  <c r="B219" i="1" s="1"/>
  <c r="C221" i="1"/>
  <c r="P220" i="1"/>
  <c r="P71" i="1" l="1"/>
  <c r="C72" i="1"/>
  <c r="W71" i="1"/>
  <c r="U72" i="1"/>
  <c r="Y69" i="1"/>
  <c r="X70" i="1"/>
  <c r="B70" i="1" s="1"/>
  <c r="S71" i="1"/>
  <c r="X220" i="1"/>
  <c r="B220" i="1" s="1"/>
  <c r="C222" i="1"/>
  <c r="P221" i="1"/>
  <c r="X71" i="1" l="1"/>
  <c r="W72" i="1"/>
  <c r="U73" i="1"/>
  <c r="P72" i="1"/>
  <c r="C73" i="1"/>
  <c r="Y71" i="1"/>
  <c r="X221" i="1"/>
  <c r="B221" i="1" s="1"/>
  <c r="C223" i="1"/>
  <c r="P222" i="1"/>
  <c r="S222" i="1" s="1"/>
  <c r="B71" i="1" l="1"/>
  <c r="X72" i="1"/>
  <c r="B72" i="1" s="1"/>
  <c r="P73" i="1"/>
  <c r="C74" i="1"/>
  <c r="W73" i="1"/>
  <c r="U74" i="1"/>
  <c r="X222" i="1"/>
  <c r="C224" i="1"/>
  <c r="P223" i="1"/>
  <c r="B222" i="1" l="1"/>
  <c r="W74" i="1"/>
  <c r="U75" i="1"/>
  <c r="C75" i="1"/>
  <c r="P74" i="1"/>
  <c r="Y222" i="1"/>
  <c r="X73" i="1"/>
  <c r="B73" i="1" s="1"/>
  <c r="C225" i="1"/>
  <c r="P224" i="1"/>
  <c r="X223" i="1"/>
  <c r="B223" i="1" s="1"/>
  <c r="X74" i="1" l="1"/>
  <c r="B74" i="1" s="1"/>
  <c r="C76" i="1"/>
  <c r="P75" i="1"/>
  <c r="W75" i="1"/>
  <c r="U76" i="1"/>
  <c r="S224" i="1"/>
  <c r="X224" i="1"/>
  <c r="C226" i="1"/>
  <c r="P225" i="1"/>
  <c r="X75" i="1" l="1"/>
  <c r="B75" i="1" s="1"/>
  <c r="W76" i="1"/>
  <c r="U77" i="1"/>
  <c r="C77" i="1"/>
  <c r="P76" i="1"/>
  <c r="Y224" i="1"/>
  <c r="B224" i="1"/>
  <c r="S225" i="1"/>
  <c r="X225" i="1"/>
  <c r="B225" i="1" s="1"/>
  <c r="C227" i="1"/>
  <c r="P226" i="1"/>
  <c r="X76" i="1" l="1"/>
  <c r="B76" i="1" s="1"/>
  <c r="C78" i="1"/>
  <c r="P77" i="1"/>
  <c r="W77" i="1"/>
  <c r="U78" i="1"/>
  <c r="X226" i="1"/>
  <c r="B226" i="1" s="1"/>
  <c r="C228" i="1"/>
  <c r="P227" i="1"/>
  <c r="Y225" i="1"/>
  <c r="W78" i="1" l="1"/>
  <c r="U79" i="1"/>
  <c r="X77" i="1"/>
  <c r="B77" i="1" s="1"/>
  <c r="C79" i="1"/>
  <c r="P78" i="1"/>
  <c r="X227" i="1"/>
  <c r="B227" i="1" s="1"/>
  <c r="C229" i="1"/>
  <c r="P228" i="1"/>
  <c r="X78" i="1" l="1"/>
  <c r="B78" i="1" s="1"/>
  <c r="W79" i="1"/>
  <c r="U80" i="1"/>
  <c r="C80" i="1"/>
  <c r="P79" i="1"/>
  <c r="X228" i="1"/>
  <c r="B228" i="1" s="1"/>
  <c r="C230" i="1"/>
  <c r="P229" i="1"/>
  <c r="X79" i="1" l="1"/>
  <c r="B79" i="1" s="1"/>
  <c r="C81" i="1"/>
  <c r="P80" i="1"/>
  <c r="W80" i="1"/>
  <c r="U81" i="1"/>
  <c r="X229" i="1"/>
  <c r="B229" i="1" s="1"/>
  <c r="C231" i="1"/>
  <c r="P230" i="1"/>
  <c r="W81" i="1" l="1"/>
  <c r="U82" i="1"/>
  <c r="X80" i="1"/>
  <c r="B80" i="1" s="1"/>
  <c r="C82" i="1"/>
  <c r="P81" i="1"/>
  <c r="X230" i="1"/>
  <c r="B230" i="1" s="1"/>
  <c r="C232" i="1"/>
  <c r="P231" i="1"/>
  <c r="X81" i="1" l="1"/>
  <c r="B81" i="1" s="1"/>
  <c r="W82" i="1"/>
  <c r="U83" i="1"/>
  <c r="P82" i="1"/>
  <c r="C83" i="1"/>
  <c r="X231" i="1"/>
  <c r="B231" i="1" s="1"/>
  <c r="C233" i="1"/>
  <c r="P232" i="1"/>
  <c r="X82" i="1" l="1"/>
  <c r="B82" i="1" s="1"/>
  <c r="P83" i="1"/>
  <c r="C84" i="1"/>
  <c r="W83" i="1"/>
  <c r="U84" i="1"/>
  <c r="X232" i="1"/>
  <c r="B232" i="1" s="1"/>
  <c r="C234" i="1"/>
  <c r="P233" i="1"/>
  <c r="W84" i="1" l="1"/>
  <c r="U85" i="1"/>
  <c r="P84" i="1"/>
  <c r="C85" i="1"/>
  <c r="X83" i="1"/>
  <c r="B83" i="1" s="1"/>
  <c r="C235" i="1"/>
  <c r="P234" i="1"/>
  <c r="X233" i="1"/>
  <c r="B233" i="1" s="1"/>
  <c r="X84" i="1" l="1"/>
  <c r="B84" i="1" s="1"/>
  <c r="P85" i="1"/>
  <c r="C86" i="1"/>
  <c r="W85" i="1"/>
  <c r="U86" i="1"/>
  <c r="X234" i="1"/>
  <c r="B234" i="1" s="1"/>
  <c r="C236" i="1"/>
  <c r="P235" i="1"/>
  <c r="W86" i="1" l="1"/>
  <c r="U87" i="1"/>
  <c r="P86" i="1"/>
  <c r="C87" i="1"/>
  <c r="X85" i="1"/>
  <c r="B85" i="1" s="1"/>
  <c r="X235" i="1"/>
  <c r="B235" i="1" s="1"/>
  <c r="C237" i="1"/>
  <c r="P236" i="1"/>
  <c r="X86" i="1" l="1"/>
  <c r="B86" i="1" s="1"/>
  <c r="C88" i="1"/>
  <c r="P87" i="1"/>
  <c r="W87" i="1"/>
  <c r="U88" i="1"/>
  <c r="X236" i="1"/>
  <c r="B236" i="1" s="1"/>
  <c r="C238" i="1"/>
  <c r="P237" i="1"/>
  <c r="W88" i="1" l="1"/>
  <c r="U89" i="1"/>
  <c r="X87" i="1"/>
  <c r="B87" i="1" s="1"/>
  <c r="C89" i="1"/>
  <c r="P88" i="1"/>
  <c r="C239" i="1"/>
  <c r="P238" i="1"/>
  <c r="X237" i="1"/>
  <c r="B237" i="1" s="1"/>
  <c r="X88" i="1" l="1"/>
  <c r="B88" i="1" s="1"/>
  <c r="C90" i="1"/>
  <c r="P89" i="1"/>
  <c r="W89" i="1"/>
  <c r="U90" i="1"/>
  <c r="X238" i="1"/>
  <c r="B238" i="1" s="1"/>
  <c r="C240" i="1"/>
  <c r="P239" i="1"/>
  <c r="W90" i="1" l="1"/>
  <c r="U91" i="1"/>
  <c r="X89" i="1"/>
  <c r="B89" i="1" s="1"/>
  <c r="P90" i="1"/>
  <c r="C91" i="1"/>
  <c r="C241" i="1"/>
  <c r="P240" i="1"/>
  <c r="X239" i="1"/>
  <c r="B239" i="1" s="1"/>
  <c r="X90" i="1" l="1"/>
  <c r="B90" i="1" s="1"/>
  <c r="W91" i="1"/>
  <c r="U92" i="1"/>
  <c r="C92" i="1"/>
  <c r="P91" i="1"/>
  <c r="X240" i="1"/>
  <c r="B240" i="1" s="1"/>
  <c r="C242" i="1"/>
  <c r="P241" i="1"/>
  <c r="X91" i="1" l="1"/>
  <c r="B91" i="1" s="1"/>
  <c r="P92" i="1"/>
  <c r="C93" i="1"/>
  <c r="W92" i="1"/>
  <c r="U93" i="1"/>
  <c r="X241" i="1"/>
  <c r="B241" i="1" s="1"/>
  <c r="C243" i="1"/>
  <c r="P242" i="1"/>
  <c r="W93" i="1" l="1"/>
  <c r="U94" i="1"/>
  <c r="C94" i="1"/>
  <c r="P93" i="1"/>
  <c r="X92" i="1"/>
  <c r="B92" i="1" s="1"/>
  <c r="X242" i="1"/>
  <c r="B242" i="1" s="1"/>
  <c r="C244" i="1"/>
  <c r="P243" i="1"/>
  <c r="X93" i="1" l="1"/>
  <c r="B93" i="1" s="1"/>
  <c r="C95" i="1"/>
  <c r="P94" i="1"/>
  <c r="W94" i="1"/>
  <c r="U95" i="1"/>
  <c r="X243" i="1"/>
  <c r="B243" i="1" s="1"/>
  <c r="C245" i="1"/>
  <c r="P244" i="1"/>
  <c r="X94" i="1" l="1"/>
  <c r="B94" i="1" s="1"/>
  <c r="W95" i="1"/>
  <c r="U96" i="1"/>
  <c r="C96" i="1"/>
  <c r="P95" i="1"/>
  <c r="X244" i="1"/>
  <c r="B244" i="1" s="1"/>
  <c r="C246" i="1"/>
  <c r="P245" i="1"/>
  <c r="X95" i="1" l="1"/>
  <c r="B95" i="1" s="1"/>
  <c r="W96" i="1"/>
  <c r="U97" i="1"/>
  <c r="C97" i="1"/>
  <c r="P96" i="1"/>
  <c r="X245" i="1"/>
  <c r="B245" i="1" s="1"/>
  <c r="C247" i="1"/>
  <c r="P246" i="1"/>
  <c r="X96" i="1" l="1"/>
  <c r="B96" i="1" s="1"/>
  <c r="C98" i="1"/>
  <c r="P97" i="1"/>
  <c r="W97" i="1"/>
  <c r="U98" i="1"/>
  <c r="X246" i="1"/>
  <c r="B246" i="1" s="1"/>
  <c r="C248" i="1"/>
  <c r="P247" i="1"/>
  <c r="W98" i="1" l="1"/>
  <c r="U99" i="1"/>
  <c r="W99" i="1" s="1"/>
  <c r="X97" i="1"/>
  <c r="B97" i="1" s="1"/>
  <c r="C99" i="1"/>
  <c r="P99" i="1" s="1"/>
  <c r="P98" i="1"/>
  <c r="X247" i="1"/>
  <c r="B247" i="1" s="1"/>
  <c r="C249" i="1"/>
  <c r="P248" i="1"/>
  <c r="X98" i="1" l="1"/>
  <c r="B98" i="1" s="1"/>
  <c r="X99" i="1"/>
  <c r="S99" i="1"/>
  <c r="X248" i="1"/>
  <c r="B248" i="1" s="1"/>
  <c r="C250" i="1"/>
  <c r="P249" i="1"/>
  <c r="B99" i="1" l="1"/>
  <c r="Y99" i="1"/>
  <c r="X249" i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S252" i="1" s="1"/>
  <c r="X252" i="1" l="1"/>
  <c r="C254" i="1"/>
  <c r="P253" i="1"/>
  <c r="S253" i="1" s="1"/>
  <c r="B252" i="1" l="1"/>
  <c r="Y252" i="1"/>
  <c r="X253" i="1"/>
  <c r="B253" i="1" s="1"/>
  <c r="C255" i="1"/>
  <c r="P254" i="1"/>
  <c r="P255" i="1" l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B283" i="1" s="1"/>
  <c r="C285" i="1"/>
  <c r="P284" i="1"/>
  <c r="X284" i="1" l="1"/>
  <c r="B284" i="1" s="1"/>
  <c r="C286" i="1"/>
  <c r="P285" i="1"/>
  <c r="Y283" i="1"/>
  <c r="S285" i="1" l="1"/>
  <c r="X285" i="1"/>
  <c r="C287" i="1"/>
  <c r="P286" i="1"/>
  <c r="Y285" i="1" l="1"/>
  <c r="X286" i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S313" i="1" s="1"/>
  <c r="X313" i="1" l="1"/>
  <c r="C315" i="1"/>
  <c r="P314" i="1"/>
  <c r="B313" i="1" l="1"/>
  <c r="Y313" i="1"/>
  <c r="X314" i="1"/>
  <c r="B314" i="1" s="1"/>
  <c r="C316" i="1"/>
  <c r="P315" i="1"/>
  <c r="S315" i="1" l="1"/>
  <c r="X315" i="1"/>
  <c r="B315" i="1" s="1"/>
  <c r="C317" i="1"/>
  <c r="P316" i="1"/>
  <c r="S316" i="1" l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C373" i="1"/>
  <c r="P372" i="1"/>
  <c r="B371" i="1" l="1"/>
  <c r="X372" i="1"/>
  <c r="B372" i="1" s="1"/>
  <c r="C374" i="1"/>
  <c r="P373" i="1"/>
  <c r="X373" i="1" l="1"/>
  <c r="C375" i="1"/>
  <c r="P374" i="1"/>
  <c r="B373" i="1" l="1"/>
  <c r="P375" i="1"/>
  <c r="X375" i="1" s="1"/>
  <c r="B375" i="1" s="1"/>
  <c r="C376" i="1"/>
  <c r="X374" i="1"/>
  <c r="B374" i="1" s="1"/>
  <c r="S375" i="1"/>
  <c r="C377" i="1" l="1"/>
  <c r="P376" i="1"/>
  <c r="Y375" i="1"/>
  <c r="S376" i="1" l="1"/>
  <c r="X376" i="1"/>
  <c r="C378" i="1"/>
  <c r="P377" i="1"/>
  <c r="Y376" i="1" l="1"/>
  <c r="X377" i="1"/>
  <c r="B377" i="1" s="1"/>
  <c r="B376" i="1"/>
  <c r="C379" i="1"/>
  <c r="P378" i="1"/>
  <c r="X378" i="1" l="1"/>
  <c r="C380" i="1"/>
  <c r="P379" i="1"/>
  <c r="B378" i="1" l="1"/>
  <c r="X379" i="1"/>
  <c r="B379" i="1" s="1"/>
  <c r="C381" i="1"/>
  <c r="P380" i="1"/>
  <c r="X380" i="1" l="1"/>
  <c r="C382" i="1"/>
  <c r="P381" i="1"/>
  <c r="B380" i="1" l="1"/>
  <c r="X381" i="1"/>
  <c r="B381" i="1" s="1"/>
  <c r="C383" i="1"/>
  <c r="P382" i="1"/>
  <c r="X382" i="1" l="1"/>
  <c r="B382" i="1" s="1"/>
  <c r="C384" i="1"/>
  <c r="P383" i="1"/>
  <c r="X383" i="1" l="1"/>
  <c r="B383" i="1" s="1"/>
  <c r="C385" i="1"/>
  <c r="P384" i="1"/>
  <c r="C386" i="1" l="1"/>
  <c r="P385" i="1"/>
  <c r="X384" i="1"/>
  <c r="B384" i="1" s="1"/>
  <c r="X385" i="1" l="1"/>
  <c r="C387" i="1"/>
  <c r="P386" i="1"/>
  <c r="B385" i="1" l="1"/>
  <c r="X386" i="1"/>
  <c r="B386" i="1" s="1"/>
  <c r="C388" i="1"/>
  <c r="P387" i="1"/>
  <c r="X387" i="1" l="1"/>
  <c r="C389" i="1"/>
  <c r="P388" i="1"/>
  <c r="B387" i="1" l="1"/>
  <c r="X388" i="1"/>
  <c r="B388" i="1" s="1"/>
  <c r="C390" i="1"/>
  <c r="P389" i="1"/>
  <c r="X389" i="1" l="1"/>
  <c r="B389" i="1" s="1"/>
  <c r="C391" i="1"/>
  <c r="P390" i="1"/>
  <c r="C392" i="1" l="1"/>
  <c r="P391" i="1"/>
  <c r="X390" i="1"/>
  <c r="B390" i="1" l="1"/>
  <c r="X391" i="1"/>
  <c r="B391" i="1" s="1"/>
  <c r="C393" i="1"/>
  <c r="P392" i="1"/>
  <c r="C394" i="1" l="1"/>
  <c r="P393" i="1"/>
  <c r="X392" i="1"/>
  <c r="B392" i="1" l="1"/>
  <c r="X393" i="1"/>
  <c r="B393" i="1" s="1"/>
  <c r="C395" i="1"/>
  <c r="P394" i="1"/>
  <c r="X394" i="1" l="1"/>
  <c r="C396" i="1"/>
  <c r="P395" i="1"/>
  <c r="B394" i="1" l="1"/>
  <c r="X395" i="1"/>
  <c r="B395" i="1" s="1"/>
  <c r="C397" i="1"/>
  <c r="P396" i="1"/>
  <c r="X396" i="1" l="1"/>
  <c r="B396" i="1" s="1"/>
  <c r="C398" i="1"/>
  <c r="P397" i="1"/>
  <c r="X397" i="1" l="1"/>
  <c r="C399" i="1"/>
  <c r="P398" i="1"/>
  <c r="B397" i="1" l="1"/>
  <c r="C400" i="1"/>
  <c r="P399" i="1"/>
  <c r="X398" i="1"/>
  <c r="B398" i="1" s="1"/>
  <c r="X399" i="1" l="1"/>
  <c r="C401" i="1"/>
  <c r="P400" i="1"/>
  <c r="B399" i="1" l="1"/>
  <c r="C402" i="1"/>
  <c r="P401" i="1"/>
  <c r="X400" i="1"/>
  <c r="B400" i="1" s="1"/>
  <c r="X401" i="1" l="1"/>
  <c r="C403" i="1"/>
  <c r="P402" i="1"/>
  <c r="B401" i="1" l="1"/>
  <c r="C404" i="1"/>
  <c r="P403" i="1"/>
  <c r="X402" i="1"/>
  <c r="B402" i="1" s="1"/>
  <c r="X403" i="1" l="1"/>
  <c r="B403" i="1" s="1"/>
  <c r="C405" i="1"/>
  <c r="P404" i="1"/>
  <c r="S404" i="1" l="1"/>
  <c r="X404" i="1"/>
  <c r="C406" i="1"/>
  <c r="P405" i="1"/>
  <c r="B404" i="1" l="1"/>
  <c r="S405" i="1"/>
  <c r="X405" i="1"/>
  <c r="Y405" i="1" s="1"/>
  <c r="C407" i="1"/>
  <c r="P406" i="1"/>
  <c r="Y404" i="1"/>
  <c r="S406" i="1" l="1"/>
  <c r="X406" i="1"/>
  <c r="C408" i="1"/>
  <c r="P407" i="1"/>
  <c r="B405" i="1"/>
  <c r="Y406" i="1" l="1"/>
  <c r="S407" i="1"/>
  <c r="X407" i="1"/>
  <c r="Y407" i="1" s="1"/>
  <c r="C409" i="1"/>
  <c r="P408" i="1"/>
  <c r="B406" i="1"/>
  <c r="X408" i="1" l="1"/>
  <c r="C410" i="1"/>
  <c r="P409" i="1"/>
  <c r="B407" i="1"/>
  <c r="B408" i="1" l="1"/>
  <c r="C411" i="1"/>
  <c r="P410" i="1"/>
  <c r="X409" i="1"/>
  <c r="B409" i="1" s="1"/>
  <c r="X410" i="1" l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C415" i="1"/>
  <c r="P414" i="1"/>
  <c r="B413" i="1" l="1"/>
  <c r="X414" i="1"/>
  <c r="B414" i="1" s="1"/>
  <c r="C416" i="1"/>
  <c r="P415" i="1"/>
  <c r="X415" i="1" l="1"/>
  <c r="C417" i="1"/>
  <c r="P416" i="1"/>
  <c r="B415" i="1" l="1"/>
  <c r="X416" i="1"/>
  <c r="B416" i="1" s="1"/>
  <c r="C418" i="1"/>
  <c r="P417" i="1"/>
  <c r="X417" i="1" l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C424" i="1"/>
  <c r="P423" i="1"/>
  <c r="B422" i="1" l="1"/>
  <c r="X423" i="1"/>
  <c r="B423" i="1" s="1"/>
  <c r="C425" i="1"/>
  <c r="P424" i="1"/>
  <c r="X424" i="1" l="1"/>
  <c r="B424" i="1" s="1"/>
  <c r="C426" i="1"/>
  <c r="P425" i="1"/>
  <c r="X425" i="1" l="1"/>
  <c r="C427" i="1"/>
  <c r="P426" i="1"/>
  <c r="B425" i="1" l="1"/>
  <c r="X426" i="1"/>
  <c r="B426" i="1" s="1"/>
  <c r="C428" i="1"/>
  <c r="P427" i="1"/>
  <c r="X427" i="1" l="1"/>
  <c r="C429" i="1"/>
  <c r="P428" i="1"/>
  <c r="B427" i="1" l="1"/>
  <c r="C430" i="1"/>
  <c r="P429" i="1"/>
  <c r="X428" i="1"/>
  <c r="B428" i="1" s="1"/>
  <c r="X429" i="1" l="1"/>
  <c r="B429" i="1" s="1"/>
  <c r="C431" i="1"/>
  <c r="P430" i="1"/>
  <c r="X430" i="1" l="1"/>
  <c r="B430" i="1" s="1"/>
  <c r="C432" i="1"/>
  <c r="P431" i="1"/>
  <c r="X431" i="1" l="1"/>
  <c r="B431" i="1" s="1"/>
  <c r="C433" i="1"/>
  <c r="P432" i="1"/>
  <c r="X432" i="1" l="1"/>
  <c r="C434" i="1"/>
  <c r="P433" i="1"/>
  <c r="Y498" i="1"/>
  <c r="B432" i="1" l="1"/>
  <c r="X433" i="1"/>
  <c r="B433" i="1" s="1"/>
  <c r="C435" i="1"/>
  <c r="P434" i="1"/>
  <c r="S434" i="1" l="1"/>
  <c r="X434" i="1"/>
  <c r="C436" i="1"/>
  <c r="P435" i="1"/>
  <c r="B434" i="1" l="1"/>
  <c r="X435" i="1"/>
  <c r="B435" i="1" s="1"/>
  <c r="C437" i="1"/>
  <c r="P436" i="1"/>
  <c r="Y434" i="1"/>
  <c r="C438" i="1" l="1"/>
  <c r="P437" i="1"/>
  <c r="S436" i="1"/>
  <c r="X436" i="1"/>
  <c r="Y436" i="1" l="1"/>
  <c r="B436" i="1"/>
  <c r="S437" i="1"/>
  <c r="X437" i="1"/>
  <c r="Y437" i="1" s="1"/>
  <c r="C439" i="1"/>
  <c r="P438" i="1"/>
  <c r="B437" i="1" l="1"/>
  <c r="C440" i="1"/>
  <c r="P439" i="1"/>
  <c r="X438" i="1"/>
  <c r="Y438" i="1" s="1"/>
  <c r="B438" i="1" l="1"/>
  <c r="X439" i="1"/>
  <c r="C441" i="1"/>
  <c r="P440" i="1"/>
  <c r="B439" i="1" l="1"/>
  <c r="C442" i="1"/>
  <c r="P441" i="1"/>
  <c r="X440" i="1"/>
  <c r="B440" i="1" s="1"/>
  <c r="X441" i="1" l="1"/>
  <c r="C443" i="1"/>
  <c r="P442" i="1"/>
  <c r="B441" i="1" l="1"/>
  <c r="X442" i="1"/>
  <c r="B442" i="1" s="1"/>
  <c r="C444" i="1"/>
  <c r="P443" i="1"/>
  <c r="X443" i="1" l="1"/>
  <c r="C445" i="1"/>
  <c r="P444" i="1"/>
  <c r="B443" i="1" l="1"/>
  <c r="X444" i="1"/>
  <c r="B444" i="1" s="1"/>
  <c r="C446" i="1"/>
  <c r="P445" i="1"/>
  <c r="X445" i="1" l="1"/>
  <c r="B445" i="1" s="1"/>
  <c r="C447" i="1"/>
  <c r="P446" i="1"/>
  <c r="X446" i="1" l="1"/>
  <c r="C448" i="1"/>
  <c r="P447" i="1"/>
  <c r="B446" i="1" l="1"/>
  <c r="X447" i="1"/>
  <c r="B447" i="1" s="1"/>
  <c r="C449" i="1"/>
  <c r="P448" i="1"/>
  <c r="X448" i="1" l="1"/>
  <c r="C450" i="1"/>
  <c r="P449" i="1"/>
  <c r="B448" i="1" l="1"/>
  <c r="X449" i="1"/>
  <c r="B449" i="1" s="1"/>
  <c r="C451" i="1"/>
  <c r="P450" i="1"/>
  <c r="C452" i="1" l="1"/>
  <c r="P451" i="1"/>
  <c r="X450" i="1"/>
  <c r="B450" i="1" l="1"/>
  <c r="X451" i="1"/>
  <c r="B451" i="1" s="1"/>
  <c r="C453" i="1"/>
  <c r="P452" i="1"/>
  <c r="C454" i="1" l="1"/>
  <c r="P453" i="1"/>
  <c r="X452" i="1"/>
  <c r="B452" i="1" s="1"/>
  <c r="X453" i="1" l="1"/>
  <c r="C455" i="1"/>
  <c r="P454" i="1"/>
  <c r="B453" i="1" l="1"/>
  <c r="X454" i="1"/>
  <c r="B454" i="1" s="1"/>
  <c r="C456" i="1"/>
  <c r="P455" i="1"/>
  <c r="X455" i="1" l="1"/>
  <c r="C457" i="1"/>
  <c r="P456" i="1"/>
  <c r="B455" i="1" l="1"/>
  <c r="C458" i="1"/>
  <c r="P457" i="1"/>
  <c r="X456" i="1"/>
  <c r="B456" i="1" s="1"/>
  <c r="X457" i="1" l="1"/>
  <c r="C459" i="1"/>
  <c r="P458" i="1"/>
  <c r="B457" i="1" l="1"/>
  <c r="C460" i="1"/>
  <c r="P459" i="1"/>
  <c r="X458" i="1"/>
  <c r="B458" i="1" s="1"/>
  <c r="X459" i="1" l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X462" i="1" l="1"/>
  <c r="C464" i="1"/>
  <c r="P463" i="1"/>
  <c r="Y528" i="1"/>
  <c r="B462" i="1" l="1"/>
  <c r="X463" i="1"/>
  <c r="B463" i="1" s="1"/>
  <c r="C465" i="1"/>
  <c r="P464" i="1"/>
  <c r="S464" i="1" l="1"/>
  <c r="X464" i="1"/>
  <c r="C466" i="1"/>
  <c r="P465" i="1"/>
  <c r="B464" i="1" l="1"/>
  <c r="C467" i="1"/>
  <c r="P466" i="1"/>
  <c r="X465" i="1"/>
  <c r="B465" i="1" s="1"/>
  <c r="Y464" i="1"/>
  <c r="S466" i="1" l="1"/>
  <c r="X466" i="1"/>
  <c r="Y466" i="1" s="1"/>
  <c r="C468" i="1"/>
  <c r="P467" i="1"/>
  <c r="S467" i="1" l="1"/>
  <c r="X467" i="1"/>
  <c r="C469" i="1"/>
  <c r="P468" i="1"/>
  <c r="B466" i="1"/>
  <c r="Y467" i="1" l="1"/>
  <c r="X468" i="1"/>
  <c r="B468" i="1" s="1"/>
  <c r="C470" i="1"/>
  <c r="P469" i="1"/>
  <c r="B467" i="1"/>
  <c r="S469" i="1" l="1"/>
  <c r="X469" i="1"/>
  <c r="C471" i="1"/>
  <c r="P470" i="1"/>
  <c r="Y469" i="1" l="1"/>
  <c r="X470" i="1"/>
  <c r="B470" i="1" s="1"/>
  <c r="C472" i="1"/>
  <c r="P471" i="1"/>
  <c r="B469" i="1"/>
  <c r="C473" i="1" l="1"/>
  <c r="P472" i="1"/>
  <c r="X471" i="1"/>
  <c r="B471" i="1" l="1"/>
  <c r="X472" i="1"/>
  <c r="B472" i="1" s="1"/>
  <c r="C474" i="1"/>
  <c r="P473" i="1"/>
  <c r="X473" i="1" l="1"/>
  <c r="B473" i="1" s="1"/>
  <c r="C475" i="1"/>
  <c r="P474" i="1"/>
  <c r="X474" i="1" l="1"/>
  <c r="C476" i="1"/>
  <c r="P475" i="1"/>
  <c r="B474" i="1" l="1"/>
  <c r="X475" i="1"/>
  <c r="B475" i="1" s="1"/>
  <c r="C477" i="1"/>
  <c r="P476" i="1"/>
  <c r="X476" i="1" l="1"/>
  <c r="C478" i="1"/>
  <c r="P477" i="1"/>
  <c r="B476" i="1" l="1"/>
  <c r="X477" i="1"/>
  <c r="B477" i="1" s="1"/>
  <c r="C479" i="1"/>
  <c r="P478" i="1"/>
  <c r="X478" i="1" l="1"/>
  <c r="C480" i="1"/>
  <c r="P479" i="1"/>
  <c r="B478" i="1" l="1"/>
  <c r="X479" i="1"/>
  <c r="B479" i="1" s="1"/>
  <c r="C481" i="1"/>
  <c r="P480" i="1"/>
  <c r="X480" i="1" l="1"/>
  <c r="B480" i="1" s="1"/>
  <c r="C482" i="1"/>
  <c r="P481" i="1"/>
  <c r="X481" i="1" l="1"/>
  <c r="C483" i="1"/>
  <c r="P482" i="1"/>
  <c r="B481" i="1" l="1"/>
  <c r="X482" i="1"/>
  <c r="B482" i="1" s="1"/>
  <c r="C484" i="1"/>
  <c r="P483" i="1"/>
  <c r="C485" i="1" l="1"/>
  <c r="P484" i="1"/>
  <c r="X483" i="1"/>
  <c r="B483" i="1" l="1"/>
  <c r="X484" i="1"/>
  <c r="B484" i="1" s="1"/>
  <c r="C486" i="1"/>
  <c r="P485" i="1"/>
  <c r="X485" i="1" l="1"/>
  <c r="C487" i="1"/>
  <c r="P486" i="1"/>
  <c r="B485" i="1" l="1"/>
  <c r="C488" i="1"/>
  <c r="P487" i="1"/>
  <c r="X486" i="1"/>
  <c r="B486" i="1" s="1"/>
  <c r="X487" i="1" l="1"/>
  <c r="B487" i="1" s="1"/>
  <c r="C489" i="1"/>
  <c r="P488" i="1"/>
  <c r="X488" i="1" l="1"/>
  <c r="C490" i="1"/>
  <c r="P489" i="1"/>
  <c r="B488" i="1" l="1"/>
  <c r="X489" i="1"/>
  <c r="B489" i="1" s="1"/>
  <c r="C491" i="1"/>
  <c r="P490" i="1"/>
  <c r="X490" i="1" l="1"/>
  <c r="C492" i="1"/>
  <c r="P491" i="1"/>
  <c r="B490" i="1" l="1"/>
  <c r="X491" i="1"/>
  <c r="B491" i="1" s="1"/>
  <c r="C493" i="1"/>
  <c r="P492" i="1"/>
  <c r="X492" i="1" l="1"/>
  <c r="C494" i="1"/>
  <c r="P493" i="1"/>
  <c r="B492" i="1" l="1"/>
  <c r="X493" i="1"/>
  <c r="B493" i="1" s="1"/>
  <c r="C495" i="1"/>
  <c r="P494" i="1"/>
  <c r="Y559" i="1"/>
  <c r="X494" i="1" l="1"/>
  <c r="B494" i="1" s="1"/>
  <c r="C496" i="1"/>
  <c r="P495" i="1"/>
  <c r="Y560" i="1"/>
  <c r="S495" i="1" l="1"/>
  <c r="X495" i="1"/>
  <c r="C497" i="1"/>
  <c r="P496" i="1"/>
  <c r="Y561" i="1"/>
  <c r="B495" i="1" l="1"/>
  <c r="X496" i="1"/>
  <c r="B496" i="1" s="1"/>
  <c r="C498" i="1"/>
  <c r="P497" i="1"/>
  <c r="Y495" i="1"/>
  <c r="S497" i="1" l="1"/>
  <c r="X497" i="1"/>
  <c r="C499" i="1"/>
  <c r="P498" i="1"/>
  <c r="Y497" i="1" l="1"/>
  <c r="S498" i="1"/>
  <c r="X498" i="1"/>
  <c r="B498" i="1" s="1"/>
  <c r="C500" i="1"/>
  <c r="P499" i="1"/>
  <c r="B497" i="1"/>
  <c r="X499" i="1" l="1"/>
  <c r="C501" i="1"/>
  <c r="P500" i="1"/>
  <c r="X500" i="1" s="1"/>
  <c r="B500" i="1" s="1"/>
  <c r="B499" i="1" l="1"/>
  <c r="C502" i="1"/>
  <c r="P501" i="1"/>
  <c r="X501" i="1" s="1"/>
  <c r="B501" i="1" s="1"/>
  <c r="C503" i="1" l="1"/>
  <c r="P502" i="1"/>
  <c r="X502" i="1" l="1"/>
  <c r="C504" i="1"/>
  <c r="P503" i="1"/>
  <c r="X503" i="1" s="1"/>
  <c r="B503" i="1" s="1"/>
  <c r="B502" i="1" l="1"/>
  <c r="C505" i="1"/>
  <c r="P504" i="1"/>
  <c r="X504" i="1" l="1"/>
  <c r="C506" i="1"/>
  <c r="P505" i="1"/>
  <c r="X505" i="1" s="1"/>
  <c r="B505" i="1" s="1"/>
  <c r="B504" i="1" l="1"/>
  <c r="C507" i="1"/>
  <c r="P506" i="1"/>
  <c r="X506" i="1" l="1"/>
  <c r="C508" i="1"/>
  <c r="P507" i="1"/>
  <c r="X507" i="1" s="1"/>
  <c r="B507" i="1" s="1"/>
  <c r="B506" i="1" l="1"/>
  <c r="C509" i="1"/>
  <c r="P508" i="1"/>
  <c r="X508" i="1" s="1"/>
  <c r="B508" i="1" s="1"/>
  <c r="C510" i="1" l="1"/>
  <c r="P509" i="1"/>
  <c r="X509" i="1" l="1"/>
  <c r="C511" i="1"/>
  <c r="P510" i="1"/>
  <c r="X510" i="1" s="1"/>
  <c r="B510" i="1" s="1"/>
  <c r="B509" i="1" l="1"/>
  <c r="C512" i="1"/>
  <c r="P511" i="1"/>
  <c r="S743" i="1"/>
  <c r="X511" i="1" l="1"/>
  <c r="C513" i="1"/>
  <c r="P512" i="1"/>
  <c r="X512" i="1" s="1"/>
  <c r="B512" i="1" s="1"/>
  <c r="B511" i="1" l="1"/>
  <c r="C514" i="1"/>
  <c r="P513" i="1"/>
  <c r="X513" i="1" l="1"/>
  <c r="C515" i="1"/>
  <c r="P514" i="1"/>
  <c r="B513" i="1" l="1"/>
  <c r="X514" i="1"/>
  <c r="B514" i="1" s="1"/>
  <c r="C516" i="1"/>
  <c r="P515" i="1"/>
  <c r="X515" i="1" l="1"/>
  <c r="B515" i="1" s="1"/>
  <c r="C517" i="1"/>
  <c r="P516" i="1"/>
  <c r="X516" i="1" l="1"/>
  <c r="C518" i="1"/>
  <c r="P517" i="1"/>
  <c r="B516" i="1" l="1"/>
  <c r="X517" i="1"/>
  <c r="B517" i="1" s="1"/>
  <c r="C519" i="1"/>
  <c r="P518" i="1"/>
  <c r="X518" i="1" l="1"/>
  <c r="C520" i="1"/>
  <c r="P519" i="1"/>
  <c r="X519" i="1" s="1"/>
  <c r="B519" i="1" s="1"/>
  <c r="B518" i="1" l="1"/>
  <c r="C521" i="1"/>
  <c r="P520" i="1"/>
  <c r="X520" i="1" l="1"/>
  <c r="C522" i="1"/>
  <c r="P521" i="1"/>
  <c r="X521" i="1" s="1"/>
  <c r="B521" i="1" s="1"/>
  <c r="B520" i="1" l="1"/>
  <c r="C523" i="1"/>
  <c r="P522" i="1"/>
  <c r="X522" i="1" s="1"/>
  <c r="B522" i="1" s="1"/>
  <c r="C524" i="1" l="1"/>
  <c r="P523" i="1"/>
  <c r="X523" i="1" l="1"/>
  <c r="C525" i="1"/>
  <c r="P524" i="1"/>
  <c r="X524" i="1" s="1"/>
  <c r="B524" i="1" s="1"/>
  <c r="Y589" i="1"/>
  <c r="B523" i="1" l="1"/>
  <c r="C526" i="1"/>
  <c r="P525" i="1"/>
  <c r="S525" i="1" l="1"/>
  <c r="X525" i="1"/>
  <c r="C527" i="1"/>
  <c r="P526" i="1"/>
  <c r="X526" i="1" s="1"/>
  <c r="B526" i="1" s="1"/>
  <c r="Y591" i="1"/>
  <c r="B525" i="1" l="1"/>
  <c r="C528" i="1"/>
  <c r="P527" i="1"/>
  <c r="Y525" i="1"/>
  <c r="Y592" i="1"/>
  <c r="X527" i="1" l="1"/>
  <c r="C529" i="1"/>
  <c r="P528" i="1"/>
  <c r="B527" i="1" l="1"/>
  <c r="S528" i="1"/>
  <c r="X528" i="1"/>
  <c r="B528" i="1" s="1"/>
  <c r="C530" i="1"/>
  <c r="P529" i="1"/>
  <c r="X529" i="1" l="1"/>
  <c r="Y529" i="1" s="1"/>
  <c r="C531" i="1"/>
  <c r="P530" i="1"/>
  <c r="B529" i="1" l="1"/>
  <c r="C532" i="1"/>
  <c r="P531" i="1"/>
  <c r="X530" i="1"/>
  <c r="B530" i="1" l="1"/>
  <c r="X531" i="1"/>
  <c r="B531" i="1" s="1"/>
  <c r="C533" i="1"/>
  <c r="P532" i="1"/>
  <c r="C534" i="1" l="1"/>
  <c r="C535" i="1" s="1"/>
  <c r="P533" i="1"/>
  <c r="X532" i="1"/>
  <c r="B532" i="1" l="1"/>
  <c r="X533" i="1"/>
  <c r="B533" i="1" s="1"/>
  <c r="P534" i="1"/>
  <c r="R534" i="1" l="1"/>
  <c r="AB534" i="1"/>
  <c r="X534" i="1"/>
  <c r="C536" i="1"/>
  <c r="P535" i="1"/>
  <c r="X535" i="1" l="1"/>
  <c r="B535" i="1" s="1"/>
  <c r="B534" i="1"/>
  <c r="Y534" i="1"/>
  <c r="C537" i="1"/>
  <c r="P536" i="1"/>
  <c r="X536" i="1" s="1"/>
  <c r="B536" i="1" l="1"/>
  <c r="C538" i="1"/>
  <c r="P537" i="1"/>
  <c r="X537" i="1" l="1"/>
  <c r="B537" i="1" s="1"/>
  <c r="C539" i="1"/>
  <c r="P538" i="1"/>
  <c r="X538" i="1" s="1"/>
  <c r="B538" i="1" l="1"/>
  <c r="C540" i="1"/>
  <c r="P539" i="1"/>
  <c r="X539" i="1" l="1"/>
  <c r="B539" i="1" s="1"/>
  <c r="C541" i="1"/>
  <c r="P540" i="1"/>
  <c r="X540" i="1" s="1"/>
  <c r="B540" i="1" l="1"/>
  <c r="C542" i="1"/>
  <c r="P541" i="1"/>
  <c r="X541" i="1" l="1"/>
  <c r="B541" i="1" s="1"/>
  <c r="C543" i="1"/>
  <c r="P542" i="1"/>
  <c r="X542" i="1" s="1"/>
  <c r="B542" i="1" l="1"/>
  <c r="C544" i="1"/>
  <c r="P543" i="1"/>
  <c r="X543" i="1" s="1"/>
  <c r="Y774" i="1"/>
  <c r="B543" i="1" l="1"/>
  <c r="C545" i="1"/>
  <c r="P544" i="1"/>
  <c r="X544" i="1" l="1"/>
  <c r="B544" i="1" s="1"/>
  <c r="C546" i="1"/>
  <c r="P545" i="1"/>
  <c r="X545" i="1" s="1"/>
  <c r="B545" i="1" l="1"/>
  <c r="C547" i="1"/>
  <c r="P546" i="1"/>
  <c r="X546" i="1" l="1"/>
  <c r="B546" i="1" s="1"/>
  <c r="C548" i="1"/>
  <c r="P547" i="1"/>
  <c r="X547" i="1" s="1"/>
  <c r="B547" i="1" l="1"/>
  <c r="C549" i="1"/>
  <c r="P548" i="1"/>
  <c r="X548" i="1" l="1"/>
  <c r="B548" i="1" s="1"/>
  <c r="C550" i="1"/>
  <c r="P549" i="1"/>
  <c r="X549" i="1" s="1"/>
  <c r="B549" i="1" l="1"/>
  <c r="C551" i="1"/>
  <c r="P550" i="1"/>
  <c r="X550" i="1" s="1"/>
  <c r="B550" i="1" l="1"/>
  <c r="C552" i="1"/>
  <c r="P551" i="1"/>
  <c r="X551" i="1" l="1"/>
  <c r="B551" i="1" s="1"/>
  <c r="C553" i="1"/>
  <c r="P552" i="1"/>
  <c r="X552" i="1" s="1"/>
  <c r="B552" i="1" l="1"/>
  <c r="C554" i="1"/>
  <c r="P553" i="1"/>
  <c r="X553" i="1" l="1"/>
  <c r="B553" i="1" s="1"/>
  <c r="C555" i="1"/>
  <c r="P554" i="1"/>
  <c r="X554" i="1" s="1"/>
  <c r="B554" i="1" l="1"/>
  <c r="C556" i="1"/>
  <c r="P555" i="1"/>
  <c r="X555" i="1" l="1"/>
  <c r="B555" i="1" s="1"/>
  <c r="C557" i="1"/>
  <c r="P556" i="1"/>
  <c r="X556" i="1" s="1"/>
  <c r="Y621" i="1"/>
  <c r="C558" i="1" l="1"/>
  <c r="P557" i="1"/>
  <c r="X557" i="1" s="1"/>
  <c r="B556" i="1"/>
  <c r="B557" i="1" l="1"/>
  <c r="P558" i="1"/>
  <c r="X558" i="1" l="1"/>
  <c r="S558" i="1"/>
  <c r="C559" i="1" l="1"/>
  <c r="Y558" i="1"/>
  <c r="B558" i="1"/>
  <c r="C560" i="1" l="1"/>
  <c r="P559" i="1"/>
  <c r="X559" i="1" s="1"/>
  <c r="B559" i="1" s="1"/>
  <c r="S560" i="1"/>
  <c r="C561" i="1" l="1"/>
  <c r="P560" i="1"/>
  <c r="S561" i="1"/>
  <c r="X560" i="1" l="1"/>
  <c r="C562" i="1"/>
  <c r="P561" i="1"/>
  <c r="X561" i="1" s="1"/>
  <c r="B561" i="1" s="1"/>
  <c r="C563" i="1" l="1"/>
  <c r="P562" i="1"/>
  <c r="B560" i="1"/>
  <c r="X562" i="1" l="1"/>
  <c r="P563" i="1"/>
  <c r="X563" i="1" s="1"/>
  <c r="B563" i="1" s="1"/>
  <c r="C564" i="1"/>
  <c r="B562" i="1" l="1"/>
  <c r="C565" i="1"/>
  <c r="P564" i="1"/>
  <c r="X564" i="1" s="1"/>
  <c r="B564" i="1" s="1"/>
  <c r="C566" i="1" l="1"/>
  <c r="C567" i="1" s="1"/>
  <c r="P565" i="1"/>
  <c r="X565" i="1" l="1"/>
  <c r="P566" i="1"/>
  <c r="B565" i="1" l="1"/>
  <c r="X566" i="1"/>
  <c r="R566" i="1"/>
  <c r="AB566" i="1"/>
  <c r="C568" i="1"/>
  <c r="P567" i="1"/>
  <c r="X567" i="1" l="1"/>
  <c r="B566" i="1"/>
  <c r="Y566" i="1"/>
  <c r="C569" i="1"/>
  <c r="P568" i="1"/>
  <c r="X568" i="1" s="1"/>
  <c r="B568" i="1" s="1"/>
  <c r="B567" i="1" l="1"/>
  <c r="C570" i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s="1"/>
  <c r="B574" i="1" s="1"/>
  <c r="C576" i="1" l="1"/>
  <c r="P575" i="1"/>
  <c r="X575" i="1" l="1"/>
  <c r="C577" i="1"/>
  <c r="P576" i="1"/>
  <c r="X576" i="1" s="1"/>
  <c r="B576" i="1" s="1"/>
  <c r="B575" i="1" l="1"/>
  <c r="C578" i="1"/>
  <c r="P577" i="1"/>
  <c r="X577" i="1" s="1"/>
  <c r="B577" i="1" s="1"/>
  <c r="C579" i="1" l="1"/>
  <c r="P578" i="1"/>
  <c r="X578" i="1" s="1"/>
  <c r="B578" i="1" s="1"/>
  <c r="C580" i="1" l="1"/>
  <c r="P579" i="1"/>
  <c r="X579" i="1" l="1"/>
  <c r="C581" i="1"/>
  <c r="P580" i="1"/>
  <c r="X580" i="1" s="1"/>
  <c r="B580" i="1" s="1"/>
  <c r="B579" i="1" l="1"/>
  <c r="C582" i="1"/>
  <c r="P581" i="1"/>
  <c r="Y648" i="1"/>
  <c r="X581" i="1" l="1"/>
  <c r="C583" i="1"/>
  <c r="P582" i="1"/>
  <c r="X582" i="1" s="1"/>
  <c r="B582" i="1" s="1"/>
  <c r="B581" i="1" l="1"/>
  <c r="C584" i="1"/>
  <c r="P583" i="1"/>
  <c r="X583" i="1" l="1"/>
  <c r="C585" i="1"/>
  <c r="P584" i="1"/>
  <c r="X584" i="1" s="1"/>
  <c r="B584" i="1" s="1"/>
  <c r="Y651" i="1"/>
  <c r="B583" i="1" l="1"/>
  <c r="C586" i="1"/>
  <c r="P585" i="1"/>
  <c r="X585" i="1" s="1"/>
  <c r="B585" i="1" s="1"/>
  <c r="C588" i="1"/>
  <c r="Y652" i="1"/>
  <c r="C587" i="1" l="1"/>
  <c r="P587" i="1" s="1"/>
  <c r="S587" i="1" s="1"/>
  <c r="P586" i="1"/>
  <c r="C589" i="1"/>
  <c r="P588" i="1"/>
  <c r="X586" i="1" l="1"/>
  <c r="X587" i="1"/>
  <c r="S588" i="1"/>
  <c r="X588" i="1"/>
  <c r="Y588" i="1" s="1"/>
  <c r="C590" i="1"/>
  <c r="C591" i="1" s="1"/>
  <c r="P589" i="1"/>
  <c r="B587" i="1" l="1"/>
  <c r="Y587" i="1"/>
  <c r="B586" i="1"/>
  <c r="S589" i="1"/>
  <c r="X589" i="1"/>
  <c r="B589" i="1" s="1"/>
  <c r="P590" i="1"/>
  <c r="B588" i="1"/>
  <c r="AB590" i="1" l="1"/>
  <c r="R590" i="1"/>
  <c r="P591" i="1"/>
  <c r="X590" i="1"/>
  <c r="B590" i="1" l="1"/>
  <c r="Y590" i="1"/>
  <c r="S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X591" i="1"/>
  <c r="B591" i="1" s="1"/>
  <c r="P592" i="1" l="1"/>
  <c r="X592" i="1" s="1"/>
  <c r="B592" i="1" s="1"/>
  <c r="P593" i="1"/>
  <c r="X593" i="1" l="1"/>
  <c r="P594" i="1"/>
  <c r="B593" i="1" l="1"/>
  <c r="X594" i="1"/>
  <c r="B594" i="1" s="1"/>
  <c r="P595" i="1"/>
  <c r="X595" i="1" l="1"/>
  <c r="P596" i="1"/>
  <c r="X596" i="1" s="1"/>
  <c r="B596" i="1" s="1"/>
  <c r="B595" i="1" l="1"/>
  <c r="P597" i="1"/>
  <c r="X597" i="1" l="1"/>
  <c r="P598" i="1"/>
  <c r="B597" i="1" l="1"/>
  <c r="X598" i="1"/>
  <c r="B598" i="1" s="1"/>
  <c r="P599" i="1"/>
  <c r="X599" i="1" s="1"/>
  <c r="B599" i="1" s="1"/>
  <c r="P600" i="1" l="1"/>
  <c r="X600" i="1" l="1"/>
  <c r="P601" i="1"/>
  <c r="B600" i="1" l="1"/>
  <c r="X601" i="1"/>
  <c r="B601" i="1" s="1"/>
  <c r="P602" i="1"/>
  <c r="X602" i="1" l="1"/>
  <c r="P603" i="1"/>
  <c r="B602" i="1" l="1"/>
  <c r="X603" i="1"/>
  <c r="B603" i="1" s="1"/>
  <c r="P604" i="1"/>
  <c r="P605" i="1" l="1"/>
  <c r="X604" i="1"/>
  <c r="B604" i="1" l="1"/>
  <c r="X605" i="1"/>
  <c r="B605" i="1" s="1"/>
  <c r="P606" i="1"/>
  <c r="X606" i="1" s="1"/>
  <c r="B606" i="1" s="1"/>
  <c r="P607" i="1" l="1"/>
  <c r="X607" i="1" l="1"/>
  <c r="P608" i="1"/>
  <c r="X608" i="1" s="1"/>
  <c r="B608" i="1" s="1"/>
  <c r="B607" i="1" l="1"/>
  <c r="P609" i="1"/>
  <c r="X609" i="1" s="1"/>
  <c r="B609" i="1" s="1"/>
  <c r="P610" i="1" l="1"/>
  <c r="X610" i="1" l="1"/>
  <c r="P611" i="1"/>
  <c r="X611" i="1" s="1"/>
  <c r="B611" i="1" s="1"/>
  <c r="B610" i="1" l="1"/>
  <c r="P612" i="1"/>
  <c r="X612" i="1" s="1"/>
  <c r="B612" i="1" s="1"/>
  <c r="P613" i="1" l="1"/>
  <c r="X613" i="1" s="1"/>
  <c r="B613" i="1" s="1"/>
  <c r="P614" i="1" l="1"/>
  <c r="Y679" i="1"/>
  <c r="X614" i="1" l="1"/>
  <c r="P615" i="1"/>
  <c r="Y680" i="1"/>
  <c r="B614" i="1" l="1"/>
  <c r="X615" i="1"/>
  <c r="B615" i="1" s="1"/>
  <c r="P616" i="1"/>
  <c r="X616" i="1" l="1"/>
  <c r="P617" i="1"/>
  <c r="Y682" i="1"/>
  <c r="B616" i="1" l="1"/>
  <c r="S617" i="1"/>
  <c r="X617" i="1"/>
  <c r="B617" i="1" l="1"/>
  <c r="C618" i="1"/>
  <c r="P618" i="1" s="1"/>
  <c r="X618" i="1" s="1"/>
  <c r="S618" i="1"/>
  <c r="Y617" i="1"/>
  <c r="C619" i="1" l="1"/>
  <c r="P619" i="1" s="1"/>
  <c r="X619" i="1" s="1"/>
  <c r="Y619" i="1" s="1"/>
  <c r="Y618" i="1"/>
  <c r="S619" i="1"/>
  <c r="B618" i="1"/>
  <c r="C620" i="1" l="1"/>
  <c r="P620" i="1" s="1"/>
  <c r="X620" i="1" s="1"/>
  <c r="Y620" i="1" s="1"/>
  <c r="S620" i="1"/>
  <c r="B619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B620" i="1"/>
  <c r="P621" i="1" l="1"/>
  <c r="X621" i="1" s="1"/>
  <c r="P622" i="1"/>
  <c r="X622" i="1" s="1"/>
  <c r="B622" i="1" s="1"/>
  <c r="P623" i="1"/>
  <c r="X623" i="1" s="1"/>
  <c r="B623" i="1" s="1"/>
  <c r="B621" i="1" l="1"/>
  <c r="P624" i="1"/>
  <c r="X624" i="1" l="1"/>
  <c r="AB624" i="1"/>
  <c r="R624" i="1"/>
  <c r="P625" i="1"/>
  <c r="B624" i="1" l="1"/>
  <c r="Y624" i="1"/>
  <c r="X625" i="1"/>
  <c r="B625" i="1" s="1"/>
  <c r="P626" i="1"/>
  <c r="X626" i="1" s="1"/>
  <c r="B626" i="1" s="1"/>
  <c r="P627" i="1" l="1"/>
  <c r="X627" i="1" s="1"/>
  <c r="B627" i="1" s="1"/>
  <c r="P628" i="1" l="1"/>
  <c r="X628" i="1" l="1"/>
  <c r="P629" i="1"/>
  <c r="X629" i="1" s="1"/>
  <c r="B629" i="1" s="1"/>
  <c r="B628" i="1" l="1"/>
  <c r="P630" i="1"/>
  <c r="X630" i="1" s="1"/>
  <c r="B630" i="1" s="1"/>
  <c r="P631" i="1" l="1"/>
  <c r="X631" i="1" l="1"/>
  <c r="P632" i="1"/>
  <c r="X632" i="1" s="1"/>
  <c r="B632" i="1" s="1"/>
  <c r="B631" i="1" l="1"/>
  <c r="P633" i="1"/>
  <c r="X633" i="1" s="1"/>
  <c r="B633" i="1" s="1"/>
  <c r="P634" i="1" l="1"/>
  <c r="X634" i="1" s="1"/>
  <c r="B634" i="1" s="1"/>
  <c r="P635" i="1" l="1"/>
  <c r="X635" i="1" l="1"/>
  <c r="P636" i="1"/>
  <c r="X636" i="1" s="1"/>
  <c r="B636" i="1" s="1"/>
  <c r="B635" i="1" l="1"/>
  <c r="P637" i="1"/>
  <c r="X637" i="1" l="1"/>
  <c r="P638" i="1"/>
  <c r="B637" i="1" l="1"/>
  <c r="X638" i="1"/>
  <c r="B638" i="1" s="1"/>
  <c r="P639" i="1"/>
  <c r="X639" i="1" l="1"/>
  <c r="P640" i="1"/>
  <c r="X640" i="1" s="1"/>
  <c r="B640" i="1" s="1"/>
  <c r="B639" i="1" l="1"/>
  <c r="P641" i="1"/>
  <c r="X641" i="1" l="1"/>
  <c r="B641" i="1" s="1"/>
  <c r="P642" i="1"/>
  <c r="X642" i="1" l="1"/>
  <c r="P643" i="1"/>
  <c r="X643" i="1" s="1"/>
  <c r="B643" i="1" s="1"/>
  <c r="B642" i="1" l="1"/>
  <c r="P644" i="1"/>
  <c r="X644" i="1" l="1"/>
  <c r="P645" i="1"/>
  <c r="X645" i="1" s="1"/>
  <c r="B645" i="1" s="1"/>
  <c r="B644" i="1" l="1"/>
  <c r="P646" i="1"/>
  <c r="X646" i="1" l="1"/>
  <c r="P647" i="1"/>
  <c r="B646" i="1" l="1"/>
  <c r="X647" i="1"/>
  <c r="B647" i="1" s="1"/>
  <c r="P648" i="1"/>
  <c r="S648" i="1" l="1"/>
  <c r="C649" i="1" s="1"/>
  <c r="X648" i="1"/>
  <c r="B648" i="1" s="1"/>
  <c r="P649" i="1" l="1"/>
  <c r="S649" i="1" l="1"/>
  <c r="X649" i="1"/>
  <c r="S650" i="1"/>
  <c r="C650" i="1" l="1"/>
  <c r="P650" i="1" s="1"/>
  <c r="B649" i="1"/>
  <c r="Y649" i="1"/>
  <c r="X650" i="1" l="1"/>
  <c r="B650" i="1" s="1"/>
  <c r="C651" i="1"/>
  <c r="S652" i="1"/>
  <c r="C652" i="1" l="1"/>
  <c r="P652" i="1" s="1"/>
  <c r="X652" i="1" s="1"/>
  <c r="B652" i="1" s="1"/>
  <c r="P651" i="1"/>
  <c r="Y650" i="1"/>
  <c r="X651" i="1" l="1"/>
  <c r="C653" i="1"/>
  <c r="B651" i="1" l="1"/>
  <c r="P653" i="1"/>
  <c r="C654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Y741" i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8" i="1" s="1"/>
  <c r="P677" i="1"/>
  <c r="S679" i="1"/>
  <c r="X677" i="1" l="1"/>
  <c r="S678" i="1"/>
  <c r="X678" i="1"/>
  <c r="S680" i="1"/>
  <c r="B678" i="1" l="1"/>
  <c r="B677" i="1"/>
  <c r="C679" i="1"/>
  <c r="Y678" i="1"/>
  <c r="P679" i="1" l="1"/>
  <c r="C680" i="1"/>
  <c r="S682" i="1"/>
  <c r="X679" i="1" l="1"/>
  <c r="P680" i="1"/>
  <c r="X680" i="1" s="1"/>
  <c r="B680" i="1" s="1"/>
  <c r="C681" i="1"/>
  <c r="B679" i="1" l="1"/>
  <c r="C682" i="1"/>
  <c r="P681" i="1"/>
  <c r="X681" i="1" l="1"/>
  <c r="P682" i="1"/>
  <c r="X682" i="1" s="1"/>
  <c r="B682" i="1" s="1"/>
  <c r="C683" i="1"/>
  <c r="B681" i="1" l="1"/>
  <c r="P683" i="1"/>
  <c r="C684" i="1"/>
  <c r="C685" i="1" l="1"/>
  <c r="P684" i="1"/>
  <c r="X683" i="1"/>
  <c r="Y683" i="1" s="1"/>
  <c r="X684" i="1" l="1"/>
  <c r="B683" i="1"/>
  <c r="C686" i="1"/>
  <c r="P685" i="1"/>
  <c r="B684" i="1" l="1"/>
  <c r="X685" i="1"/>
  <c r="R685" i="1"/>
  <c r="AB685" i="1"/>
  <c r="C687" i="1"/>
  <c r="P686" i="1"/>
  <c r="X686" i="1" l="1"/>
  <c r="B685" i="1"/>
  <c r="Y685" i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S927" i="1"/>
  <c r="X691" i="1" l="1"/>
  <c r="C693" i="1"/>
  <c r="P692" i="1"/>
  <c r="X692" i="1" s="1"/>
  <c r="B692" i="1" s="1"/>
  <c r="Y927" i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S710" i="1"/>
  <c r="X707" i="1" l="1"/>
  <c r="C709" i="1"/>
  <c r="P709" i="1" s="1"/>
  <c r="P708" i="1"/>
  <c r="X708" i="1" s="1"/>
  <c r="B708" i="1" s="1"/>
  <c r="B707" i="1" l="1"/>
  <c r="S709" i="1"/>
  <c r="X709" i="1"/>
  <c r="B709" i="1" l="1"/>
  <c r="C710" i="1"/>
  <c r="Y709" i="1"/>
  <c r="P710" i="1" l="1"/>
  <c r="C711" i="1"/>
  <c r="C712" i="1" l="1"/>
  <c r="P711" i="1"/>
  <c r="X710" i="1"/>
  <c r="Y710" i="1" s="1"/>
  <c r="B710" i="1" l="1"/>
  <c r="X711" i="1"/>
  <c r="Y711" i="1" s="1"/>
  <c r="C713" i="1"/>
  <c r="P712" i="1"/>
  <c r="X712" i="1" l="1"/>
  <c r="C714" i="1"/>
  <c r="P713" i="1"/>
  <c r="X713" i="1" s="1"/>
  <c r="B713" i="1" s="1"/>
  <c r="B711" i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AB720" i="1"/>
  <c r="R720" i="1"/>
  <c r="C722" i="1"/>
  <c r="P721" i="1"/>
  <c r="X721" i="1" l="1"/>
  <c r="B720" i="1"/>
  <c r="Y720" i="1"/>
  <c r="C723" i="1"/>
  <c r="P722" i="1"/>
  <c r="X722" i="1" s="1"/>
  <c r="B722" i="1" s="1"/>
  <c r="Y958" i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S740" i="1"/>
  <c r="B735" i="1" l="1"/>
  <c r="C738" i="1"/>
  <c r="P737" i="1"/>
  <c r="X737" i="1" l="1"/>
  <c r="C739" i="1"/>
  <c r="P738" i="1"/>
  <c r="X738" i="1" s="1"/>
  <c r="B738" i="1" s="1"/>
  <c r="B737" i="1" l="1"/>
  <c r="C740" i="1"/>
  <c r="P739" i="1"/>
  <c r="X739" i="1" s="1"/>
  <c r="B739" i="1" s="1"/>
  <c r="P740" i="1" l="1"/>
  <c r="C741" i="1"/>
  <c r="C742" i="1" l="1"/>
  <c r="P742" i="1" s="1"/>
  <c r="P741" i="1"/>
  <c r="X741" i="1" s="1"/>
  <c r="B741" i="1" s="1"/>
  <c r="X740" i="1"/>
  <c r="Y740" i="1" s="1"/>
  <c r="B740" i="1" l="1"/>
  <c r="S742" i="1"/>
  <c r="X742" i="1"/>
  <c r="B742" i="1" l="1"/>
  <c r="C743" i="1"/>
  <c r="Y742" i="1"/>
  <c r="C744" i="1" l="1"/>
  <c r="P743" i="1"/>
  <c r="X743" i="1" l="1"/>
  <c r="C745" i="1"/>
  <c r="P744" i="1"/>
  <c r="X744" i="1" s="1"/>
  <c r="B744" i="1" s="1"/>
  <c r="Y743" i="1" l="1"/>
  <c r="C746" i="1"/>
  <c r="P745" i="1"/>
  <c r="X745" i="1" s="1"/>
  <c r="B745" i="1" s="1"/>
  <c r="B743" i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S770" i="1"/>
  <c r="B764" i="1" l="1"/>
  <c r="C767" i="1"/>
  <c r="P766" i="1"/>
  <c r="X766" i="1" s="1"/>
  <c r="B766" i="1" s="1"/>
  <c r="S771" i="1"/>
  <c r="C768" i="1" l="1"/>
  <c r="P768" i="1" s="1"/>
  <c r="P767" i="1"/>
  <c r="X767" i="1" s="1"/>
  <c r="B767" i="1" s="1"/>
  <c r="S768" i="1" l="1"/>
  <c r="X768" i="1"/>
  <c r="B768" i="1" l="1"/>
  <c r="C769" i="1"/>
  <c r="Y768" i="1"/>
  <c r="C770" i="1" l="1"/>
  <c r="P769" i="1"/>
  <c r="X769" i="1" l="1"/>
  <c r="P770" i="1"/>
  <c r="C771" i="1"/>
  <c r="B769" i="1" l="1"/>
  <c r="P771" i="1"/>
  <c r="C772" i="1"/>
  <c r="X770" i="1"/>
  <c r="Y770" i="1" s="1"/>
  <c r="C773" i="1" l="1"/>
  <c r="P772" i="1"/>
  <c r="X772" i="1" s="1"/>
  <c r="B772" i="1" s="1"/>
  <c r="B770" i="1"/>
  <c r="X771" i="1"/>
  <c r="Y771" i="1" l="1"/>
  <c r="B771" i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S801" i="1"/>
  <c r="C797" i="1" l="1"/>
  <c r="P796" i="1"/>
  <c r="X796" i="1" l="1"/>
  <c r="C798" i="1"/>
  <c r="P797" i="1"/>
  <c r="X797" i="1" s="1"/>
  <c r="B797" i="1" s="1"/>
  <c r="B796" i="1" l="1"/>
  <c r="C799" i="1"/>
  <c r="P799" i="1" s="1"/>
  <c r="P798" i="1"/>
  <c r="X798" i="1" l="1"/>
  <c r="S799" i="1"/>
  <c r="X799" i="1"/>
  <c r="B799" i="1" l="1"/>
  <c r="B798" i="1"/>
  <c r="C800" i="1"/>
  <c r="Y799" i="1"/>
  <c r="C801" i="1" l="1"/>
  <c r="P800" i="1"/>
  <c r="X800" i="1" s="1"/>
  <c r="B800" i="1" s="1"/>
  <c r="P801" i="1" l="1"/>
  <c r="C802" i="1"/>
  <c r="C803" i="1" l="1"/>
  <c r="P802" i="1"/>
  <c r="X801" i="1"/>
  <c r="Y801" i="1" s="1"/>
  <c r="B801" i="1" l="1"/>
  <c r="X802" i="1"/>
  <c r="Y802" i="1" s="1"/>
  <c r="C804" i="1"/>
  <c r="P803" i="1"/>
  <c r="X803" i="1" l="1"/>
  <c r="B802" i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Y894" i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C827" i="1"/>
  <c r="P826" i="1"/>
  <c r="S833" i="1"/>
  <c r="X826" i="1" l="1"/>
  <c r="C828" i="1"/>
  <c r="P827" i="1"/>
  <c r="X827" i="1" s="1"/>
  <c r="B827" i="1" s="1"/>
  <c r="S834" i="1"/>
  <c r="B826" i="1" l="1"/>
  <c r="C829" i="1"/>
  <c r="P828" i="1"/>
  <c r="X828" i="1" l="1"/>
  <c r="C830" i="1"/>
  <c r="P829" i="1"/>
  <c r="X829" i="1" s="1"/>
  <c r="B829" i="1" s="1"/>
  <c r="B828" i="1" l="1"/>
  <c r="C831" i="1"/>
  <c r="P831" i="1" s="1"/>
  <c r="P830" i="1"/>
  <c r="X830" i="1" s="1"/>
  <c r="B830" i="1" s="1"/>
  <c r="S831" i="1" l="1"/>
  <c r="X831" i="1"/>
  <c r="B831" i="1" l="1"/>
  <c r="C832" i="1"/>
  <c r="Y831" i="1"/>
  <c r="C833" i="1" l="1"/>
  <c r="P832" i="1"/>
  <c r="X832" i="1" l="1"/>
  <c r="P833" i="1"/>
  <c r="C834" i="1"/>
  <c r="Y832" i="1" l="1"/>
  <c r="X833" i="1"/>
  <c r="Y833" i="1" s="1"/>
  <c r="P834" i="1"/>
  <c r="C835" i="1"/>
  <c r="B832" i="1"/>
  <c r="B833" i="1" l="1"/>
  <c r="X834" i="1"/>
  <c r="P835" i="1"/>
  <c r="X835" i="1" s="1"/>
  <c r="B835" i="1" s="1"/>
  <c r="C836" i="1"/>
  <c r="Y834" i="1" l="1"/>
  <c r="B834" i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Y923" i="1"/>
  <c r="X847" i="1" l="1"/>
  <c r="C849" i="1"/>
  <c r="P848" i="1"/>
  <c r="X848" i="1" s="1"/>
  <c r="B848" i="1" s="1"/>
  <c r="Y924" i="1"/>
  <c r="B847" i="1" l="1"/>
  <c r="C850" i="1"/>
  <c r="P849" i="1"/>
  <c r="X849" i="1" l="1"/>
  <c r="C851" i="1"/>
  <c r="P850" i="1"/>
  <c r="X850" i="1" s="1"/>
  <c r="B850" i="1" s="1"/>
  <c r="Y926" i="1"/>
  <c r="B849" i="1" l="1"/>
  <c r="C852" i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S862" i="1"/>
  <c r="X854" i="1" l="1"/>
  <c r="C856" i="1"/>
  <c r="P855" i="1"/>
  <c r="X855" i="1" s="1"/>
  <c r="B855" i="1" s="1"/>
  <c r="S863" i="1"/>
  <c r="B854" i="1" l="1"/>
  <c r="C857" i="1"/>
  <c r="P856" i="1"/>
  <c r="S864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60" i="1" s="1"/>
  <c r="P859" i="1"/>
  <c r="X859" i="1" l="1"/>
  <c r="X860" i="1"/>
  <c r="S860" i="1"/>
  <c r="B860" i="1" l="1"/>
  <c r="B859" i="1"/>
  <c r="C861" i="1"/>
  <c r="Y860" i="1"/>
  <c r="C862" i="1" l="1"/>
  <c r="P861" i="1"/>
  <c r="X861" i="1" l="1"/>
  <c r="P862" i="1"/>
  <c r="C863" i="1"/>
  <c r="B861" i="1" l="1"/>
  <c r="P863" i="1"/>
  <c r="C864" i="1"/>
  <c r="X862" i="1"/>
  <c r="Y862" i="1" s="1"/>
  <c r="P864" i="1" l="1"/>
  <c r="C865" i="1"/>
  <c r="B862" i="1"/>
  <c r="X863" i="1"/>
  <c r="Y863" i="1" l="1"/>
  <c r="B863" i="1"/>
  <c r="P865" i="1"/>
  <c r="C866" i="1"/>
  <c r="X864" i="1"/>
  <c r="Y864" i="1" s="1"/>
  <c r="C867" i="1" l="1"/>
  <c r="P866" i="1"/>
  <c r="B864" i="1"/>
  <c r="X865" i="1"/>
  <c r="Y865" i="1" s="1"/>
  <c r="X866" i="1" l="1"/>
  <c r="B865" i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l="1"/>
  <c r="C872" i="1"/>
  <c r="P871" i="1"/>
  <c r="X871" i="1" s="1"/>
  <c r="B871" i="1" s="1"/>
  <c r="B870" i="1" l="1"/>
  <c r="C873" i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Y954" i="1"/>
  <c r="X877" i="1" l="1"/>
  <c r="C879" i="1"/>
  <c r="P878" i="1"/>
  <c r="X878" i="1" s="1"/>
  <c r="B878" i="1" s="1"/>
  <c r="Y955" i="1"/>
  <c r="B877" i="1" l="1"/>
  <c r="C880" i="1"/>
  <c r="P879" i="1"/>
  <c r="X879" i="1" s="1"/>
  <c r="B879" i="1" s="1"/>
  <c r="Y956" i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S893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90" i="1" s="1"/>
  <c r="P889" i="1"/>
  <c r="X889" i="1" l="1"/>
  <c r="S890" i="1"/>
  <c r="X890" i="1"/>
  <c r="B890" i="1" l="1"/>
  <c r="B889" i="1"/>
  <c r="C891" i="1"/>
  <c r="Y890" i="1"/>
  <c r="C892" i="1" l="1"/>
  <c r="P891" i="1"/>
  <c r="X891" i="1" l="1"/>
  <c r="C893" i="1"/>
  <c r="P892" i="1"/>
  <c r="X892" i="1" s="1"/>
  <c r="B892" i="1" s="1"/>
  <c r="B891" i="1" l="1"/>
  <c r="P893" i="1"/>
  <c r="C894" i="1"/>
  <c r="C895" i="1" l="1"/>
  <c r="P894" i="1"/>
  <c r="X893" i="1"/>
  <c r="Y893" i="1" s="1"/>
  <c r="X894" i="1" l="1"/>
  <c r="B893" i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Y983" i="1"/>
  <c r="C907" i="1" l="1"/>
  <c r="P906" i="1"/>
  <c r="X906" i="1" s="1"/>
  <c r="B906" i="1" s="1"/>
  <c r="Y984" i="1"/>
  <c r="C908" i="1" l="1"/>
  <c r="P907" i="1"/>
  <c r="X907" i="1" s="1"/>
  <c r="B907" i="1" s="1"/>
  <c r="Y985" i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S923" i="1"/>
  <c r="B912" i="1" l="1"/>
  <c r="C915" i="1"/>
  <c r="P914" i="1"/>
  <c r="X914" i="1" s="1"/>
  <c r="B914" i="1" s="1"/>
  <c r="C916" i="1" l="1"/>
  <c r="P915" i="1"/>
  <c r="S925" i="1"/>
  <c r="X915" i="1" l="1"/>
  <c r="C917" i="1"/>
  <c r="P916" i="1"/>
  <c r="X916" i="1" s="1"/>
  <c r="B916" i="1" s="1"/>
  <c r="S926" i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2" i="1" s="1"/>
  <c r="P921" i="1"/>
  <c r="X921" i="1" s="1"/>
  <c r="B921" i="1" s="1"/>
  <c r="S922" i="1" l="1"/>
  <c r="X922" i="1"/>
  <c r="B922" i="1" l="1"/>
  <c r="C923" i="1"/>
  <c r="Y922" i="1"/>
  <c r="P923" i="1" l="1"/>
  <c r="C924" i="1"/>
  <c r="X923" i="1" l="1"/>
  <c r="P924" i="1"/>
  <c r="X924" i="1" s="1"/>
  <c r="B924" i="1" s="1"/>
  <c r="C925" i="1"/>
  <c r="B923" i="1" l="1"/>
  <c r="P925" i="1"/>
  <c r="C926" i="1"/>
  <c r="P926" i="1" l="1"/>
  <c r="X926" i="1" s="1"/>
  <c r="B926" i="1" s="1"/>
  <c r="C927" i="1"/>
  <c r="X925" i="1"/>
  <c r="Y925" i="1" l="1"/>
  <c r="B925" i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Y1015" i="1"/>
  <c r="X936" i="1" l="1"/>
  <c r="C938" i="1"/>
  <c r="P937" i="1"/>
  <c r="X937" i="1" s="1"/>
  <c r="B937" i="1" s="1"/>
  <c r="Y1016" i="1"/>
  <c r="B936" i="1" l="1"/>
  <c r="C939" i="1"/>
  <c r="P938" i="1"/>
  <c r="X938" i="1" s="1"/>
  <c r="B938" i="1" s="1"/>
  <c r="C940" i="1" l="1"/>
  <c r="P939" i="1"/>
  <c r="X939" i="1" s="1"/>
  <c r="B939" i="1" s="1"/>
  <c r="Y1018" i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S954" i="1"/>
  <c r="C945" i="1" l="1"/>
  <c r="P944" i="1"/>
  <c r="S955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l="1"/>
  <c r="C952" i="1"/>
  <c r="P952" i="1" s="1"/>
  <c r="P951" i="1"/>
  <c r="X951" i="1" s="1"/>
  <c r="B951" i="1" s="1"/>
  <c r="B950" i="1" l="1"/>
  <c r="S952" i="1"/>
  <c r="X952" i="1"/>
  <c r="B952" i="1" l="1"/>
  <c r="C953" i="1"/>
  <c r="Y952" i="1"/>
  <c r="C954" i="1" l="1"/>
  <c r="P953" i="1"/>
  <c r="X953" i="1" l="1"/>
  <c r="P954" i="1"/>
  <c r="X954" i="1" s="1"/>
  <c r="B954" i="1" s="1"/>
  <c r="C955" i="1"/>
  <c r="B953" i="1" l="1"/>
  <c r="P955" i="1"/>
  <c r="X955" i="1" s="1"/>
  <c r="B955" i="1" s="1"/>
  <c r="C956" i="1"/>
  <c r="P956" i="1" l="1"/>
  <c r="X956" i="1" s="1"/>
  <c r="B956" i="1" s="1"/>
  <c r="C957" i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Y1044" i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Y1048" i="1"/>
  <c r="C970" i="1" l="1"/>
  <c r="P969" i="1"/>
  <c r="X969" i="1" s="1"/>
  <c r="B969" i="1" s="1"/>
  <c r="Y1049" i="1"/>
  <c r="C971" i="1" l="1"/>
  <c r="P970" i="1"/>
  <c r="X970" i="1" s="1"/>
  <c r="B970" i="1" s="1"/>
  <c r="C972" i="1" l="1"/>
  <c r="P971" i="1"/>
  <c r="X971" i="1" s="1"/>
  <c r="B971" i="1" s="1"/>
  <c r="S983" i="1"/>
  <c r="C973" i="1" l="1"/>
  <c r="P972" i="1"/>
  <c r="X972" i="1" s="1"/>
  <c r="B972" i="1" s="1"/>
  <c r="S984" i="1"/>
  <c r="C974" i="1" l="1"/>
  <c r="P973" i="1"/>
  <c r="S985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l="1"/>
  <c r="C980" i="1"/>
  <c r="P979" i="1"/>
  <c r="X979" i="1" s="1"/>
  <c r="B979" i="1" s="1"/>
  <c r="B978" i="1" l="1"/>
  <c r="C981" i="1"/>
  <c r="P980" i="1"/>
  <c r="X980" i="1" s="1"/>
  <c r="B980" i="1" s="1"/>
  <c r="C982" i="1" l="1"/>
  <c r="P982" i="1" s="1"/>
  <c r="P981" i="1"/>
  <c r="X981" i="1" s="1"/>
  <c r="B981" i="1" s="1"/>
  <c r="S982" i="1" l="1"/>
  <c r="X982" i="1"/>
  <c r="B982" i="1" l="1"/>
  <c r="C983" i="1"/>
  <c r="Y982" i="1"/>
  <c r="P983" i="1" l="1"/>
  <c r="X983" i="1" s="1"/>
  <c r="B983" i="1" s="1"/>
  <c r="C984" i="1"/>
  <c r="P984" i="1" l="1"/>
  <c r="X984" i="1" s="1"/>
  <c r="B984" i="1" s="1"/>
  <c r="C985" i="1"/>
  <c r="P985" i="1" l="1"/>
  <c r="X985" i="1" s="1"/>
  <c r="B985" i="1" s="1"/>
  <c r="C986" i="1"/>
  <c r="P986" i="1" l="1"/>
  <c r="X986" i="1" s="1"/>
  <c r="B986" i="1" s="1"/>
  <c r="C987" i="1"/>
  <c r="C988" i="1" l="1"/>
  <c r="P987" i="1"/>
  <c r="X987" i="1" s="1"/>
  <c r="B987" i="1" s="1"/>
  <c r="C989" i="1" l="1"/>
  <c r="P988" i="1"/>
  <c r="X988" i="1" l="1"/>
  <c r="C990" i="1"/>
  <c r="P989" i="1"/>
  <c r="X989" i="1" s="1"/>
  <c r="B989" i="1" s="1"/>
  <c r="Y988" i="1" l="1"/>
  <c r="B988" i="1"/>
  <c r="C991" i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Y1074" i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S1015" i="1"/>
  <c r="C1004" i="1" l="1"/>
  <c r="P1003" i="1"/>
  <c r="X1003" i="1" l="1"/>
  <c r="C1005" i="1"/>
  <c r="P1004" i="1"/>
  <c r="X1004" i="1" s="1"/>
  <c r="B1004" i="1" s="1"/>
  <c r="B1003" i="1" l="1"/>
  <c r="C1006" i="1"/>
  <c r="P1005" i="1"/>
  <c r="X1005" i="1" s="1"/>
  <c r="B1005" i="1" s="1"/>
  <c r="S1018" i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3" i="1" s="1"/>
  <c r="P1012" i="1"/>
  <c r="X1012" i="1" s="1"/>
  <c r="B1012" i="1" s="1"/>
  <c r="S1013" i="1" l="1"/>
  <c r="X1013" i="1"/>
  <c r="B1013" i="1" l="1"/>
  <c r="C1014" i="1"/>
  <c r="Y1013" i="1"/>
  <c r="C1015" i="1" l="1"/>
  <c r="P1014" i="1"/>
  <c r="X1014" i="1" l="1"/>
  <c r="P1015" i="1"/>
  <c r="X1015" i="1" s="1"/>
  <c r="B1015" i="1" s="1"/>
  <c r="C1016" i="1"/>
  <c r="B1014" i="1" l="1"/>
  <c r="C1017" i="1"/>
  <c r="P1016" i="1"/>
  <c r="X1016" i="1" s="1"/>
  <c r="B1016" i="1" s="1"/>
  <c r="C1018" i="1" l="1"/>
  <c r="P1017" i="1"/>
  <c r="X1017" i="1" l="1"/>
  <c r="P1018" i="1"/>
  <c r="X1018" i="1" s="1"/>
  <c r="B1018" i="1" s="1"/>
  <c r="C1019" i="1"/>
  <c r="B1017" i="1" l="1"/>
  <c r="C1020" i="1"/>
  <c r="P1019" i="1"/>
  <c r="X1019" i="1" s="1"/>
  <c r="B1019" i="1" s="1"/>
  <c r="C1021" i="1" l="1"/>
  <c r="P1020" i="1"/>
  <c r="X1020" i="1" s="1"/>
  <c r="B1020" i="1" s="1"/>
  <c r="C1022" i="1" l="1"/>
  <c r="P1021" i="1"/>
  <c r="X1021" i="1" l="1"/>
  <c r="C1023" i="1"/>
  <c r="P1022" i="1"/>
  <c r="X1022" i="1" s="1"/>
  <c r="B1022" i="1" s="1"/>
  <c r="B1021" i="1" l="1"/>
  <c r="C1024" i="1"/>
  <c r="P1023" i="1"/>
  <c r="X1023" i="1" s="1"/>
  <c r="B1023" i="1" s="1"/>
  <c r="C1025" i="1" l="1"/>
  <c r="P1024" i="1"/>
  <c r="X1024" i="1" s="1"/>
  <c r="B1024" i="1" s="1"/>
  <c r="S1107" i="1"/>
  <c r="C1026" i="1" l="1"/>
  <c r="P1025" i="1"/>
  <c r="X1025" i="1" s="1"/>
  <c r="B1025" i="1" s="1"/>
  <c r="Y1107" i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S1044" i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S1048" i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l="1"/>
  <c r="C1043" i="1"/>
  <c r="P1043" i="1" s="1"/>
  <c r="P1042" i="1"/>
  <c r="X1042" i="1" s="1"/>
  <c r="B1042" i="1" s="1"/>
  <c r="B1041" i="1" l="1"/>
  <c r="S1043" i="1"/>
  <c r="X1043" i="1"/>
  <c r="S1290" i="1"/>
  <c r="B1043" i="1" l="1"/>
  <c r="C1044" i="1"/>
  <c r="Y1043" i="1"/>
  <c r="Y1290" i="1"/>
  <c r="P1044" i="1" l="1"/>
  <c r="X1044" i="1" s="1"/>
  <c r="B1044" i="1" s="1"/>
  <c r="C1045" i="1"/>
  <c r="C1046" i="1" l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P1048" i="1" l="1"/>
  <c r="X1048" i="1" s="1"/>
  <c r="B1048" i="1" s="1"/>
  <c r="C1049" i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l="1"/>
  <c r="C1053" i="1"/>
  <c r="P1052" i="1"/>
  <c r="X1052" i="1" s="1"/>
  <c r="B1052" i="1" s="1"/>
  <c r="B1051" i="1" l="1"/>
  <c r="C1054" i="1"/>
  <c r="P1053" i="1"/>
  <c r="X1053" i="1" s="1"/>
  <c r="B1053" i="1" s="1"/>
  <c r="Y1136" i="1"/>
  <c r="C1055" i="1" l="1"/>
  <c r="P1054" i="1"/>
  <c r="X1054" i="1" s="1"/>
  <c r="B1054" i="1" s="1"/>
  <c r="Y1137" i="1"/>
  <c r="C1056" i="1" l="1"/>
  <c r="P1055" i="1"/>
  <c r="X1055" i="1" s="1"/>
  <c r="B1055" i="1" s="1"/>
  <c r="Y1138" i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S1074" i="1"/>
  <c r="C1061" i="1" l="1"/>
  <c r="P1060" i="1"/>
  <c r="X1060" i="1" s="1"/>
  <c r="B1060" i="1" s="1"/>
  <c r="S1075" i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l="1"/>
  <c r="C1067" i="1"/>
  <c r="P1066" i="1"/>
  <c r="X1066" i="1" s="1"/>
  <c r="B1066" i="1" s="1"/>
  <c r="B1065" i="1" l="1"/>
  <c r="C1068" i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X1074" i="1" s="1"/>
  <c r="B1074" i="1" s="1"/>
  <c r="C1075" i="1"/>
  <c r="Y1321" i="1"/>
  <c r="P1075" i="1" l="1"/>
  <c r="C1076" i="1"/>
  <c r="P1076" i="1" s="1"/>
  <c r="S1076" i="1" l="1"/>
  <c r="X1076" i="1"/>
  <c r="X1075" i="1"/>
  <c r="Y1075" i="1" s="1"/>
  <c r="B1076" i="1" l="1"/>
  <c r="B1075" i="1"/>
  <c r="C1077" i="1"/>
  <c r="Y1076" i="1"/>
  <c r="P1077" i="1" l="1"/>
  <c r="X1077" i="1" s="1"/>
  <c r="B1077" i="1" s="1"/>
  <c r="C1078" i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s="1"/>
  <c r="B1082" i="1" s="1"/>
  <c r="Y1166" i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S1106" i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l="1"/>
  <c r="C1095" i="1"/>
  <c r="P1094" i="1"/>
  <c r="X1094" i="1" s="1"/>
  <c r="B1094" i="1" s="1"/>
  <c r="B1093" i="1" l="1"/>
  <c r="C1096" i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5" i="1" s="1"/>
  <c r="P1104" i="1"/>
  <c r="X1104" i="1" s="1"/>
  <c r="B1104" i="1" s="1"/>
  <c r="X1105" i="1" l="1"/>
  <c r="S1105" i="1"/>
  <c r="B1105" i="1" l="1"/>
  <c r="C1106" i="1"/>
  <c r="Y1105" i="1"/>
  <c r="P1106" i="1" l="1"/>
  <c r="C1107" i="1"/>
  <c r="P1107" i="1" l="1"/>
  <c r="X1107" i="1" s="1"/>
  <c r="B1107" i="1" s="1"/>
  <c r="C1108" i="1"/>
  <c r="X1106" i="1"/>
  <c r="Y1106" i="1" l="1"/>
  <c r="B1106" i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Y1196" i="1"/>
  <c r="C1113" i="1" l="1"/>
  <c r="P1112" i="1"/>
  <c r="X1112" i="1" s="1"/>
  <c r="B1112" i="1" s="1"/>
  <c r="Y1197" i="1"/>
  <c r="C1114" i="1" l="1"/>
  <c r="P1113" i="1"/>
  <c r="Y1198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S1136" i="1"/>
  <c r="C1121" i="1" l="1"/>
  <c r="P1120" i="1"/>
  <c r="X1120" i="1" s="1"/>
  <c r="B1120" i="1" s="1"/>
  <c r="S1137" i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l="1"/>
  <c r="C1131" i="1"/>
  <c r="P1130" i="1"/>
  <c r="X1130" i="1" s="1"/>
  <c r="B1130" i="1" s="1"/>
  <c r="B1129" i="1" l="1"/>
  <c r="C1132" i="1"/>
  <c r="P1131" i="1"/>
  <c r="X1131" i="1" s="1"/>
  <c r="B1131" i="1" s="1"/>
  <c r="C1133" i="1" l="1"/>
  <c r="P1132" i="1"/>
  <c r="X1132" i="1" s="1"/>
  <c r="B1132" i="1" s="1"/>
  <c r="C1134" i="1" l="1"/>
  <c r="P1134" i="1" s="1"/>
  <c r="P1133" i="1"/>
  <c r="X1133" i="1" s="1"/>
  <c r="B1133" i="1" s="1"/>
  <c r="X1134" i="1" l="1"/>
  <c r="S1134" i="1"/>
  <c r="B1134" i="1" l="1"/>
  <c r="C1135" i="1"/>
  <c r="Y1134" i="1"/>
  <c r="C1136" i="1" l="1"/>
  <c r="P1135" i="1"/>
  <c r="X1135" i="1" s="1"/>
  <c r="B1135" i="1" s="1"/>
  <c r="P1136" i="1" l="1"/>
  <c r="X1136" i="1" s="1"/>
  <c r="B1136" i="1" s="1"/>
  <c r="C1137" i="1"/>
  <c r="P1137" i="1" l="1"/>
  <c r="X1137" i="1" s="1"/>
  <c r="B1137" i="1" s="1"/>
  <c r="C1138" i="1"/>
  <c r="P1138" i="1" l="1"/>
  <c r="X1138" i="1" s="1"/>
  <c r="B1138" i="1" s="1"/>
  <c r="C1139" i="1"/>
  <c r="C1140" i="1" l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Y1227" i="1"/>
  <c r="B1140" i="1" l="1"/>
  <c r="C1143" i="1"/>
  <c r="P1142" i="1"/>
  <c r="X1142" i="1" s="1"/>
  <c r="B1142" i="1" s="1"/>
  <c r="Y1228" i="1"/>
  <c r="C1144" i="1" l="1"/>
  <c r="P1143" i="1"/>
  <c r="X1143" i="1" s="1"/>
  <c r="B1143" i="1" s="1"/>
  <c r="Y1229" i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S1166" i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s="1"/>
  <c r="B1166" i="1" s="1"/>
  <c r="C1167" i="1"/>
  <c r="P1167" i="1" s="1"/>
  <c r="X1167" i="1" l="1"/>
  <c r="S1167" i="1"/>
  <c r="B1167" i="1" l="1"/>
  <c r="C1168" i="1"/>
  <c r="Y1167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Y1259" i="1"/>
  <c r="C1174" i="1" l="1"/>
  <c r="P1173" i="1"/>
  <c r="X1173" i="1" s="1"/>
  <c r="B1173" i="1" s="1"/>
  <c r="Y1260" i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S1196" i="1"/>
  <c r="C1179" i="1" l="1"/>
  <c r="P1178" i="1"/>
  <c r="X1178" i="1" s="1"/>
  <c r="B1178" i="1" s="1"/>
  <c r="S1197" i="1"/>
  <c r="C1180" i="1" l="1"/>
  <c r="P1179" i="1"/>
  <c r="X1179" i="1" s="1"/>
  <c r="B1179" i="1" s="1"/>
  <c r="S1198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l="1"/>
  <c r="C1187" i="1"/>
  <c r="P1186" i="1"/>
  <c r="X1186" i="1" s="1"/>
  <c r="B1186" i="1" s="1"/>
  <c r="B1185" i="1" l="1"/>
  <c r="C1188" i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5" i="1" s="1"/>
  <c r="P1194" i="1"/>
  <c r="X1194" i="1" s="1"/>
  <c r="B1194" i="1" s="1"/>
  <c r="S1195" i="1" l="1"/>
  <c r="X1195" i="1"/>
  <c r="B1195" i="1" l="1"/>
  <c r="C1196" i="1"/>
  <c r="Y1195" i="1"/>
  <c r="P1196" i="1" l="1"/>
  <c r="C1197" i="1"/>
  <c r="X1196" i="1" l="1"/>
  <c r="P1197" i="1"/>
  <c r="X1197" i="1" s="1"/>
  <c r="B1197" i="1" s="1"/>
  <c r="C1198" i="1"/>
  <c r="B1196" i="1" l="1"/>
  <c r="P1198" i="1"/>
  <c r="X1198" i="1" s="1"/>
  <c r="B1198" i="1" s="1"/>
  <c r="C1199" i="1"/>
  <c r="P1199" i="1" l="1"/>
  <c r="X1199" i="1" s="1"/>
  <c r="B1199" i="1" s="1"/>
  <c r="C1200" i="1"/>
  <c r="Y1287" i="1"/>
  <c r="S1288" i="1"/>
  <c r="C1201" i="1" l="1"/>
  <c r="P1200" i="1"/>
  <c r="X1200" i="1" s="1"/>
  <c r="B1200" i="1" s="1"/>
  <c r="Y1288" i="1"/>
  <c r="C1202" i="1" l="1"/>
  <c r="P1201" i="1"/>
  <c r="X1201" i="1" s="1"/>
  <c r="B1201" i="1" s="1"/>
  <c r="Y1289" i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S1227" i="1"/>
  <c r="C1209" i="1" l="1"/>
  <c r="P1208" i="1"/>
  <c r="X1208" i="1" s="1"/>
  <c r="B1208" i="1" s="1"/>
  <c r="S1228" i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6" i="1" s="1"/>
  <c r="P1225" i="1"/>
  <c r="X1225" i="1" s="1"/>
  <c r="B1225" i="1" s="1"/>
  <c r="S1226" i="1" l="1"/>
  <c r="X1226" i="1"/>
  <c r="B1226" i="1" l="1"/>
  <c r="C1227" i="1"/>
  <c r="Y1226" i="1"/>
  <c r="P1227" i="1" l="1"/>
  <c r="X1227" i="1" s="1"/>
  <c r="B1227" i="1" s="1"/>
  <c r="C1228" i="1"/>
  <c r="P1228" i="1" l="1"/>
  <c r="X1228" i="1" s="1"/>
  <c r="B1228" i="1" s="1"/>
  <c r="C1229" i="1"/>
  <c r="P1229" i="1" l="1"/>
  <c r="X1229" i="1" s="1"/>
  <c r="B1229" i="1" s="1"/>
  <c r="C1230" i="1"/>
  <c r="Y1318" i="1"/>
  <c r="C1231" i="1" l="1"/>
  <c r="P1230" i="1"/>
  <c r="X1230" i="1" s="1"/>
  <c r="B1230" i="1" s="1"/>
  <c r="C1232" i="1" l="1"/>
  <c r="P1231" i="1"/>
  <c r="X1231" i="1" s="1"/>
  <c r="B1231" i="1" s="1"/>
  <c r="Y1320" i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S1260" i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8" i="1" s="1"/>
  <c r="P1257" i="1"/>
  <c r="X1257" i="1" s="1"/>
  <c r="B1257" i="1" s="1"/>
  <c r="S1258" i="1" l="1"/>
  <c r="X1258" i="1"/>
  <c r="B1258" i="1" l="1"/>
  <c r="C1259" i="1"/>
  <c r="Y1258" i="1"/>
  <c r="P1259" i="1" l="1"/>
  <c r="C1260" i="1"/>
  <c r="Y1350" i="1"/>
  <c r="X1259" i="1" l="1"/>
  <c r="P1260" i="1"/>
  <c r="X1260" i="1" s="1"/>
  <c r="B1260" i="1" s="1"/>
  <c r="C1261" i="1"/>
  <c r="B1259" i="1" l="1"/>
  <c r="C1262" i="1"/>
  <c r="P1261" i="1"/>
  <c r="Y1351" i="1"/>
  <c r="X1261" i="1" l="1"/>
  <c r="P1262" i="1"/>
  <c r="X1262" i="1" s="1"/>
  <c r="B1262" i="1" s="1"/>
  <c r="C1263" i="1"/>
  <c r="Y1261" i="1" l="1"/>
  <c r="B1261" i="1"/>
  <c r="C1264" i="1"/>
  <c r="P1263" i="1"/>
  <c r="X1263" i="1" s="1"/>
  <c r="B1263" i="1" s="1"/>
  <c r="P1264" i="1" l="1"/>
  <c r="X1264" i="1" s="1"/>
  <c r="B1264" i="1" s="1"/>
  <c r="C1265" i="1"/>
  <c r="C1266" i="1" l="1"/>
  <c r="P1265" i="1"/>
  <c r="X1265" i="1" s="1"/>
  <c r="B1265" i="1" s="1"/>
  <c r="P1266" i="1" l="1"/>
  <c r="X1266" i="1" s="1"/>
  <c r="B1266" i="1" s="1"/>
  <c r="C1267" i="1"/>
  <c r="S1287" i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S1289" i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P1275" i="1" l="1"/>
  <c r="X1275" i="1" s="1"/>
  <c r="B1275" i="1" s="1"/>
  <c r="C1276" i="1"/>
  <c r="C1277" i="1" l="1"/>
  <c r="P1276" i="1"/>
  <c r="X1276" i="1" l="1"/>
  <c r="P1277" i="1"/>
  <c r="X1277" i="1" s="1"/>
  <c r="B1277" i="1" s="1"/>
  <c r="C1278" i="1"/>
  <c r="B1276" i="1" l="1"/>
  <c r="C1279" i="1"/>
  <c r="P1278" i="1"/>
  <c r="X1278" i="1" s="1"/>
  <c r="B1278" i="1" s="1"/>
  <c r="P1279" i="1" l="1"/>
  <c r="X1279" i="1" s="1"/>
  <c r="B1279" i="1" s="1"/>
  <c r="C1280" i="1"/>
  <c r="C1281" i="1" l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P1283" i="1" l="1"/>
  <c r="X1283" i="1" s="1"/>
  <c r="B1283" i="1" s="1"/>
  <c r="C1284" i="1"/>
  <c r="P1284" i="1" l="1"/>
  <c r="X1284" i="1" s="1"/>
  <c r="B1284" i="1" s="1"/>
  <c r="C1285" i="1"/>
  <c r="C1286" i="1" l="1"/>
  <c r="P1285" i="1"/>
  <c r="X1285" i="1" s="1"/>
  <c r="B1285" i="1" s="1"/>
  <c r="P1286" i="1" l="1"/>
  <c r="X1286" i="1" s="1"/>
  <c r="B1286" i="1" s="1"/>
  <c r="C1287" i="1"/>
  <c r="P1287" i="1" l="1"/>
  <c r="X1287" i="1" s="1"/>
  <c r="B1287" i="1" s="1"/>
  <c r="C1288" i="1"/>
  <c r="C1289" i="1" l="1"/>
  <c r="P1288" i="1"/>
  <c r="X1288" i="1" s="1"/>
  <c r="B1288" i="1" s="1"/>
  <c r="P1289" i="1" l="1"/>
  <c r="C1290" i="1"/>
  <c r="Y1379" i="1"/>
  <c r="X1289" i="1" l="1"/>
  <c r="P1290" i="1"/>
  <c r="X1290" i="1" s="1"/>
  <c r="B1290" i="1" s="1"/>
  <c r="C1291" i="1"/>
  <c r="B1289" i="1" l="1"/>
  <c r="P1291" i="1"/>
  <c r="C1292" i="1"/>
  <c r="Y1381" i="1"/>
  <c r="C1293" i="1" l="1"/>
  <c r="P1292" i="1"/>
  <c r="X1291" i="1"/>
  <c r="Y1291" i="1" s="1"/>
  <c r="B1291" i="1" l="1"/>
  <c r="X1292" i="1"/>
  <c r="Y1292" i="1" s="1"/>
  <c r="P1293" i="1"/>
  <c r="X1293" i="1" s="1"/>
  <c r="B1293" i="1" s="1"/>
  <c r="C1294" i="1"/>
  <c r="Y1383" i="1"/>
  <c r="C1295" i="1" l="1"/>
  <c r="P1294" i="1"/>
  <c r="X1294" i="1" s="1"/>
  <c r="B1294" i="1" s="1"/>
  <c r="B1292" i="1"/>
  <c r="P1295" i="1" l="1"/>
  <c r="C1296" i="1"/>
  <c r="X1295" i="1" l="1"/>
  <c r="P1296" i="1"/>
  <c r="X1296" i="1" s="1"/>
  <c r="B1296" i="1" s="1"/>
  <c r="C1297" i="1"/>
  <c r="B1295" i="1" l="1"/>
  <c r="C1298" i="1"/>
  <c r="P1297" i="1"/>
  <c r="X1297" i="1" s="1"/>
  <c r="B1297" i="1" s="1"/>
  <c r="P1298" i="1" l="1"/>
  <c r="X1298" i="1" s="1"/>
  <c r="B1298" i="1" s="1"/>
  <c r="C1299" i="1"/>
  <c r="C1300" i="1" l="1"/>
  <c r="P1299" i="1"/>
  <c r="X1299" i="1" s="1"/>
  <c r="B1299" i="1" s="1"/>
  <c r="S1318" i="1"/>
  <c r="P1300" i="1" l="1"/>
  <c r="X1300" i="1" s="1"/>
  <c r="B1300" i="1" s="1"/>
  <c r="C1301" i="1"/>
  <c r="P1301" i="1" l="1"/>
  <c r="X1301" i="1" s="1"/>
  <c r="B1301" i="1" s="1"/>
  <c r="C1302" i="1"/>
  <c r="S1319" i="1"/>
  <c r="P1302" i="1" l="1"/>
  <c r="X1302" i="1" s="1"/>
  <c r="B1302" i="1" s="1"/>
  <c r="C1303" i="1"/>
  <c r="P1303" i="1" l="1"/>
  <c r="X1303" i="1" s="1"/>
  <c r="B1303" i="1" s="1"/>
  <c r="C1304" i="1"/>
  <c r="C1305" i="1" l="1"/>
  <c r="P1304" i="1"/>
  <c r="X1304" i="1" s="1"/>
  <c r="B1304" i="1" s="1"/>
  <c r="P1305" i="1" l="1"/>
  <c r="X1305" i="1" s="1"/>
  <c r="B1305" i="1" s="1"/>
  <c r="C1306" i="1"/>
  <c r="P1306" i="1" l="1"/>
  <c r="X1306" i="1" s="1"/>
  <c r="B1306" i="1" s="1"/>
  <c r="C1307" i="1"/>
  <c r="C1308" i="1" l="1"/>
  <c r="P1307" i="1"/>
  <c r="X1307" i="1" s="1"/>
  <c r="B1307" i="1" s="1"/>
  <c r="P1308" i="1" l="1"/>
  <c r="C1309" i="1"/>
  <c r="X1308" i="1" l="1"/>
  <c r="P1309" i="1"/>
  <c r="X1309" i="1" s="1"/>
  <c r="B1309" i="1" s="1"/>
  <c r="C1310" i="1"/>
  <c r="B1308" i="1" l="1"/>
  <c r="C1311" i="1"/>
  <c r="P1310" i="1"/>
  <c r="X1310" i="1" s="1"/>
  <c r="B1310" i="1" s="1"/>
  <c r="P1311" i="1" l="1"/>
  <c r="X1311" i="1" s="1"/>
  <c r="B1311" i="1" s="1"/>
  <c r="C1312" i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P1316" i="1" l="1"/>
  <c r="X1316" i="1" s="1"/>
  <c r="B1316" i="1" s="1"/>
  <c r="C1317" i="1"/>
  <c r="P1317" i="1" l="1"/>
  <c r="X1317" i="1" s="1"/>
  <c r="B1317" i="1" s="1"/>
  <c r="C1318" i="1"/>
  <c r="P1318" i="1" l="1"/>
  <c r="C1319" i="1"/>
  <c r="X1318" i="1" l="1"/>
  <c r="P1319" i="1"/>
  <c r="C1320" i="1"/>
  <c r="Y1409" i="1"/>
  <c r="B1318" i="1" l="1"/>
  <c r="C1321" i="1"/>
  <c r="P1320" i="1"/>
  <c r="X1320" i="1" s="1"/>
  <c r="B1320" i="1" s="1"/>
  <c r="X1319" i="1"/>
  <c r="Y1319" i="1" s="1"/>
  <c r="Y1410" i="1"/>
  <c r="B1319" i="1" l="1"/>
  <c r="P1321" i="1"/>
  <c r="X1321" i="1" s="1"/>
  <c r="B1321" i="1" s="1"/>
  <c r="C1322" i="1"/>
  <c r="P1322" i="1" l="1"/>
  <c r="X1322" i="1" s="1"/>
  <c r="B1322" i="1" s="1"/>
  <c r="C1323" i="1"/>
  <c r="Y1412" i="1"/>
  <c r="C1324" i="1" l="1"/>
  <c r="P1323" i="1"/>
  <c r="X1323" i="1" l="1"/>
  <c r="P1324" i="1"/>
  <c r="X1324" i="1" s="1"/>
  <c r="B1324" i="1" s="1"/>
  <c r="C1325" i="1"/>
  <c r="B1323" i="1" l="1"/>
  <c r="P1325" i="1"/>
  <c r="C1326" i="1"/>
  <c r="X1325" i="1" l="1"/>
  <c r="C1327" i="1"/>
  <c r="P1326" i="1"/>
  <c r="X1326" i="1" s="1"/>
  <c r="B1326" i="1" s="1"/>
  <c r="B1325" i="1" l="1"/>
  <c r="P1327" i="1"/>
  <c r="X1327" i="1" s="1"/>
  <c r="B1327" i="1" s="1"/>
  <c r="C1328" i="1"/>
  <c r="C1329" i="1" l="1"/>
  <c r="P1328" i="1"/>
  <c r="X1328" i="1" s="1"/>
  <c r="B1328" i="1" s="1"/>
  <c r="C1330" i="1" l="1"/>
  <c r="P1329" i="1"/>
  <c r="X1329" i="1" s="1"/>
  <c r="B1329" i="1" s="1"/>
  <c r="P1330" i="1" l="1"/>
  <c r="X1330" i="1" s="1"/>
  <c r="B1330" i="1" s="1"/>
  <c r="C1331" i="1"/>
  <c r="P1331" i="1" l="1"/>
  <c r="X1331" i="1" s="1"/>
  <c r="B1331" i="1" s="1"/>
  <c r="C1332" i="1"/>
  <c r="P1332" i="1" l="1"/>
  <c r="X1332" i="1" s="1"/>
  <c r="B1332" i="1" s="1"/>
  <c r="C1333" i="1"/>
  <c r="S1349" i="1"/>
  <c r="P1333" i="1" l="1"/>
  <c r="X1333" i="1" s="1"/>
  <c r="B1333" i="1" s="1"/>
  <c r="C1334" i="1"/>
  <c r="P1334" i="1" l="1"/>
  <c r="X1334" i="1" s="1"/>
  <c r="B1334" i="1" s="1"/>
  <c r="C1335" i="1"/>
  <c r="P1335" i="1" l="1"/>
  <c r="X1335" i="1" s="1"/>
  <c r="B1335" i="1" s="1"/>
  <c r="C1336" i="1"/>
  <c r="S1351" i="1"/>
  <c r="P1336" i="1" l="1"/>
  <c r="X1336" i="1" s="1"/>
  <c r="B1336" i="1" s="1"/>
  <c r="C1337" i="1"/>
  <c r="P1337" i="1" l="1"/>
  <c r="C1338" i="1"/>
  <c r="S1352" i="1"/>
  <c r="X1337" i="1" l="1"/>
  <c r="C1339" i="1"/>
  <c r="P1338" i="1"/>
  <c r="X1338" i="1" s="1"/>
  <c r="B1338" i="1" s="1"/>
  <c r="B1337" i="1" l="1"/>
  <c r="P1339" i="1"/>
  <c r="C1340" i="1"/>
  <c r="X1339" i="1" l="1"/>
  <c r="P1340" i="1"/>
  <c r="X1340" i="1" s="1"/>
  <c r="B1340" i="1" s="1"/>
  <c r="C1341" i="1"/>
  <c r="B1339" i="1" l="1"/>
  <c r="C1342" i="1"/>
  <c r="P1341" i="1"/>
  <c r="X1341" i="1" s="1"/>
  <c r="B1341" i="1" s="1"/>
  <c r="P1342" i="1" l="1"/>
  <c r="X1342" i="1" s="1"/>
  <c r="B1342" i="1" s="1"/>
  <c r="C1343" i="1"/>
  <c r="P1343" i="1" l="1"/>
  <c r="X1343" i="1" s="1"/>
  <c r="B1343" i="1" s="1"/>
  <c r="C1344" i="1"/>
  <c r="P1344" i="1" l="1"/>
  <c r="X1344" i="1" s="1"/>
  <c r="B1344" i="1" s="1"/>
  <c r="C1345" i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C1350" i="1"/>
  <c r="C1351" i="1" l="1"/>
  <c r="P1350" i="1"/>
  <c r="X1350" i="1" s="1"/>
  <c r="B1350" i="1" s="1"/>
  <c r="X1349" i="1"/>
  <c r="Y1349" i="1" l="1"/>
  <c r="B1349" i="1"/>
  <c r="P1351" i="1"/>
  <c r="X1351" i="1" s="1"/>
  <c r="B1351" i="1" s="1"/>
  <c r="C1352" i="1"/>
  <c r="Y1441" i="1"/>
  <c r="P1352" i="1" l="1"/>
  <c r="C1353" i="1"/>
  <c r="Y1442" i="1"/>
  <c r="C1354" i="1" l="1"/>
  <c r="P1353" i="1"/>
  <c r="X1353" i="1" s="1"/>
  <c r="B1353" i="1" s="1"/>
  <c r="X1352" i="1"/>
  <c r="Y1352" i="1" l="1"/>
  <c r="B1352" i="1"/>
  <c r="P1354" i="1"/>
  <c r="X1354" i="1" s="1"/>
  <c r="B1354" i="1" s="1"/>
  <c r="C1355" i="1"/>
  <c r="C1356" i="1" l="1"/>
  <c r="P1355" i="1"/>
  <c r="X1355" i="1" s="1"/>
  <c r="B1355" i="1" s="1"/>
  <c r="P1356" i="1" l="1"/>
  <c r="X1356" i="1" s="1"/>
  <c r="B1356" i="1" s="1"/>
  <c r="C1357" i="1"/>
  <c r="C1358" i="1" l="1"/>
  <c r="P1357" i="1"/>
  <c r="X1357" i="1" s="1"/>
  <c r="B1357" i="1" s="1"/>
  <c r="P1358" i="1" l="1"/>
  <c r="X1358" i="1" s="1"/>
  <c r="B1358" i="1" s="1"/>
  <c r="C1359" i="1"/>
  <c r="P1359" i="1" l="1"/>
  <c r="X1359" i="1" s="1"/>
  <c r="B1359" i="1" s="1"/>
  <c r="C1360" i="1"/>
  <c r="P1360" i="1" l="1"/>
  <c r="X1360" i="1" s="1"/>
  <c r="B1360" i="1" s="1"/>
  <c r="C1361" i="1"/>
  <c r="P1361" i="1" l="1"/>
  <c r="X1361" i="1" s="1"/>
  <c r="B1361" i="1" s="1"/>
  <c r="C1362" i="1"/>
  <c r="P1362" i="1" l="1"/>
  <c r="X1362" i="1" s="1"/>
  <c r="B1362" i="1" s="1"/>
  <c r="C1363" i="1"/>
  <c r="C1364" i="1" l="1"/>
  <c r="P1363" i="1"/>
  <c r="X1363" i="1" s="1"/>
  <c r="B1363" i="1" s="1"/>
  <c r="P1364" i="1" l="1"/>
  <c r="X1364" i="1" s="1"/>
  <c r="B1364" i="1" s="1"/>
  <c r="C1365" i="1"/>
  <c r="C1366" i="1" l="1"/>
  <c r="P1365" i="1"/>
  <c r="X1365" i="1" s="1"/>
  <c r="B1365" i="1" s="1"/>
  <c r="S1379" i="1"/>
  <c r="P1366" i="1" l="1"/>
  <c r="X1366" i="1" s="1"/>
  <c r="B1366" i="1" s="1"/>
  <c r="C1367" i="1"/>
  <c r="C1368" i="1" l="1"/>
  <c r="P1367" i="1"/>
  <c r="X1367" i="1" l="1"/>
  <c r="C1369" i="1"/>
  <c r="P1368" i="1"/>
  <c r="X1368" i="1" s="1"/>
  <c r="B1368" i="1" s="1"/>
  <c r="S1381" i="1"/>
  <c r="B1367" i="1" l="1"/>
  <c r="C1370" i="1"/>
  <c r="P1369" i="1"/>
  <c r="X1369" i="1" s="1"/>
  <c r="B1369" i="1" s="1"/>
  <c r="C1371" i="1" l="1"/>
  <c r="P1370" i="1"/>
  <c r="S1382" i="1"/>
  <c r="X1370" i="1" l="1"/>
  <c r="P1371" i="1"/>
  <c r="X1371" i="1" s="1"/>
  <c r="B1371" i="1" s="1"/>
  <c r="C1372" i="1"/>
  <c r="B1370" i="1" l="1"/>
  <c r="P1372" i="1"/>
  <c r="X1372" i="1" s="1"/>
  <c r="B1372" i="1" s="1"/>
  <c r="C1373" i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P1376" i="1" l="1"/>
  <c r="X1376" i="1" s="1"/>
  <c r="B1376" i="1" s="1"/>
  <c r="C1377" i="1"/>
  <c r="P1377" i="1" l="1"/>
  <c r="X1377" i="1" s="1"/>
  <c r="B1377" i="1" s="1"/>
  <c r="C1378" i="1"/>
  <c r="C1379" i="1" l="1"/>
  <c r="P1378" i="1"/>
  <c r="X1378" i="1" s="1"/>
  <c r="B1378" i="1" s="1"/>
  <c r="P1379" i="1" l="1"/>
  <c r="X1379" i="1" s="1"/>
  <c r="B1379" i="1" s="1"/>
  <c r="C1380" i="1"/>
  <c r="C1381" i="1" l="1"/>
  <c r="P1380" i="1"/>
  <c r="X1380" i="1" s="1"/>
  <c r="B1380" i="1" s="1"/>
  <c r="P1381" i="1" l="1"/>
  <c r="X1381" i="1" s="1"/>
  <c r="B1381" i="1" s="1"/>
  <c r="C1382" i="1"/>
  <c r="P1382" i="1" l="1"/>
  <c r="C1383" i="1"/>
  <c r="C1384" i="1" l="1"/>
  <c r="P1383" i="1"/>
  <c r="X1383" i="1" s="1"/>
  <c r="B1383" i="1" s="1"/>
  <c r="X1382" i="1"/>
  <c r="Y1382" i="1" s="1"/>
  <c r="B1382" i="1" l="1"/>
  <c r="P1384" i="1"/>
  <c r="X1384" i="1" s="1"/>
  <c r="B1384" i="1" s="1"/>
  <c r="C1385" i="1"/>
  <c r="C1386" i="1" l="1"/>
  <c r="P1385" i="1"/>
  <c r="X1385" i="1" s="1"/>
  <c r="B1385" i="1" s="1"/>
  <c r="P1386" i="1" l="1"/>
  <c r="C1387" i="1"/>
  <c r="X1386" i="1" l="1"/>
  <c r="P1387" i="1"/>
  <c r="X1387" i="1" s="1"/>
  <c r="B1387" i="1" s="1"/>
  <c r="C1388" i="1"/>
  <c r="B1386" i="1" l="1"/>
  <c r="P1388" i="1"/>
  <c r="X1388" i="1" s="1"/>
  <c r="B1388" i="1" s="1"/>
  <c r="C1389" i="1"/>
  <c r="P1389" i="1" l="1"/>
  <c r="X1389" i="1" s="1"/>
  <c r="B1389" i="1" s="1"/>
  <c r="C1390" i="1"/>
  <c r="P1390" i="1" l="1"/>
  <c r="X1390" i="1" s="1"/>
  <c r="B1390" i="1" s="1"/>
  <c r="C1391" i="1"/>
  <c r="P1391" i="1" l="1"/>
  <c r="X1391" i="1" s="1"/>
  <c r="B1391" i="1" s="1"/>
  <c r="C1392" i="1"/>
  <c r="C1393" i="1" l="1"/>
  <c r="P1392" i="1"/>
  <c r="X1392" i="1" s="1"/>
  <c r="B1392" i="1" s="1"/>
  <c r="P1393" i="1" l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P1396" i="1" l="1"/>
  <c r="X1396" i="1" s="1"/>
  <c r="B1396" i="1" s="1"/>
  <c r="C1397" i="1"/>
  <c r="C1398" i="1" l="1"/>
  <c r="P1397" i="1"/>
  <c r="X1397" i="1" s="1"/>
  <c r="B1397" i="1" s="1"/>
  <c r="C1399" i="1" l="1"/>
  <c r="P1398" i="1"/>
  <c r="X1398" i="1" s="1"/>
  <c r="B1398" i="1" s="1"/>
  <c r="S1409" i="1"/>
  <c r="P1399" i="1" l="1"/>
  <c r="C1400" i="1"/>
  <c r="X1399" i="1" l="1"/>
  <c r="P1400" i="1"/>
  <c r="X1400" i="1" s="1"/>
  <c r="B1400" i="1" s="1"/>
  <c r="C1401" i="1"/>
  <c r="S1410" i="1"/>
  <c r="B1399" i="1" l="1"/>
  <c r="P1401" i="1"/>
  <c r="X1401" i="1" s="1"/>
  <c r="B1401" i="1" s="1"/>
  <c r="C1402" i="1"/>
  <c r="P1402" i="1" l="1"/>
  <c r="X1402" i="1" s="1"/>
  <c r="B1402" i="1" s="1"/>
  <c r="C1403" i="1"/>
  <c r="S1411" i="1"/>
  <c r="P1403" i="1" l="1"/>
  <c r="X1403" i="1" s="1"/>
  <c r="B1403" i="1" s="1"/>
  <c r="C1404" i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P1409" i="1" l="1"/>
  <c r="X1409" i="1" s="1"/>
  <c r="B1409" i="1" s="1"/>
  <c r="C1410" i="1"/>
  <c r="P1410" i="1" l="1"/>
  <c r="X1410" i="1" s="1"/>
  <c r="B1410" i="1" s="1"/>
  <c r="C1411" i="1"/>
  <c r="P1411" i="1" l="1"/>
  <c r="C1412" i="1"/>
  <c r="C1413" i="1" l="1"/>
  <c r="P1412" i="1"/>
  <c r="X1412" i="1" s="1"/>
  <c r="B1412" i="1" s="1"/>
  <c r="X1411" i="1"/>
  <c r="Y1411" i="1" s="1"/>
  <c r="B1411" i="1" l="1"/>
  <c r="P1413" i="1"/>
  <c r="X1413" i="1" s="1"/>
  <c r="B1413" i="1" s="1"/>
  <c r="C1414" i="1"/>
  <c r="P1414" i="1" l="1"/>
  <c r="X1414" i="1" s="1"/>
  <c r="B1414" i="1" s="1"/>
  <c r="C1415" i="1"/>
  <c r="C1416" i="1" l="1"/>
  <c r="P1415" i="1"/>
  <c r="X1415" i="1" s="1"/>
  <c r="B1415" i="1" s="1"/>
  <c r="C1417" i="1" l="1"/>
  <c r="P1416" i="1"/>
  <c r="X1416" i="1" l="1"/>
  <c r="P1417" i="1"/>
  <c r="X1417" i="1" s="1"/>
  <c r="B1417" i="1" s="1"/>
  <c r="C1418" i="1"/>
  <c r="B1416" i="1" l="1"/>
  <c r="C1419" i="1"/>
  <c r="P1418" i="1"/>
  <c r="X1418" i="1" s="1"/>
  <c r="B1418" i="1" s="1"/>
  <c r="P1419" i="1" l="1"/>
  <c r="C1420" i="1"/>
  <c r="X1419" i="1" l="1"/>
  <c r="P1420" i="1"/>
  <c r="X1420" i="1" s="1"/>
  <c r="B1420" i="1" s="1"/>
  <c r="C1421" i="1"/>
  <c r="B1419" i="1" l="1"/>
  <c r="C1422" i="1"/>
  <c r="P1421" i="1"/>
  <c r="X1421" i="1" s="1"/>
  <c r="B1421" i="1" s="1"/>
  <c r="C1423" i="1" l="1"/>
  <c r="P1422" i="1"/>
  <c r="X1422" i="1" s="1"/>
  <c r="B1422" i="1" s="1"/>
  <c r="P1423" i="1" l="1"/>
  <c r="X1423" i="1" s="1"/>
  <c r="B1423" i="1" s="1"/>
  <c r="C1424" i="1"/>
  <c r="P1424" i="1" l="1"/>
  <c r="X1424" i="1" s="1"/>
  <c r="B1424" i="1" s="1"/>
  <c r="C1425" i="1"/>
  <c r="C1426" i="1" l="1"/>
  <c r="P1425" i="1"/>
  <c r="X1425" i="1" s="1"/>
  <c r="B1425" i="1" s="1"/>
  <c r="P1426" i="1" l="1"/>
  <c r="X1426" i="1" s="1"/>
  <c r="B1426" i="1" s="1"/>
  <c r="C1427" i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P1430" i="1" l="1"/>
  <c r="C1431" i="1"/>
  <c r="X1430" i="1" l="1"/>
  <c r="P1431" i="1"/>
  <c r="X1431" i="1" s="1"/>
  <c r="B1431" i="1" s="1"/>
  <c r="C1432" i="1"/>
  <c r="B1430" i="1" l="1"/>
  <c r="C1433" i="1"/>
  <c r="P1432" i="1"/>
  <c r="X1432" i="1" s="1"/>
  <c r="B1432" i="1" s="1"/>
  <c r="S1440" i="1"/>
  <c r="C1434" i="1" l="1"/>
  <c r="P1433" i="1"/>
  <c r="X1433" i="1" s="1"/>
  <c r="B1433" i="1" s="1"/>
  <c r="P1434" i="1" l="1"/>
  <c r="X1434" i="1" s="1"/>
  <c r="B1434" i="1" s="1"/>
  <c r="C1435" i="1"/>
  <c r="S1442" i="1"/>
  <c r="C1436" i="1" l="1"/>
  <c r="P1435" i="1"/>
  <c r="X1435" i="1" s="1"/>
  <c r="B1435" i="1" s="1"/>
  <c r="C1437" i="1" l="1"/>
  <c r="P1436" i="1"/>
  <c r="X1436" i="1" s="1"/>
  <c r="B1436" i="1" s="1"/>
  <c r="P1437" i="1" l="1"/>
  <c r="X1437" i="1" s="1"/>
  <c r="B1437" i="1" s="1"/>
  <c r="C1438" i="1"/>
  <c r="P1438" i="1" l="1"/>
  <c r="X1438" i="1" s="1"/>
  <c r="B1438" i="1" s="1"/>
  <c r="C1439" i="1"/>
  <c r="P1439" i="1" l="1"/>
  <c r="X1439" i="1" s="1"/>
  <c r="B1439" i="1" s="1"/>
  <c r="C1440" i="1"/>
  <c r="P1440" i="1" l="1"/>
  <c r="C1441" i="1"/>
  <c r="C1442" i="1" l="1"/>
  <c r="P1442" i="1" s="1"/>
  <c r="X1442" i="1" s="1"/>
  <c r="B1442" i="1" s="1"/>
  <c r="P1441" i="1"/>
  <c r="X1440" i="1"/>
  <c r="Y1440" i="1" s="1"/>
  <c r="X1441" i="1" l="1"/>
  <c r="B1440" i="1"/>
  <c r="B1441" i="1" l="1"/>
</calcChain>
</file>

<file path=xl/sharedStrings.xml><?xml version="1.0" encoding="utf-8"?>
<sst xmlns="http://schemas.openxmlformats.org/spreadsheetml/2006/main" count="486" uniqueCount="131">
  <si>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</si>
  <si>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</si>
  <si>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</si>
  <si>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</si>
  <si>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</si>
  <si>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</si>
  <si>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</si>
  <si>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</si>
  <si>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</si>
  <si>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</si>
  <si>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</si>
  <si>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</si>
  <si>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</si>
  <si>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</si>
  <si>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</si>
  <si>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</si>
  <si>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</si>
  <si>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</si>
  <si>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</si>
  <si>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</si>
  <si>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</si>
  <si>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</si>
  <si>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</si>
  <si>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</si>
  <si>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</si>
  <si>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</si>
  <si>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</si>
  <si>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</si>
  <si>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</si>
  <si>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</si>
  <si>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</si>
  <si>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</si>
  <si>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</si>
  <si>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</si>
  <si>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</si>
  <si>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</si>
  <si>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</si>
  <si>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</si>
  <si>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</si>
  <si>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</si>
  <si>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</si>
  <si>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</si>
  <si>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</si>
  <si>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</si>
  <si>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</si>
  <si>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</si>
  <si>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</si>
  <si>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</si>
  <si>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</si>
  <si>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</si>
  <si>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</si>
  <si>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</si>
  <si>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</si>
  <si>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</si>
  <si>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</si>
  <si>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</si>
  <si>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</si>
  <si>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</si>
  <si>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</si>
  <si>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</si>
  <si>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</si>
  <si>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</si>
  <si>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</si>
  <si>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</si>
  <si>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</si>
  <si>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</si>
  <si>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</si>
  <si>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</si>
  <si>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</si>
  <si>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</si>
  <si>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</si>
  <si>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</si>
  <si>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</si>
  <si>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</si>
  <si>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</si>
  <si>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</si>
  <si>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</si>
  <si>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</si>
  <si>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</si>
  <si>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</si>
  <si>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</si>
  <si>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</si>
  <si>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</si>
  <si>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</si>
  <si>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</si>
  <si>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</si>
  <si>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</si>
  <si>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</si>
  <si>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</si>
  <si>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</si>
  <si>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</si>
  <si>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</si>
  <si>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</si>
  <si>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</si>
  <si>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</si>
  <si>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</si>
  <si>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</si>
  <si>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</si>
  <si>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</si>
  <si>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</si>
  <si>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</si>
  <si>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</si>
  <si>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</si>
  <si>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</si>
  <si>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</si>
  <si>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</si>
  <si>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</si>
  <si>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</si>
  <si>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</si>
  <si>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</si>
  <si>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</si>
  <si>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</si>
  <si>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</si>
  <si>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</si>
  <si>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</si>
  <si>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</si>
  <si>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</si>
  <si>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</si>
  <si>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</si>
  <si>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</si>
  <si>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</si>
  <si>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</si>
  <si>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</si>
  <si>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</si>
  <si>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</si>
  <si>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+ 9,47% A.A. (base 252)</t>
  </si>
  <si>
    <t>FORTE SECURITIZADORA S.A. - 1ª EMISSÃO DE CRI - 391ª SÉRIE - R$ 7.200.000,00</t>
  </si>
  <si>
    <t>1ª EMI/391ª SER</t>
  </si>
  <si>
    <t>BRFSECCRIC24</t>
  </si>
  <si>
    <t>20H0206725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</si>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</sst>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/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75" fontId="22" fillId="0" borderId="2" xfId="0" applyNumberFormat="1" applyFont="1" applyBorder="1"/>
  </cellXfs>
  <cellStyles count="3">
    <cellStyle name="Bom" xfId="2" builtinId="26"/>
    <cellStyle name="Neutro" xfId="1" builtinId="28"/>
    <cellStyle name="Normal" xfId="0" builtinId="0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126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125</v>
      </c>
      <c r="C2" s="57"/>
      <c r="D2" s="47"/>
      <c r="E2" s="58"/>
      <c r="G2" s="128"/>
      <c r="H2" s="103"/>
      <c r="I2" s="105"/>
      <c r="J2" s="136" t="s">
        <v>2</v>
      </c>
      <c r="K2" s="128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1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9" t="s">
        <v>97</v>
      </c>
      <c r="C4" s="179" t="s">
        <v>98</v>
      </c>
      <c r="D4" s="179" t="s">
        <v>99</v>
      </c>
      <c r="E4" s="179" t="s">
        <v>100</v>
      </c>
      <c r="F4" s="179" t="s">
        <v>101</v>
      </c>
      <c r="G4" s="179" t="s">
        <v>102</v>
      </c>
      <c r="H4" s="179" t="s">
        <v>103</v>
      </c>
      <c r="I4" s="179" t="s">
        <v>104</v>
      </c>
      <c r="J4" s="179" t="s">
        <v>105</v>
      </c>
      <c r="K4" s="179" t="s">
        <v>106</v>
      </c>
      <c r="L4" s="179" t="s">
        <v>107</v>
      </c>
      <c r="M4" s="179" t="s">
        <v>108</v>
      </c>
      <c r="N4" s="179" t="s">
        <v>109</v>
      </c>
      <c r="O4" s="179" t="s">
        <v>110</v>
      </c>
      <c r="P4" s="179" t="s">
        <v>122</v>
      </c>
      <c r="Q4" s="179" t="s">
        <v>111</v>
      </c>
      <c r="R4" s="179" t="s">
        <v>112</v>
      </c>
      <c r="S4" s="179" t="s">
        <v>113</v>
      </c>
      <c r="T4" s="179" t="s">
        <v>114</v>
      </c>
      <c r="U4" s="179" t="s">
        <v>115</v>
      </c>
      <c r="V4" s="179" t="s">
        <v>116</v>
      </c>
      <c r="W4" s="179" t="s">
        <v>117</v>
      </c>
      <c r="X4" s="179" t="s">
        <v>118</v>
      </c>
      <c r="Y4" s="179" t="s">
        <v>119</v>
      </c>
      <c r="Z4" s="180" t="s">
        <v>120</v>
      </c>
      <c r="AA4" s="179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44251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9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94</v>
      </c>
      <c r="AQ9" s="162" t="s">
        <v>27</v>
      </c>
      <c r="AR9" s="162" t="s">
        <v>91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44247</v>
      </c>
      <c r="B10" s="8">
        <f>(P10+X10)</f>
        <v>1000</v>
      </c>
      <c r="C10" s="129">
        <v>1000</v>
      </c>
      <c r="D10" s="124">
        <f>AP10</f>
        <v>5560.59</v>
      </c>
      <c r="E10" s="124">
        <f>AR10</f>
        <v>5574.49</v>
      </c>
      <c r="F10" s="125">
        <f>AS10</f>
        <v>44218</v>
      </c>
      <c r="G10" s="10">
        <f t="shared" ref="G10:G73" si="0">(E10/D10)-1</f>
        <v>2.4997347403781234E-3</v>
      </c>
      <c r="H10" s="130">
        <f>AK148</f>
        <v>44277</v>
      </c>
      <c r="I10" s="41">
        <f>IF(A10&gt;I9,H10,I9)</f>
        <v>44277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44277</v>
      </c>
      <c r="AB10" s="4"/>
      <c r="AC10" s="140"/>
      <c r="AD10" s="141">
        <f>A10</f>
        <v>44247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44249</v>
      </c>
      <c r="AP10" s="177">
        <f>VLOOKUP($AO10,[1]Plan1!$EW$172:$EZ$293,2)</f>
        <v>5560.59</v>
      </c>
      <c r="AQ10" s="176">
        <f>EDATE($AO10,-2)</f>
        <v>44187</v>
      </c>
      <c r="AR10" s="177">
        <f>AP11</f>
        <v>5574.49</v>
      </c>
      <c r="AS10" s="176">
        <f>EDATE($AO10,-1)</f>
        <v>44218</v>
      </c>
      <c r="AT10" s="178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44248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5560.59</v>
      </c>
      <c r="E11" s="115">
        <f>E10</f>
        <v>5574.49</v>
      </c>
      <c r="F11" s="116">
        <f t="shared" ref="F11:F37" si="11">IF(D11=D10,F10,A11)</f>
        <v>44218</v>
      </c>
      <c r="G11" s="117">
        <f t="shared" si="0"/>
        <v>2.4997347403781234E-3</v>
      </c>
      <c r="H11" s="118">
        <f>IF(DAY(A11)=H$9,VLOOKUP(A11,AH$118:AN$450,4),H10)</f>
        <v>44277</v>
      </c>
      <c r="I11" s="118">
        <f t="shared" ref="I11:I73" si="12">IF(A11&gt;I10,H11,I10)</f>
        <v>44277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44277</v>
      </c>
      <c r="AB11" s="4"/>
      <c r="AC11" s="140">
        <v>0</v>
      </c>
      <c r="AD11" s="141">
        <f>A8</f>
        <v>44251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123</v>
      </c>
      <c r="AM11" s="146">
        <f t="shared" ref="AM11:AM24" si="19">AD12</f>
        <v>44277</v>
      </c>
      <c r="AN11" s="11"/>
      <c r="AO11" s="146">
        <f t="shared" ref="AO11:AO74" si="20">AJ149</f>
        <v>44277</v>
      </c>
      <c r="AP11" s="177">
        <f>VLOOKUP($AO11,[1]Plan1!$EW$172:$EZ$293,2)</f>
        <v>5574.49</v>
      </c>
      <c r="AQ11" s="176">
        <f t="shared" ref="AQ11:AQ74" si="21">EDATE($AO11,-2)</f>
        <v>44218</v>
      </c>
      <c r="AR11" s="177">
        <f t="shared" ref="AR11:AR74" si="22">AP12</f>
        <v>5622.43</v>
      </c>
      <c r="AS11" s="176">
        <f t="shared" ref="AS11:AS74" si="23">EDATE($AO11,-1)</f>
        <v>44249</v>
      </c>
      <c r="AT11" s="178">
        <f t="shared" ref="AT11:AT74" si="24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44249</v>
      </c>
      <c r="B12" s="113">
        <f t="shared" si="9"/>
        <v>1000</v>
      </c>
      <c r="C12" s="113">
        <f t="shared" ref="C12:C75" si="25">TRUNC(IF(Q11&gt;0,VLOOKUP(A11,$AD$12:$AE$140,2),C11),8)</f>
        <v>1000</v>
      </c>
      <c r="D12" s="114">
        <f t="shared" si="10"/>
        <v>5560.59</v>
      </c>
      <c r="E12" s="115">
        <f t="shared" ref="E12:E40" si="26">E11</f>
        <v>5574.49</v>
      </c>
      <c r="F12" s="116">
        <f t="shared" si="11"/>
        <v>44218</v>
      </c>
      <c r="G12" s="117">
        <f t="shared" si="0"/>
        <v>2.4997347403781234E-3</v>
      </c>
      <c r="H12" s="118">
        <f t="shared" ref="H12:H75" si="27">IF(DAY(A12)=H$9,VLOOKUP(A12,AH$118:AN$450,4),H11)</f>
        <v>44277</v>
      </c>
      <c r="I12" s="118">
        <f t="shared" si="12"/>
        <v>44277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44277</v>
      </c>
      <c r="AB12" s="4"/>
      <c r="AC12" s="140">
        <f t="shared" ref="AC12:AC52" si="31">AC11+1</f>
        <v>1</v>
      </c>
      <c r="AD12" s="146">
        <f t="shared" ref="AD12:AD43" si="32">VLOOKUP(AC12,$AG$148:$AK$330,4,FALSE)</f>
        <v>44277</v>
      </c>
      <c r="AE12" s="142">
        <f t="shared" ref="AE12:AE24" si="33">(AE11-AH12)</f>
        <v>952.84226838999996</v>
      </c>
      <c r="AF12" s="150">
        <f t="shared" ref="AF12:AF43" si="34">NETWORKDAYS(AD11,AD12,AD$148:AD$502)-1</f>
        <v>18</v>
      </c>
      <c r="AG12" s="151">
        <f>TRUNC(AE11*(ROUND((1+T$10)^(AF12/252),9)-1),8)</f>
        <v>6.4838119900000004</v>
      </c>
      <c r="AH12" s="152">
        <f t="shared" ref="AH12:AH24" si="35">TRUNC((AE11*AI12),8)</f>
        <v>47.157731609999999</v>
      </c>
      <c r="AI12" s="148">
        <v>4.7157731615884706E-2</v>
      </c>
      <c r="AJ12" s="142">
        <f t="shared" ref="AJ12:AJ18" si="36">(AG12+AH12)</f>
        <v>53.641543599999999</v>
      </c>
      <c r="AK12" s="140">
        <f t="shared" ref="AK12:AK52" si="37">AK11+1</f>
        <v>1</v>
      </c>
      <c r="AL12" s="149" t="s">
        <v>123</v>
      </c>
      <c r="AM12" s="146">
        <f t="shared" si="19"/>
        <v>44306</v>
      </c>
      <c r="AN12" s="7"/>
      <c r="AO12" s="146">
        <f t="shared" si="20"/>
        <v>44306</v>
      </c>
      <c r="AP12" s="177">
        <f>VLOOKUP($AO12,[1]Plan1!$EW$172:$EZ$293,2)</f>
        <v>5622.43</v>
      </c>
      <c r="AQ12" s="176">
        <f t="shared" si="21"/>
        <v>44247</v>
      </c>
      <c r="AR12" s="177">
        <f t="shared" si="22"/>
        <v>5674.72</v>
      </c>
      <c r="AS12" s="176">
        <f t="shared" si="23"/>
        <v>44275</v>
      </c>
      <c r="AT12" s="178">
        <f t="shared" si="24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44250</v>
      </c>
      <c r="B13" s="113">
        <f t="shared" si="9"/>
        <v>1000</v>
      </c>
      <c r="C13" s="113">
        <f t="shared" si="25"/>
        <v>1000</v>
      </c>
      <c r="D13" s="114">
        <f t="shared" si="10"/>
        <v>5560.59</v>
      </c>
      <c r="E13" s="115">
        <f t="shared" si="26"/>
        <v>5574.49</v>
      </c>
      <c r="F13" s="116">
        <f t="shared" si="11"/>
        <v>44218</v>
      </c>
      <c r="G13" s="117">
        <f t="shared" si="0"/>
        <v>2.4997347403781234E-3</v>
      </c>
      <c r="H13" s="118">
        <f t="shared" si="27"/>
        <v>44277</v>
      </c>
      <c r="I13" s="118">
        <f t="shared" si="12"/>
        <v>44277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8"/>
        <v>0</v>
      </c>
      <c r="R13" s="30">
        <f t="shared" si="16"/>
        <v>0</v>
      </c>
      <c r="S13" s="113">
        <f t="shared" si="4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9"/>
        <v>A+J=</v>
      </c>
      <c r="AA13" s="118">
        <f t="shared" si="30"/>
        <v>44277</v>
      </c>
      <c r="AB13" s="4"/>
      <c r="AC13" s="140">
        <f t="shared" si="31"/>
        <v>2</v>
      </c>
      <c r="AD13" s="146">
        <f t="shared" si="32"/>
        <v>44306</v>
      </c>
      <c r="AE13" s="142">
        <f t="shared" si="33"/>
        <v>907.23383228</v>
      </c>
      <c r="AF13" s="144">
        <f t="shared" si="34"/>
        <v>20</v>
      </c>
      <c r="AG13" s="153">
        <f t="shared" ref="AG13:AG18" si="38">TRUNC(AE12*(ROUND((1+T$10)^(AF13/252),9)-1),8)</f>
        <v>6.8669674799999996</v>
      </c>
      <c r="AH13" s="152">
        <f t="shared" si="35"/>
        <v>45.60843611</v>
      </c>
      <c r="AI13" s="148">
        <v>4.7865672654956996E-2</v>
      </c>
      <c r="AJ13" s="142">
        <f t="shared" si="36"/>
        <v>52.475403589999999</v>
      </c>
      <c r="AK13" s="140">
        <f t="shared" si="37"/>
        <v>2</v>
      </c>
      <c r="AL13" s="149" t="s">
        <v>123</v>
      </c>
      <c r="AM13" s="146">
        <f t="shared" si="19"/>
        <v>44336</v>
      </c>
      <c r="AN13" s="7"/>
      <c r="AO13" s="146">
        <f t="shared" si="20"/>
        <v>44336</v>
      </c>
      <c r="AP13" s="177">
        <f>VLOOKUP($AO13,[1]Plan1!$EW$172:$EZ$293,2)</f>
        <v>5674.72</v>
      </c>
      <c r="AQ13" s="176">
        <f t="shared" si="21"/>
        <v>44275</v>
      </c>
      <c r="AR13" s="177">
        <f t="shared" si="22"/>
        <v>5692.31</v>
      </c>
      <c r="AS13" s="176">
        <f t="shared" si="23"/>
        <v>44306</v>
      </c>
      <c r="AT13" s="178">
        <f t="shared" si="24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8"/>
        <v>44251</v>
      </c>
      <c r="B14" s="113">
        <f t="shared" si="9"/>
        <v>1000</v>
      </c>
      <c r="C14" s="113">
        <f t="shared" si="25"/>
        <v>1000</v>
      </c>
      <c r="D14" s="114">
        <f t="shared" si="10"/>
        <v>5560.59</v>
      </c>
      <c r="E14" s="115">
        <f t="shared" si="26"/>
        <v>5574.49</v>
      </c>
      <c r="F14" s="116">
        <f t="shared" si="11"/>
        <v>44218</v>
      </c>
      <c r="G14" s="117">
        <f t="shared" si="0"/>
        <v>2.4997347403781234E-3</v>
      </c>
      <c r="H14" s="118">
        <f t="shared" si="27"/>
        <v>44277</v>
      </c>
      <c r="I14" s="118">
        <f t="shared" si="12"/>
        <v>44277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8"/>
        <v>0</v>
      </c>
      <c r="R14" s="30">
        <f t="shared" si="16"/>
        <v>0</v>
      </c>
      <c r="S14" s="113">
        <f t="shared" si="4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9"/>
        <v>A+J=</v>
      </c>
      <c r="AA14" s="118">
        <f t="shared" si="30"/>
        <v>44277</v>
      </c>
      <c r="AB14" s="4"/>
      <c r="AC14" s="140">
        <f t="shared" si="31"/>
        <v>3</v>
      </c>
      <c r="AD14" s="146">
        <f t="shared" si="32"/>
        <v>44336</v>
      </c>
      <c r="AE14" s="142">
        <f t="shared" si="33"/>
        <v>863.43027142000005</v>
      </c>
      <c r="AF14" s="144">
        <f t="shared" si="34"/>
        <v>21</v>
      </c>
      <c r="AG14" s="153">
        <f t="shared" si="38"/>
        <v>6.86642375</v>
      </c>
      <c r="AH14" s="152">
        <f t="shared" si="35"/>
        <v>43.803560859999997</v>
      </c>
      <c r="AI14" s="148">
        <v>4.8282547791833767E-2</v>
      </c>
      <c r="AJ14" s="142">
        <f t="shared" si="36"/>
        <v>50.66998461</v>
      </c>
      <c r="AK14" s="140">
        <f t="shared" si="37"/>
        <v>3</v>
      </c>
      <c r="AL14" s="149" t="s">
        <v>123</v>
      </c>
      <c r="AM14" s="146">
        <f t="shared" si="19"/>
        <v>44368</v>
      </c>
      <c r="AN14" s="7"/>
      <c r="AO14" s="146">
        <f t="shared" si="20"/>
        <v>44368</v>
      </c>
      <c r="AP14" s="177">
        <f>VLOOKUP($AO14,[1]Plan1!$EW$172:$EZ$293,2)</f>
        <v>5692.31</v>
      </c>
      <c r="AQ14" s="176">
        <f t="shared" si="21"/>
        <v>44307</v>
      </c>
      <c r="AR14" s="177">
        <f t="shared" si="22"/>
        <v>5739.56</v>
      </c>
      <c r="AS14" s="176">
        <f t="shared" si="23"/>
        <v>44337</v>
      </c>
      <c r="AT14" s="178">
        <f t="shared" si="24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44252</v>
      </c>
      <c r="B15" s="113">
        <f t="shared" ref="B15" si="39">(P15+X15)</f>
        <v>1000.4839878199999</v>
      </c>
      <c r="C15" s="113">
        <f t="shared" ref="C15" si="40">TRUNC(IF(Q14&gt;0,VLOOKUP(A14,$AD$12:$AE$140,2),C14),8)</f>
        <v>1000</v>
      </c>
      <c r="D15" s="114">
        <f t="shared" ref="D15" si="41">IF(E15=E14,D14,E14)</f>
        <v>5560.59</v>
      </c>
      <c r="E15" s="115">
        <f t="shared" si="26"/>
        <v>5574.49</v>
      </c>
      <c r="F15" s="116">
        <f t="shared" ref="F15" si="42">IF(D15=D14,F14,A15)</f>
        <v>44218</v>
      </c>
      <c r="G15" s="117">
        <f t="shared" ref="G15" si="43">(E15/D15)-1</f>
        <v>2.4997347403781234E-3</v>
      </c>
      <c r="H15" s="118">
        <f t="shared" ref="H15" si="44">IF(DAY(A15)=H$9,VLOOKUP(A15,AH$118:AN$450,4),H14)</f>
        <v>44277</v>
      </c>
      <c r="I15" s="118">
        <f t="shared" ref="I15" si="45">IF(A15&gt;I14,H15,I14)</f>
        <v>44277</v>
      </c>
      <c r="J15" s="119">
        <f t="shared" ref="J15" si="46">IF(I15=I14,J14,NETWORKDAYS(I14,I15,$AD$148:$AD$502)-1)</f>
        <v>20</v>
      </c>
      <c r="K15" s="102">
        <f t="shared" ref="K15" si="47">IF(A15&lt;K$2,0,(J15-(NETWORKDAYS(A15,I15,AD$148:AD$502)-1))-K$3)</f>
        <v>1</v>
      </c>
      <c r="L15" s="8">
        <f t="shared" ref="L15" si="48">IF(E15&lt;D15,1,TRUNC((E15/D15)^TRUNC((K15/J15),9),8))</f>
        <v>1.0001248300000001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1.0001248300000001</v>
      </c>
      <c r="P15" s="113">
        <f t="shared" ref="P15" si="51">TRUNC(C15*O15,8)</f>
        <v>1000.12483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23">
        <f t="shared" si="17"/>
        <v>9.4700000000000006E-2</v>
      </c>
      <c r="U15" s="121">
        <f t="shared" ref="U15" si="55">IF(A14&lt;K$2,0,IF(Q14&gt;0,1,IF(K15=K14,U14,U14+1)))</f>
        <v>1</v>
      </c>
      <c r="V15" s="121">
        <v>252</v>
      </c>
      <c r="W15" s="120">
        <f t="shared" ref="W15" si="56">ROUND((1+T15)^TRUNC((U15/V15),9),9)</f>
        <v>1.000359113</v>
      </c>
      <c r="X15" s="113">
        <f t="shared" ref="X15" si="57">TRUNC((P15*(W15-1)),8)</f>
        <v>0.35915782000000002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44277</v>
      </c>
      <c r="AB15" s="4"/>
      <c r="AC15" s="140">
        <f t="shared" si="31"/>
        <v>4</v>
      </c>
      <c r="AD15" s="146">
        <f t="shared" si="32"/>
        <v>44368</v>
      </c>
      <c r="AE15" s="142">
        <f t="shared" si="33"/>
        <v>819.18525757000009</v>
      </c>
      <c r="AF15" s="144">
        <f t="shared" si="34"/>
        <v>21</v>
      </c>
      <c r="AG15" s="153">
        <f t="shared" si="38"/>
        <v>6.5348953200000004</v>
      </c>
      <c r="AH15" s="152">
        <f t="shared" si="35"/>
        <v>44.245013849999999</v>
      </c>
      <c r="AI15" s="148">
        <v>5.1243297024260906E-2</v>
      </c>
      <c r="AJ15" s="142">
        <f t="shared" si="36"/>
        <v>50.779909169999996</v>
      </c>
      <c r="AK15" s="140">
        <f t="shared" si="37"/>
        <v>4</v>
      </c>
      <c r="AL15" s="149" t="s">
        <v>123</v>
      </c>
      <c r="AM15" s="146">
        <f t="shared" si="19"/>
        <v>44397</v>
      </c>
      <c r="AN15" s="7"/>
      <c r="AO15" s="146">
        <f t="shared" si="20"/>
        <v>44397</v>
      </c>
      <c r="AP15" s="177">
        <f>VLOOKUP($AO15,[1]Plan1!$EW$172:$EZ$293,2)</f>
        <v>5739.56</v>
      </c>
      <c r="AQ15" s="176">
        <f t="shared" si="21"/>
        <v>44336</v>
      </c>
      <c r="AR15" s="177">
        <f t="shared" si="22"/>
        <v>5769.98</v>
      </c>
      <c r="AS15" s="176">
        <f t="shared" si="23"/>
        <v>44367</v>
      </c>
      <c r="AT15" s="178">
        <f t="shared" si="24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8"/>
        <v>44253</v>
      </c>
      <c r="B16" s="113">
        <f t="shared" si="9"/>
        <v>1000.96822536</v>
      </c>
      <c r="C16" s="113">
        <f t="shared" si="25"/>
        <v>1000</v>
      </c>
      <c r="D16" s="114">
        <f t="shared" si="10"/>
        <v>5560.59</v>
      </c>
      <c r="E16" s="115">
        <f t="shared" si="26"/>
        <v>5574.49</v>
      </c>
      <c r="F16" s="116">
        <f t="shared" si="11"/>
        <v>44218</v>
      </c>
      <c r="G16" s="117">
        <f t="shared" si="0"/>
        <v>2.4997347403781234E-3</v>
      </c>
      <c r="H16" s="118">
        <f t="shared" si="27"/>
        <v>44277</v>
      </c>
      <c r="I16" s="118">
        <f t="shared" si="12"/>
        <v>44277</v>
      </c>
      <c r="J16" s="119">
        <f t="shared" si="13"/>
        <v>20</v>
      </c>
      <c r="K16" s="102">
        <f t="shared" si="1"/>
        <v>2</v>
      </c>
      <c r="L16" s="8">
        <f t="shared" si="14"/>
        <v>1.00024969</v>
      </c>
      <c r="M16" s="120">
        <f t="shared" si="15"/>
        <v>1</v>
      </c>
      <c r="N16" s="120">
        <v>1</v>
      </c>
      <c r="O16" s="113">
        <f t="shared" si="2"/>
        <v>1.00024969</v>
      </c>
      <c r="P16" s="113">
        <f t="shared" si="3"/>
        <v>1000.24969</v>
      </c>
      <c r="Q16" s="11">
        <f t="shared" si="28"/>
        <v>0</v>
      </c>
      <c r="R16" s="30">
        <f t="shared" si="16"/>
        <v>0</v>
      </c>
      <c r="S16" s="113">
        <f t="shared" si="4"/>
        <v>0</v>
      </c>
      <c r="T16" s="123">
        <f t="shared" si="17"/>
        <v>9.4700000000000006E-2</v>
      </c>
      <c r="U16" s="121">
        <f t="shared" si="18"/>
        <v>2</v>
      </c>
      <c r="V16" s="121">
        <v>252</v>
      </c>
      <c r="W16" s="120">
        <f t="shared" si="5"/>
        <v>1.0007183559999999</v>
      </c>
      <c r="X16" s="113">
        <f t="shared" si="6"/>
        <v>0.71853535999999996</v>
      </c>
      <c r="Y16" s="113">
        <f t="shared" si="7"/>
        <v>0</v>
      </c>
      <c r="Z16" s="126" t="str">
        <f t="shared" si="29"/>
        <v>A+J=</v>
      </c>
      <c r="AA16" s="118">
        <f t="shared" si="30"/>
        <v>44277</v>
      </c>
      <c r="AB16" s="4"/>
      <c r="AC16" s="140">
        <f t="shared" si="31"/>
        <v>5</v>
      </c>
      <c r="AD16" s="146">
        <f t="shared" si="32"/>
        <v>44397</v>
      </c>
      <c r="AE16" s="142">
        <f t="shared" si="33"/>
        <v>773.76825807000012</v>
      </c>
      <c r="AF16" s="144">
        <f t="shared" si="34"/>
        <v>21</v>
      </c>
      <c r="AG16" s="153">
        <f t="shared" si="38"/>
        <v>6.2000257300000001</v>
      </c>
      <c r="AH16" s="152">
        <f t="shared" si="35"/>
        <v>45.416999500000003</v>
      </c>
      <c r="AI16" s="148">
        <v>5.5441670963592204E-2</v>
      </c>
      <c r="AJ16" s="142">
        <f t="shared" si="36"/>
        <v>51.617025230000003</v>
      </c>
      <c r="AK16" s="140">
        <f t="shared" si="37"/>
        <v>5</v>
      </c>
      <c r="AL16" s="149" t="s">
        <v>123</v>
      </c>
      <c r="AM16" s="146">
        <f t="shared" si="19"/>
        <v>44428</v>
      </c>
      <c r="AN16" s="7"/>
      <c r="AO16" s="146">
        <f t="shared" si="20"/>
        <v>44428</v>
      </c>
      <c r="AP16" s="177">
        <f>VLOOKUP($AO16,[1]Plan1!$EW$172:$EZ$293,2)</f>
        <v>5769.98</v>
      </c>
      <c r="AQ16" s="176">
        <f t="shared" si="21"/>
        <v>44367</v>
      </c>
      <c r="AR16" s="177">
        <f t="shared" si="22"/>
        <v>5825.37</v>
      </c>
      <c r="AS16" s="176">
        <f t="shared" si="23"/>
        <v>44397</v>
      </c>
      <c r="AT16" s="178">
        <f t="shared" si="24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44254</v>
      </c>
      <c r="B17" s="113">
        <f t="shared" ref="B17" si="59">(P17+X17)</f>
        <v>1001.4526906699999</v>
      </c>
      <c r="C17" s="113">
        <f t="shared" ref="C17" si="60">TRUNC(IF(Q16&gt;0,VLOOKUP(A16,$AD$12:$AE$140,2),C16),8)</f>
        <v>1000</v>
      </c>
      <c r="D17" s="114">
        <f t="shared" ref="D17" si="61">IF(E17=E16,D16,E16)</f>
        <v>5560.59</v>
      </c>
      <c r="E17" s="115">
        <f t="shared" si="26"/>
        <v>5574.49</v>
      </c>
      <c r="F17" s="116">
        <f t="shared" ref="F17" si="62">IF(D17=D16,F16,A17)</f>
        <v>44218</v>
      </c>
      <c r="G17" s="117">
        <f t="shared" ref="G17" si="63">(E17/D17)-1</f>
        <v>2.4997347403781234E-3</v>
      </c>
      <c r="H17" s="118">
        <f t="shared" ref="H17" si="64">IF(DAY(A17)=H$9,VLOOKUP(A17,AH$118:AN$450,4),H16)</f>
        <v>44277</v>
      </c>
      <c r="I17" s="118">
        <f t="shared" ref="I17" si="65">IF(A17&gt;I16,H17,I16)</f>
        <v>44277</v>
      </c>
      <c r="J17" s="119">
        <f t="shared" ref="J17" si="66">IF(I17=I16,J16,NETWORKDAYS(I16,I17,$AD$148:$AD$502)-1)</f>
        <v>20</v>
      </c>
      <c r="K17" s="102">
        <f t="shared" ref="K17" si="67">IF(A17&lt;K$2,0,(J17-(NETWORKDAYS(A17,I17,AD$148:AD$502)-1))-K$3)</f>
        <v>3</v>
      </c>
      <c r="L17" s="8">
        <f t="shared" ref="L17" si="68">IF(E17&lt;D17,1,TRUNC((E17/D17)^TRUNC((K17/J17),9),8))</f>
        <v>1.00037456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1.00037456</v>
      </c>
      <c r="P17" s="113">
        <f t="shared" ref="P17" si="71">TRUNC(C17*O17,8)</f>
        <v>1000.37456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23">
        <f t="shared" si="17"/>
        <v>9.4700000000000006E-2</v>
      </c>
      <c r="U17" s="121">
        <f t="shared" ref="U17" si="75">IF(A16&lt;K$2,0,IF(Q16&gt;0,1,IF(K17=K16,U16,U16+1)))</f>
        <v>3</v>
      </c>
      <c r="V17" s="121">
        <v>252</v>
      </c>
      <c r="W17" s="120">
        <f t="shared" ref="W17" si="76">ROUND((1+T17)^TRUNC((U17/V17),9),9)</f>
        <v>1.001077727</v>
      </c>
      <c r="X17" s="113">
        <f t="shared" ref="X17" si="77">TRUNC((P17*(W17-1)),8)</f>
        <v>1.07813067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44277</v>
      </c>
      <c r="AB17" s="4"/>
      <c r="AC17" s="140">
        <f t="shared" si="31"/>
        <v>6</v>
      </c>
      <c r="AD17" s="146">
        <f t="shared" si="32"/>
        <v>44428</v>
      </c>
      <c r="AE17" s="142">
        <f t="shared" si="33"/>
        <v>732.27536332000011</v>
      </c>
      <c r="AF17" s="144">
        <f t="shared" si="34"/>
        <v>23</v>
      </c>
      <c r="AG17" s="153">
        <f t="shared" si="38"/>
        <v>6.416334</v>
      </c>
      <c r="AH17" s="152">
        <f t="shared" si="35"/>
        <v>41.492894749999998</v>
      </c>
      <c r="AI17" s="148">
        <v>5.3624446748230539E-2</v>
      </c>
      <c r="AJ17" s="142">
        <f t="shared" si="36"/>
        <v>47.909228749999997</v>
      </c>
      <c r="AK17" s="140">
        <f t="shared" si="37"/>
        <v>6</v>
      </c>
      <c r="AL17" s="149" t="s">
        <v>123</v>
      </c>
      <c r="AM17" s="146">
        <f t="shared" si="19"/>
        <v>44459</v>
      </c>
      <c r="AN17" s="7"/>
      <c r="AO17" s="146">
        <f t="shared" si="20"/>
        <v>44459</v>
      </c>
      <c r="AP17" s="177">
        <f>VLOOKUP($AO17,[1]Plan1!$EW$172:$EZ$293,2)</f>
        <v>5825.37</v>
      </c>
      <c r="AQ17" s="176">
        <f t="shared" si="21"/>
        <v>44397</v>
      </c>
      <c r="AR17" s="177">
        <f t="shared" si="22"/>
        <v>5876.05</v>
      </c>
      <c r="AS17" s="176">
        <f t="shared" si="23"/>
        <v>44428</v>
      </c>
      <c r="AT17" s="178">
        <f t="shared" si="24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44255</v>
      </c>
      <c r="B18" s="113">
        <f t="shared" si="9"/>
        <v>1001.4526906699999</v>
      </c>
      <c r="C18" s="113">
        <f t="shared" si="25"/>
        <v>1000</v>
      </c>
      <c r="D18" s="114">
        <f t="shared" si="10"/>
        <v>5560.59</v>
      </c>
      <c r="E18" s="115">
        <f t="shared" si="26"/>
        <v>5574.49</v>
      </c>
      <c r="F18" s="116">
        <f t="shared" si="11"/>
        <v>44218</v>
      </c>
      <c r="G18" s="117">
        <f t="shared" si="0"/>
        <v>2.4997347403781234E-3</v>
      </c>
      <c r="H18" s="118">
        <f t="shared" si="27"/>
        <v>44277</v>
      </c>
      <c r="I18" s="118">
        <f t="shared" si="12"/>
        <v>44277</v>
      </c>
      <c r="J18" s="119">
        <f t="shared" si="13"/>
        <v>20</v>
      </c>
      <c r="K18" s="102">
        <f t="shared" si="1"/>
        <v>3</v>
      </c>
      <c r="L18" s="8">
        <f t="shared" si="14"/>
        <v>1.00037456</v>
      </c>
      <c r="M18" s="120">
        <f t="shared" si="15"/>
        <v>1</v>
      </c>
      <c r="N18" s="120">
        <v>1</v>
      </c>
      <c r="O18" s="113">
        <f t="shared" si="2"/>
        <v>1.00037456</v>
      </c>
      <c r="P18" s="113">
        <f t="shared" si="3"/>
        <v>1000.37456</v>
      </c>
      <c r="Q18" s="11">
        <f t="shared" si="28"/>
        <v>0</v>
      </c>
      <c r="R18" s="30">
        <f t="shared" si="16"/>
        <v>0</v>
      </c>
      <c r="S18" s="113">
        <f t="shared" si="4"/>
        <v>0</v>
      </c>
      <c r="T18" s="123">
        <f t="shared" si="17"/>
        <v>9.4700000000000006E-2</v>
      </c>
      <c r="U18" s="121">
        <f t="shared" si="18"/>
        <v>3</v>
      </c>
      <c r="V18" s="121">
        <v>252</v>
      </c>
      <c r="W18" s="120">
        <f t="shared" si="5"/>
        <v>1.001077727</v>
      </c>
      <c r="X18" s="113">
        <f t="shared" si="6"/>
        <v>1.07813067</v>
      </c>
      <c r="Y18" s="113">
        <f t="shared" si="7"/>
        <v>0</v>
      </c>
      <c r="Z18" s="126" t="str">
        <f t="shared" si="29"/>
        <v>A+J=</v>
      </c>
      <c r="AA18" s="118">
        <f t="shared" si="30"/>
        <v>44277</v>
      </c>
      <c r="AB18" s="4"/>
      <c r="AC18" s="140">
        <f t="shared" si="31"/>
        <v>7</v>
      </c>
      <c r="AD18" s="146">
        <f t="shared" si="32"/>
        <v>44459</v>
      </c>
      <c r="AE18" s="142">
        <f t="shared" si="33"/>
        <v>692.73059168000009</v>
      </c>
      <c r="AF18" s="144">
        <f t="shared" si="34"/>
        <v>20</v>
      </c>
      <c r="AG18" s="153">
        <f t="shared" si="38"/>
        <v>5.2773803900000003</v>
      </c>
      <c r="AH18" s="152">
        <f t="shared" si="35"/>
        <v>39.54477164</v>
      </c>
      <c r="AI18" s="148">
        <v>5.4002597415906205E-2</v>
      </c>
      <c r="AJ18" s="142">
        <f t="shared" si="36"/>
        <v>44.822152029999998</v>
      </c>
      <c r="AK18" s="140">
        <f t="shared" si="37"/>
        <v>7</v>
      </c>
      <c r="AL18" s="149" t="s">
        <v>123</v>
      </c>
      <c r="AM18" s="146">
        <f t="shared" si="19"/>
        <v>44489</v>
      </c>
      <c r="AN18" s="7"/>
      <c r="AO18" s="146">
        <f t="shared" si="20"/>
        <v>44489</v>
      </c>
      <c r="AP18" s="177">
        <f>VLOOKUP($AO18,[1]Plan1!$EW$172:$EZ$293,2)</f>
        <v>5876.05</v>
      </c>
      <c r="AQ18" s="176">
        <f t="shared" si="21"/>
        <v>44428</v>
      </c>
      <c r="AR18" s="177">
        <f t="shared" si="22"/>
        <v>5944.21</v>
      </c>
      <c r="AS18" s="176">
        <f t="shared" si="23"/>
        <v>44459</v>
      </c>
      <c r="AT18" s="178">
        <f t="shared" si="24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44256</v>
      </c>
      <c r="B19" s="113">
        <f t="shared" si="9"/>
        <v>1001.4526906699999</v>
      </c>
      <c r="C19" s="113">
        <f t="shared" si="25"/>
        <v>1000</v>
      </c>
      <c r="D19" s="114">
        <f t="shared" si="10"/>
        <v>5560.59</v>
      </c>
      <c r="E19" s="115">
        <f t="shared" si="26"/>
        <v>5574.49</v>
      </c>
      <c r="F19" s="116">
        <f t="shared" si="11"/>
        <v>44218</v>
      </c>
      <c r="G19" s="117">
        <f t="shared" si="0"/>
        <v>2.4997347403781234E-3</v>
      </c>
      <c r="H19" s="118">
        <f t="shared" si="27"/>
        <v>44277</v>
      </c>
      <c r="I19" s="118">
        <f t="shared" si="12"/>
        <v>44277</v>
      </c>
      <c r="J19" s="119">
        <f t="shared" si="13"/>
        <v>20</v>
      </c>
      <c r="K19" s="102">
        <f t="shared" si="1"/>
        <v>3</v>
      </c>
      <c r="L19" s="8">
        <f t="shared" si="14"/>
        <v>1.00037456</v>
      </c>
      <c r="M19" s="120">
        <f t="shared" si="15"/>
        <v>1</v>
      </c>
      <c r="N19" s="120">
        <v>1</v>
      </c>
      <c r="O19" s="113">
        <f t="shared" si="2"/>
        <v>1.00037456</v>
      </c>
      <c r="P19" s="113">
        <f t="shared" si="3"/>
        <v>1000.37456</v>
      </c>
      <c r="Q19" s="11">
        <f t="shared" si="28"/>
        <v>0</v>
      </c>
      <c r="R19" s="30">
        <f t="shared" si="16"/>
        <v>0</v>
      </c>
      <c r="S19" s="113">
        <f t="shared" si="4"/>
        <v>0</v>
      </c>
      <c r="T19" s="123">
        <f t="shared" si="17"/>
        <v>9.4700000000000006E-2</v>
      </c>
      <c r="U19" s="121">
        <f t="shared" si="18"/>
        <v>3</v>
      </c>
      <c r="V19" s="121">
        <v>252</v>
      </c>
      <c r="W19" s="120">
        <f t="shared" si="5"/>
        <v>1.001077727</v>
      </c>
      <c r="X19" s="113">
        <f t="shared" si="6"/>
        <v>1.07813067</v>
      </c>
      <c r="Y19" s="113">
        <f t="shared" si="7"/>
        <v>0</v>
      </c>
      <c r="Z19" s="126" t="str">
        <f t="shared" si="29"/>
        <v>A+J=</v>
      </c>
      <c r="AA19" s="118">
        <f t="shared" si="30"/>
        <v>44277</v>
      </c>
      <c r="AB19" s="4"/>
      <c r="AC19" s="140">
        <f t="shared" si="31"/>
        <v>8</v>
      </c>
      <c r="AD19" s="146">
        <f t="shared" si="32"/>
        <v>44489</v>
      </c>
      <c r="AE19" s="142">
        <f t="shared" si="33"/>
        <v>651.36146280000014</v>
      </c>
      <c r="AF19" s="144">
        <f t="shared" si="34"/>
        <v>21</v>
      </c>
      <c r="AG19" s="153">
        <f t="shared" ref="AG19" si="79">TRUNC(AE18*(ROUND((1+T$10)^(AF19/252),9)-1),8)</f>
        <v>5.2429501800000002</v>
      </c>
      <c r="AH19" s="152">
        <f t="shared" si="35"/>
        <v>41.369128879999998</v>
      </c>
      <c r="AI19" s="148">
        <v>5.9718928806019339E-2</v>
      </c>
      <c r="AJ19" s="142">
        <f t="shared" ref="AJ19" si="80">(AG19+AH19)</f>
        <v>46.612079059999999</v>
      </c>
      <c r="AK19" s="140">
        <f t="shared" si="37"/>
        <v>8</v>
      </c>
      <c r="AL19" s="149" t="s">
        <v>123</v>
      </c>
      <c r="AM19" s="146">
        <f t="shared" si="19"/>
        <v>44522</v>
      </c>
      <c r="AN19" s="7"/>
      <c r="AO19" s="146">
        <f t="shared" si="20"/>
        <v>44522</v>
      </c>
      <c r="AP19" s="177">
        <f>VLOOKUP($AO19,[1]Plan1!$EW$172:$EZ$293,2)</f>
        <v>5944.21</v>
      </c>
      <c r="AQ19" s="176">
        <f t="shared" si="21"/>
        <v>44461</v>
      </c>
      <c r="AR19" s="177">
        <f t="shared" si="22"/>
        <v>6018.51</v>
      </c>
      <c r="AS19" s="176">
        <f t="shared" si="23"/>
        <v>44491</v>
      </c>
      <c r="AT19" s="178">
        <f t="shared" si="24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44257</v>
      </c>
      <c r="B20" s="113">
        <f t="shared" si="9"/>
        <v>1001.9373858</v>
      </c>
      <c r="C20" s="113">
        <f t="shared" si="25"/>
        <v>1000</v>
      </c>
      <c r="D20" s="114">
        <f t="shared" si="10"/>
        <v>5560.59</v>
      </c>
      <c r="E20" s="115">
        <f t="shared" si="26"/>
        <v>5574.49</v>
      </c>
      <c r="F20" s="116">
        <f t="shared" si="11"/>
        <v>44218</v>
      </c>
      <c r="G20" s="117">
        <f t="shared" si="0"/>
        <v>2.4997347403781234E-3</v>
      </c>
      <c r="H20" s="118">
        <f t="shared" si="27"/>
        <v>44277</v>
      </c>
      <c r="I20" s="118">
        <f t="shared" si="12"/>
        <v>44277</v>
      </c>
      <c r="J20" s="119">
        <f t="shared" si="13"/>
        <v>20</v>
      </c>
      <c r="K20" s="102">
        <f t="shared" si="1"/>
        <v>4</v>
      </c>
      <c r="L20" s="8">
        <f t="shared" si="14"/>
        <v>1.00049944</v>
      </c>
      <c r="M20" s="120">
        <f t="shared" si="15"/>
        <v>1</v>
      </c>
      <c r="N20" s="120">
        <v>1</v>
      </c>
      <c r="O20" s="113">
        <f t="shared" si="2"/>
        <v>1.00049944</v>
      </c>
      <c r="P20" s="113">
        <f t="shared" si="3"/>
        <v>1000.49944</v>
      </c>
      <c r="Q20" s="11">
        <f t="shared" si="28"/>
        <v>0</v>
      </c>
      <c r="R20" s="30">
        <f t="shared" si="16"/>
        <v>0</v>
      </c>
      <c r="S20" s="113">
        <f t="shared" si="4"/>
        <v>0</v>
      </c>
      <c r="T20" s="123">
        <f t="shared" si="17"/>
        <v>9.4700000000000006E-2</v>
      </c>
      <c r="U20" s="121">
        <f t="shared" si="18"/>
        <v>4</v>
      </c>
      <c r="V20" s="121">
        <v>252</v>
      </c>
      <c r="W20" s="120">
        <f t="shared" si="5"/>
        <v>1.0014372279999999</v>
      </c>
      <c r="X20" s="113">
        <f t="shared" si="6"/>
        <v>1.4379458000000001</v>
      </c>
      <c r="Y20" s="113">
        <f t="shared" si="7"/>
        <v>0</v>
      </c>
      <c r="Z20" s="126" t="str">
        <f t="shared" si="29"/>
        <v>A+J=</v>
      </c>
      <c r="AA20" s="118">
        <f t="shared" si="30"/>
        <v>44277</v>
      </c>
      <c r="AB20" s="4"/>
      <c r="AC20" s="140">
        <f t="shared" si="31"/>
        <v>9</v>
      </c>
      <c r="AD20" s="146">
        <f t="shared" si="32"/>
        <v>44522</v>
      </c>
      <c r="AE20" s="142">
        <f t="shared" si="33"/>
        <v>613.34422519000009</v>
      </c>
      <c r="AF20" s="144">
        <f t="shared" si="34"/>
        <v>21</v>
      </c>
      <c r="AG20" s="153">
        <f t="shared" ref="AG20:AG22" si="81">TRUNC(AE19*(ROUND((1+T$10)^(AF20/252),9)-1),8)</f>
        <v>4.9298468099999999</v>
      </c>
      <c r="AH20" s="152">
        <f t="shared" si="35"/>
        <v>38.017237610000002</v>
      </c>
      <c r="AI20" s="148">
        <v>5.836580729045255E-2</v>
      </c>
      <c r="AJ20" s="142">
        <f t="shared" ref="AJ20:AJ22" si="82">(AG20+AH20)</f>
        <v>42.947084420000003</v>
      </c>
      <c r="AK20" s="140">
        <f t="shared" si="37"/>
        <v>9</v>
      </c>
      <c r="AL20" s="149" t="s">
        <v>123</v>
      </c>
      <c r="AM20" s="146">
        <f t="shared" si="19"/>
        <v>44550</v>
      </c>
      <c r="AN20" s="7"/>
      <c r="AO20" s="146">
        <f t="shared" si="20"/>
        <v>44550</v>
      </c>
      <c r="AP20" s="177">
        <f>VLOOKUP($AO20,[1]Plan1!$EW$172:$EZ$293,2)</f>
        <v>6018.51</v>
      </c>
      <c r="AQ20" s="176">
        <f t="shared" si="21"/>
        <v>44489</v>
      </c>
      <c r="AR20" s="177">
        <f t="shared" si="22"/>
        <v>6075.69</v>
      </c>
      <c r="AS20" s="176">
        <f t="shared" si="23"/>
        <v>44520</v>
      </c>
      <c r="AT20" s="178">
        <f t="shared" si="24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44258</v>
      </c>
      <c r="B21" s="113">
        <f t="shared" si="9"/>
        <v>1002.42231884</v>
      </c>
      <c r="C21" s="113">
        <f t="shared" si="25"/>
        <v>1000</v>
      </c>
      <c r="D21" s="114">
        <f t="shared" si="10"/>
        <v>5560.59</v>
      </c>
      <c r="E21" s="115">
        <f t="shared" si="26"/>
        <v>5574.49</v>
      </c>
      <c r="F21" s="116">
        <f t="shared" si="11"/>
        <v>44218</v>
      </c>
      <c r="G21" s="117">
        <f t="shared" si="0"/>
        <v>2.4997347403781234E-3</v>
      </c>
      <c r="H21" s="118">
        <f t="shared" si="27"/>
        <v>44277</v>
      </c>
      <c r="I21" s="118">
        <f t="shared" si="12"/>
        <v>44277</v>
      </c>
      <c r="J21" s="119">
        <f t="shared" si="13"/>
        <v>20</v>
      </c>
      <c r="K21" s="102">
        <f t="shared" si="1"/>
        <v>5</v>
      </c>
      <c r="L21" s="8">
        <f t="shared" si="14"/>
        <v>1.0006243399999999</v>
      </c>
      <c r="M21" s="120">
        <f t="shared" si="15"/>
        <v>1</v>
      </c>
      <c r="N21" s="120">
        <v>1</v>
      </c>
      <c r="O21" s="113">
        <f t="shared" si="2"/>
        <v>1.0006243399999999</v>
      </c>
      <c r="P21" s="113">
        <f t="shared" si="3"/>
        <v>1000.62434</v>
      </c>
      <c r="Q21" s="11">
        <f t="shared" si="28"/>
        <v>0</v>
      </c>
      <c r="R21" s="30">
        <f t="shared" si="16"/>
        <v>0</v>
      </c>
      <c r="S21" s="113">
        <f t="shared" si="4"/>
        <v>0</v>
      </c>
      <c r="T21" s="123">
        <f t="shared" si="17"/>
        <v>9.4700000000000006E-2</v>
      </c>
      <c r="U21" s="121">
        <f t="shared" si="18"/>
        <v>5</v>
      </c>
      <c r="V21" s="121">
        <v>252</v>
      </c>
      <c r="W21" s="120">
        <f>ROUND((1+T21)^TRUNC((U21/V21),9),9)</f>
        <v>1.001796857</v>
      </c>
      <c r="X21" s="113">
        <f t="shared" si="6"/>
        <v>1.7979788400000001</v>
      </c>
      <c r="Y21" s="113">
        <f t="shared" si="7"/>
        <v>0</v>
      </c>
      <c r="Z21" s="126" t="str">
        <f t="shared" si="29"/>
        <v>A+J=</v>
      </c>
      <c r="AA21" s="118">
        <f t="shared" si="30"/>
        <v>44277</v>
      </c>
      <c r="AB21" s="4"/>
      <c r="AC21" s="140">
        <f t="shared" si="31"/>
        <v>10</v>
      </c>
      <c r="AD21" s="146">
        <f t="shared" si="32"/>
        <v>44550</v>
      </c>
      <c r="AE21" s="142">
        <f t="shared" si="33"/>
        <v>577.30978474000005</v>
      </c>
      <c r="AF21" s="144">
        <f t="shared" si="34"/>
        <v>20</v>
      </c>
      <c r="AG21" s="153">
        <f t="shared" si="81"/>
        <v>4.4202644900000001</v>
      </c>
      <c r="AH21" s="152">
        <f t="shared" si="35"/>
        <v>36.034440449999998</v>
      </c>
      <c r="AI21" s="148">
        <v>5.875076176420177E-2</v>
      </c>
      <c r="AJ21" s="142">
        <f t="shared" si="82"/>
        <v>40.454704939999999</v>
      </c>
      <c r="AK21" s="140">
        <f t="shared" si="37"/>
        <v>10</v>
      </c>
      <c r="AL21" s="149" t="s">
        <v>123</v>
      </c>
      <c r="AM21" s="146">
        <f t="shared" si="19"/>
        <v>44581</v>
      </c>
      <c r="AN21" s="7"/>
      <c r="AO21" s="146">
        <f t="shared" si="20"/>
        <v>44581</v>
      </c>
      <c r="AP21" s="177">
        <f>VLOOKUP($AO21,[1]Plan1!$EW$172:$EZ$293,2)</f>
        <v>6075.69</v>
      </c>
      <c r="AQ21" s="176">
        <f t="shared" si="21"/>
        <v>44520</v>
      </c>
      <c r="AR21" s="177">
        <f t="shared" si="22"/>
        <v>6120.04</v>
      </c>
      <c r="AS21" s="176">
        <f t="shared" si="23"/>
        <v>44550</v>
      </c>
      <c r="AT21" s="178">
        <f t="shared" si="24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44259</v>
      </c>
      <c r="B22" s="113">
        <f t="shared" si="9"/>
        <v>1002.9074918600001</v>
      </c>
      <c r="C22" s="113">
        <f t="shared" si="25"/>
        <v>1000</v>
      </c>
      <c r="D22" s="114">
        <f t="shared" si="10"/>
        <v>5560.59</v>
      </c>
      <c r="E22" s="115">
        <f t="shared" si="26"/>
        <v>5574.49</v>
      </c>
      <c r="F22" s="116">
        <f t="shared" si="11"/>
        <v>44218</v>
      </c>
      <c r="G22" s="117">
        <f t="shared" si="0"/>
        <v>2.4997347403781234E-3</v>
      </c>
      <c r="H22" s="118">
        <f t="shared" si="27"/>
        <v>44277</v>
      </c>
      <c r="I22" s="118">
        <f t="shared" si="12"/>
        <v>44277</v>
      </c>
      <c r="J22" s="119">
        <f t="shared" si="13"/>
        <v>20</v>
      </c>
      <c r="K22" s="102">
        <f t="shared" si="1"/>
        <v>6</v>
      </c>
      <c r="L22" s="8">
        <f t="shared" si="14"/>
        <v>1.0007492600000001</v>
      </c>
      <c r="M22" s="120">
        <f t="shared" si="15"/>
        <v>1</v>
      </c>
      <c r="N22" s="120">
        <v>1</v>
      </c>
      <c r="O22" s="113">
        <f t="shared" si="2"/>
        <v>1.0007492600000001</v>
      </c>
      <c r="P22" s="113">
        <f t="shared" si="3"/>
        <v>1000.74926</v>
      </c>
      <c r="Q22" s="11">
        <f t="shared" si="28"/>
        <v>0</v>
      </c>
      <c r="R22" s="30">
        <f t="shared" si="16"/>
        <v>0</v>
      </c>
      <c r="S22" s="113">
        <f t="shared" si="4"/>
        <v>0</v>
      </c>
      <c r="T22" s="123">
        <f t="shared" si="17"/>
        <v>9.4700000000000006E-2</v>
      </c>
      <c r="U22" s="121">
        <f t="shared" si="18"/>
        <v>6</v>
      </c>
      <c r="V22" s="121">
        <v>252</v>
      </c>
      <c r="W22" s="120">
        <f t="shared" si="5"/>
        <v>1.0021566159999999</v>
      </c>
      <c r="X22" s="113">
        <f t="shared" si="6"/>
        <v>2.1582318599999999</v>
      </c>
      <c r="Y22" s="113">
        <f t="shared" si="7"/>
        <v>0</v>
      </c>
      <c r="Z22" s="126" t="str">
        <f t="shared" si="29"/>
        <v>A+J=</v>
      </c>
      <c r="AA22" s="118">
        <f t="shared" si="30"/>
        <v>44277</v>
      </c>
      <c r="AB22" s="4"/>
      <c r="AC22" s="140">
        <f t="shared" si="31"/>
        <v>11</v>
      </c>
      <c r="AD22" s="146">
        <f t="shared" si="32"/>
        <v>44581</v>
      </c>
      <c r="AE22" s="142">
        <f t="shared" si="33"/>
        <v>543.48227537000002</v>
      </c>
      <c r="AF22" s="144">
        <f t="shared" si="34"/>
        <v>23</v>
      </c>
      <c r="AG22" s="153">
        <f t="shared" si="81"/>
        <v>4.78723747</v>
      </c>
      <c r="AH22" s="152">
        <f t="shared" si="35"/>
        <v>33.827509370000001</v>
      </c>
      <c r="AI22" s="148">
        <v>5.8595073686357753E-2</v>
      </c>
      <c r="AJ22" s="142">
        <f t="shared" si="82"/>
        <v>38.614746840000002</v>
      </c>
      <c r="AK22" s="140">
        <f t="shared" si="37"/>
        <v>11</v>
      </c>
      <c r="AL22" s="149" t="s">
        <v>123</v>
      </c>
      <c r="AM22" s="146">
        <f t="shared" si="19"/>
        <v>44613</v>
      </c>
      <c r="AN22" s="7"/>
      <c r="AO22" s="146">
        <f t="shared" si="20"/>
        <v>44613</v>
      </c>
      <c r="AP22" s="177">
        <f>VLOOKUP($AO22,[1]Plan1!$EW$172:$EZ$293,2)</f>
        <v>6120.04</v>
      </c>
      <c r="AQ22" s="176">
        <f t="shared" si="21"/>
        <v>44551</v>
      </c>
      <c r="AR22" s="177">
        <f t="shared" si="22"/>
        <v>6153.09</v>
      </c>
      <c r="AS22" s="176">
        <f t="shared" si="23"/>
        <v>44582</v>
      </c>
      <c r="AT22" s="178">
        <f t="shared" si="24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44260</v>
      </c>
      <c r="B23" s="113">
        <f t="shared" ref="B23" si="83">(P23+X23)</f>
        <v>1003.3928939</v>
      </c>
      <c r="C23" s="113">
        <f t="shared" ref="C23" si="84">TRUNC(IF(Q22&gt;0,VLOOKUP(A22,$AD$12:$AE$140,2),C22),8)</f>
        <v>1000</v>
      </c>
      <c r="D23" s="114">
        <f t="shared" ref="D23" si="85">IF(E23=E22,D22,E22)</f>
        <v>5560.59</v>
      </c>
      <c r="E23" s="115">
        <f t="shared" si="26"/>
        <v>5574.49</v>
      </c>
      <c r="F23" s="116">
        <f t="shared" ref="F23" si="86">IF(D23=D22,F22,A23)</f>
        <v>44218</v>
      </c>
      <c r="G23" s="117">
        <f t="shared" ref="G23" si="87">(E23/D23)-1</f>
        <v>2.4997347403781234E-3</v>
      </c>
      <c r="H23" s="118">
        <f t="shared" ref="H23" si="88">IF(DAY(A23)=H$9,VLOOKUP(A23,AH$118:AN$450,4),H22)</f>
        <v>44277</v>
      </c>
      <c r="I23" s="118">
        <f t="shared" ref="I23" si="89">IF(A23&gt;I22,H23,I22)</f>
        <v>44277</v>
      </c>
      <c r="J23" s="119">
        <f t="shared" ref="J23" si="90">IF(I23=I22,J22,NETWORKDAYS(I22,I23,$AD$148:$AD$502)-1)</f>
        <v>20</v>
      </c>
      <c r="K23" s="102">
        <f t="shared" ref="K23" si="91">IF(A23&lt;K$2,0,(J23-(NETWORKDAYS(A23,I23,AD$148:AD$502)-1))-K$3)</f>
        <v>7</v>
      </c>
      <c r="L23" s="8">
        <f t="shared" ref="L23" si="92">IF(E23&lt;D23,1,TRUNC((E23/D23)^TRUNC((K23/J23),9),8))</f>
        <v>1.00087419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1.00087419</v>
      </c>
      <c r="P23" s="113">
        <f t="shared" ref="P23" si="95">TRUNC(C23*O23,8)</f>
        <v>1000.87419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23">
        <f t="shared" si="17"/>
        <v>9.4700000000000006E-2</v>
      </c>
      <c r="U23" s="121">
        <f t="shared" ref="U23" si="99">IF(A22&lt;K$2,0,IF(Q22&gt;0,1,IF(K23=K22,U22,U22+1)))</f>
        <v>7</v>
      </c>
      <c r="V23" s="121">
        <v>252</v>
      </c>
      <c r="W23" s="120">
        <f t="shared" ref="W23" si="100">ROUND((1+T23)^TRUNC((U23/V23),9),9)</f>
        <v>1.0025165039999999</v>
      </c>
      <c r="X23" s="113">
        <f t="shared" ref="X23" si="101">TRUNC((P23*(W23-1)),8)</f>
        <v>2.5187039000000002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44277</v>
      </c>
      <c r="AB23" s="4"/>
      <c r="AC23" s="140">
        <f t="shared" si="31"/>
        <v>12</v>
      </c>
      <c r="AD23" s="146">
        <f t="shared" si="32"/>
        <v>44613</v>
      </c>
      <c r="AE23" s="142">
        <f t="shared" si="33"/>
        <v>510.60675381000004</v>
      </c>
      <c r="AF23" s="144">
        <f t="shared" si="34"/>
        <v>22</v>
      </c>
      <c r="AG23" s="153">
        <f t="shared" ref="AG23:AG24" si="103">TRUNC(AE22*(ROUND((1+T$10)^(AF23/252),9)-1),8)</f>
        <v>4.3100090099999999</v>
      </c>
      <c r="AH23" s="152">
        <f t="shared" si="35"/>
        <v>32.875521560000003</v>
      </c>
      <c r="AI23" s="148">
        <v>6.049051285593627E-2</v>
      </c>
      <c r="AJ23" s="142">
        <f t="shared" ref="AJ23:AJ24" si="104">(AG23+AH23)</f>
        <v>37.185530570000005</v>
      </c>
      <c r="AK23" s="140">
        <f t="shared" si="37"/>
        <v>12</v>
      </c>
      <c r="AL23" s="149" t="s">
        <v>123</v>
      </c>
      <c r="AM23" s="146">
        <f t="shared" si="19"/>
        <v>44641</v>
      </c>
      <c r="AN23" s="7"/>
      <c r="AO23" s="146">
        <f t="shared" si="20"/>
        <v>44641</v>
      </c>
      <c r="AP23" s="177">
        <f>VLOOKUP($AO23,[1]Plan1!$EW$172:$EZ$293,2)</f>
        <v>6153.09</v>
      </c>
      <c r="AQ23" s="176">
        <f t="shared" si="21"/>
        <v>44582</v>
      </c>
      <c r="AR23" s="177">
        <f t="shared" si="22"/>
        <v>6215.24</v>
      </c>
      <c r="AS23" s="176">
        <f t="shared" si="23"/>
        <v>44613</v>
      </c>
      <c r="AT23" s="178">
        <f t="shared" si="24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44261</v>
      </c>
      <c r="B24" s="113">
        <f t="shared" si="9"/>
        <v>1003.87853504</v>
      </c>
      <c r="C24" s="113">
        <f t="shared" si="25"/>
        <v>1000</v>
      </c>
      <c r="D24" s="114">
        <f t="shared" si="10"/>
        <v>5560.59</v>
      </c>
      <c r="E24" s="115">
        <f t="shared" si="26"/>
        <v>5574.49</v>
      </c>
      <c r="F24" s="116">
        <f t="shared" si="11"/>
        <v>44218</v>
      </c>
      <c r="G24" s="117">
        <f t="shared" si="0"/>
        <v>2.4997347403781234E-3</v>
      </c>
      <c r="H24" s="118">
        <f t="shared" si="27"/>
        <v>44277</v>
      </c>
      <c r="I24" s="118">
        <f t="shared" si="12"/>
        <v>44277</v>
      </c>
      <c r="J24" s="119">
        <f t="shared" si="13"/>
        <v>20</v>
      </c>
      <c r="K24" s="102">
        <f t="shared" si="1"/>
        <v>8</v>
      </c>
      <c r="L24" s="8">
        <f t="shared" si="14"/>
        <v>1.00099914</v>
      </c>
      <c r="M24" s="120">
        <f t="shared" si="15"/>
        <v>1</v>
      </c>
      <c r="N24" s="120">
        <v>1</v>
      </c>
      <c r="O24" s="113">
        <f t="shared" si="2"/>
        <v>1.00099914</v>
      </c>
      <c r="P24" s="113">
        <f t="shared" si="3"/>
        <v>1000.99914</v>
      </c>
      <c r="Q24" s="11">
        <f t="shared" si="28"/>
        <v>0</v>
      </c>
      <c r="R24" s="30">
        <f t="shared" si="16"/>
        <v>0</v>
      </c>
      <c r="S24" s="113">
        <f t="shared" si="4"/>
        <v>0</v>
      </c>
      <c r="T24" s="123">
        <f t="shared" si="17"/>
        <v>9.4700000000000006E-2</v>
      </c>
      <c r="U24" s="121">
        <f t="shared" si="18"/>
        <v>8</v>
      </c>
      <c r="V24" s="121">
        <v>252</v>
      </c>
      <c r="W24" s="120">
        <f t="shared" si="5"/>
        <v>1.0028765209999999</v>
      </c>
      <c r="X24" s="113">
        <f t="shared" si="6"/>
        <v>2.8793950399999999</v>
      </c>
      <c r="Y24" s="113">
        <f t="shared" si="7"/>
        <v>0</v>
      </c>
      <c r="Z24" s="126" t="str">
        <f t="shared" si="29"/>
        <v>A+J=</v>
      </c>
      <c r="AA24" s="118">
        <f t="shared" si="30"/>
        <v>44277</v>
      </c>
      <c r="AB24" s="4"/>
      <c r="AC24" s="140">
        <f t="shared" si="31"/>
        <v>13</v>
      </c>
      <c r="AD24" s="146">
        <f t="shared" si="32"/>
        <v>44641</v>
      </c>
      <c r="AE24" s="142">
        <f t="shared" si="33"/>
        <v>480.21874027000007</v>
      </c>
      <c r="AF24" s="144">
        <f t="shared" si="34"/>
        <v>18</v>
      </c>
      <c r="AG24" s="153">
        <f t="shared" si="103"/>
        <v>3.31067819</v>
      </c>
      <c r="AH24" s="152">
        <f t="shared" si="35"/>
        <v>30.388013539999999</v>
      </c>
      <c r="AI24" s="148">
        <v>5.9513536234240744E-2</v>
      </c>
      <c r="AJ24" s="142">
        <f t="shared" si="104"/>
        <v>33.69869173</v>
      </c>
      <c r="AK24" s="140">
        <f t="shared" si="37"/>
        <v>13</v>
      </c>
      <c r="AL24" s="149" t="s">
        <v>123</v>
      </c>
      <c r="AM24" s="146">
        <f t="shared" si="19"/>
        <v>44671</v>
      </c>
      <c r="AN24" s="7"/>
      <c r="AO24" s="146">
        <f t="shared" si="20"/>
        <v>44671</v>
      </c>
      <c r="AP24" s="177">
        <f>VLOOKUP($AO24,[1]Plan1!$EW$172:$EZ$293,2)</f>
        <v>6215.24</v>
      </c>
      <c r="AQ24" s="176">
        <f t="shared" si="21"/>
        <v>44612</v>
      </c>
      <c r="AR24" s="177">
        <f t="shared" si="22"/>
        <v>6315.93</v>
      </c>
      <c r="AS24" s="176">
        <f t="shared" si="23"/>
        <v>44640</v>
      </c>
      <c r="AT24" s="178">
        <f t="shared" si="24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44262</v>
      </c>
      <c r="B25" s="113">
        <f t="shared" si="9"/>
        <v>1003.87853504</v>
      </c>
      <c r="C25" s="113">
        <f t="shared" si="25"/>
        <v>1000</v>
      </c>
      <c r="D25" s="114">
        <f t="shared" si="10"/>
        <v>5560.59</v>
      </c>
      <c r="E25" s="115">
        <f t="shared" si="26"/>
        <v>5574.49</v>
      </c>
      <c r="F25" s="116">
        <f t="shared" si="11"/>
        <v>44218</v>
      </c>
      <c r="G25" s="117">
        <f t="shared" si="0"/>
        <v>2.4997347403781234E-3</v>
      </c>
      <c r="H25" s="118">
        <f t="shared" si="27"/>
        <v>44277</v>
      </c>
      <c r="I25" s="118">
        <f t="shared" si="12"/>
        <v>44277</v>
      </c>
      <c r="J25" s="119">
        <f t="shared" si="13"/>
        <v>20</v>
      </c>
      <c r="K25" s="102">
        <f t="shared" si="1"/>
        <v>8</v>
      </c>
      <c r="L25" s="8">
        <f t="shared" si="14"/>
        <v>1.00099914</v>
      </c>
      <c r="M25" s="120">
        <f t="shared" si="15"/>
        <v>1</v>
      </c>
      <c r="N25" s="120">
        <v>1</v>
      </c>
      <c r="O25" s="113">
        <f t="shared" si="2"/>
        <v>1.00099914</v>
      </c>
      <c r="P25" s="113">
        <f t="shared" si="3"/>
        <v>1000.99914</v>
      </c>
      <c r="Q25" s="11">
        <f t="shared" si="28"/>
        <v>0</v>
      </c>
      <c r="R25" s="30">
        <f t="shared" si="16"/>
        <v>0</v>
      </c>
      <c r="S25" s="113">
        <f t="shared" si="4"/>
        <v>0</v>
      </c>
      <c r="T25" s="123">
        <f t="shared" si="17"/>
        <v>9.4700000000000006E-2</v>
      </c>
      <c r="U25" s="121">
        <f t="shared" si="18"/>
        <v>8</v>
      </c>
      <c r="V25" s="121">
        <v>252</v>
      </c>
      <c r="W25" s="120">
        <f t="shared" si="5"/>
        <v>1.0028765209999999</v>
      </c>
      <c r="X25" s="113">
        <f t="shared" si="6"/>
        <v>2.8793950399999999</v>
      </c>
      <c r="Y25" s="113">
        <f t="shared" si="7"/>
        <v>0</v>
      </c>
      <c r="Z25" s="126" t="str">
        <f t="shared" si="29"/>
        <v>A+J=</v>
      </c>
      <c r="AA25" s="118">
        <f t="shared" si="30"/>
        <v>44277</v>
      </c>
      <c r="AB25" s="4"/>
      <c r="AC25" s="140">
        <f t="shared" si="31"/>
        <v>14</v>
      </c>
      <c r="AD25" s="146">
        <f t="shared" si="32"/>
        <v>44671</v>
      </c>
      <c r="AE25" s="142">
        <f t="shared" ref="AE25" si="105">(AE24-AH25)</f>
        <v>450.37175849000005</v>
      </c>
      <c r="AF25" s="144">
        <f t="shared" si="34"/>
        <v>21</v>
      </c>
      <c r="AG25" s="153">
        <f t="shared" ref="AG25" si="106">TRUNC(AE24*(ROUND((1+T$10)^(AF25/252),9)-1),8)</f>
        <v>3.6345485000000002</v>
      </c>
      <c r="AH25" s="152">
        <f t="shared" ref="AH25" si="107">TRUNC((AE24*AI25),8)</f>
        <v>29.84698178</v>
      </c>
      <c r="AI25" s="148">
        <v>6.2152888428087541E-2</v>
      </c>
      <c r="AJ25" s="142">
        <f t="shared" ref="AJ25" si="108">(AG25+AH25)</f>
        <v>33.481530280000001</v>
      </c>
      <c r="AK25" s="140">
        <f t="shared" si="37"/>
        <v>14</v>
      </c>
      <c r="AL25" s="149" t="s">
        <v>123</v>
      </c>
      <c r="AM25" s="146">
        <f t="shared" ref="AM25" si="109">AD26</f>
        <v>44701</v>
      </c>
      <c r="AN25" s="7"/>
      <c r="AO25" s="146">
        <f t="shared" si="20"/>
        <v>44701</v>
      </c>
      <c r="AP25" s="177">
        <f>VLOOKUP($AO25,[1]Plan1!$EW$172:$EZ$293,2)</f>
        <v>6315.93</v>
      </c>
      <c r="AQ25" s="176">
        <f t="shared" si="21"/>
        <v>44640</v>
      </c>
      <c r="AR25" s="177">
        <f t="shared" si="22"/>
        <v>6382.88</v>
      </c>
      <c r="AS25" s="176">
        <f t="shared" si="23"/>
        <v>44671</v>
      </c>
      <c r="AT25" s="178">
        <f t="shared" si="24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44263</v>
      </c>
      <c r="B26" s="113">
        <f t="shared" si="9"/>
        <v>1003.87853504</v>
      </c>
      <c r="C26" s="113">
        <f t="shared" si="25"/>
        <v>1000</v>
      </c>
      <c r="D26" s="114">
        <f t="shared" si="10"/>
        <v>5560.59</v>
      </c>
      <c r="E26" s="115">
        <f t="shared" si="26"/>
        <v>5574.49</v>
      </c>
      <c r="F26" s="116">
        <f t="shared" si="11"/>
        <v>44218</v>
      </c>
      <c r="G26" s="117">
        <f t="shared" si="0"/>
        <v>2.4997347403781234E-3</v>
      </c>
      <c r="H26" s="118">
        <f t="shared" si="27"/>
        <v>44277</v>
      </c>
      <c r="I26" s="118">
        <f t="shared" si="12"/>
        <v>44277</v>
      </c>
      <c r="J26" s="119">
        <f t="shared" si="13"/>
        <v>20</v>
      </c>
      <c r="K26" s="102">
        <f t="shared" si="1"/>
        <v>8</v>
      </c>
      <c r="L26" s="8">
        <f t="shared" si="14"/>
        <v>1.00099914</v>
      </c>
      <c r="M26" s="120">
        <f t="shared" si="15"/>
        <v>1</v>
      </c>
      <c r="N26" s="120">
        <v>1</v>
      </c>
      <c r="O26" s="113">
        <f t="shared" si="2"/>
        <v>1.00099914</v>
      </c>
      <c r="P26" s="113">
        <f t="shared" si="3"/>
        <v>1000.99914</v>
      </c>
      <c r="Q26" s="11">
        <f t="shared" si="28"/>
        <v>0</v>
      </c>
      <c r="R26" s="30">
        <f t="shared" si="16"/>
        <v>0</v>
      </c>
      <c r="S26" s="113">
        <f t="shared" si="4"/>
        <v>0</v>
      </c>
      <c r="T26" s="123">
        <f t="shared" si="17"/>
        <v>9.4700000000000006E-2</v>
      </c>
      <c r="U26" s="121">
        <f t="shared" si="18"/>
        <v>8</v>
      </c>
      <c r="V26" s="121">
        <v>252</v>
      </c>
      <c r="W26" s="120">
        <f t="shared" si="5"/>
        <v>1.0028765209999999</v>
      </c>
      <c r="X26" s="113">
        <f t="shared" si="6"/>
        <v>2.8793950399999999</v>
      </c>
      <c r="Y26" s="113">
        <f t="shared" si="7"/>
        <v>0</v>
      </c>
      <c r="Z26" s="126" t="str">
        <f t="shared" si="29"/>
        <v>A+J=</v>
      </c>
      <c r="AA26" s="118">
        <f t="shared" si="30"/>
        <v>44277</v>
      </c>
      <c r="AB26" s="4"/>
      <c r="AC26" s="140">
        <f t="shared" si="31"/>
        <v>15</v>
      </c>
      <c r="AD26" s="146">
        <f t="shared" si="32"/>
        <v>44701</v>
      </c>
      <c r="AE26" s="142">
        <f t="shared" ref="AE26:AE52" si="110">(AE25-AH26)</f>
        <v>421.92096642000007</v>
      </c>
      <c r="AF26" s="144">
        <f t="shared" si="34"/>
        <v>21</v>
      </c>
      <c r="AG26" s="153">
        <f t="shared" ref="AG26:AG52" si="111">TRUNC(AE25*(ROUND((1+T$10)^(AF26/252),9)-1),8)</f>
        <v>3.4086508100000001</v>
      </c>
      <c r="AH26" s="152">
        <f t="shared" ref="AH26:AH52" si="112">TRUNC((AE25*AI26),8)</f>
        <v>28.450792069999999</v>
      </c>
      <c r="AI26" s="148">
        <v>6.3171794276358828E-2</v>
      </c>
      <c r="AJ26" s="142">
        <f t="shared" ref="AJ26:AJ52" si="113">(AG26+AH26)</f>
        <v>31.85944288</v>
      </c>
      <c r="AK26" s="140">
        <f t="shared" si="37"/>
        <v>15</v>
      </c>
      <c r="AL26" s="149" t="s">
        <v>123</v>
      </c>
      <c r="AM26" s="146">
        <f t="shared" ref="AM26:AM52" si="114">AD27</f>
        <v>44732</v>
      </c>
      <c r="AN26" s="7"/>
      <c r="AO26" s="146">
        <f t="shared" si="20"/>
        <v>44732</v>
      </c>
      <c r="AP26" s="177">
        <f>VLOOKUP($AO26,[1]Plan1!$EW$172:$EZ$293,2)</f>
        <v>6382.88</v>
      </c>
      <c r="AQ26" s="176">
        <f t="shared" si="21"/>
        <v>44671</v>
      </c>
      <c r="AR26" s="177">
        <f t="shared" si="22"/>
        <v>6412.88</v>
      </c>
      <c r="AS26" s="176">
        <f t="shared" si="23"/>
        <v>44701</v>
      </c>
      <c r="AT26" s="178">
        <f t="shared" si="24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44264</v>
      </c>
      <c r="B27" s="113">
        <f t="shared" si="9"/>
        <v>1004.36440633</v>
      </c>
      <c r="C27" s="113">
        <f t="shared" si="25"/>
        <v>1000</v>
      </c>
      <c r="D27" s="114">
        <f t="shared" si="10"/>
        <v>5560.59</v>
      </c>
      <c r="E27" s="115">
        <f t="shared" si="26"/>
        <v>5574.49</v>
      </c>
      <c r="F27" s="116">
        <f t="shared" si="11"/>
        <v>44218</v>
      </c>
      <c r="G27" s="117">
        <f t="shared" si="0"/>
        <v>2.4997347403781234E-3</v>
      </c>
      <c r="H27" s="118">
        <f t="shared" si="27"/>
        <v>44277</v>
      </c>
      <c r="I27" s="118">
        <f t="shared" si="12"/>
        <v>44277</v>
      </c>
      <c r="J27" s="119">
        <f t="shared" si="13"/>
        <v>20</v>
      </c>
      <c r="K27" s="102">
        <f t="shared" si="1"/>
        <v>9</v>
      </c>
      <c r="L27" s="8">
        <f t="shared" si="14"/>
        <v>1.0011241</v>
      </c>
      <c r="M27" s="120">
        <f t="shared" si="15"/>
        <v>1</v>
      </c>
      <c r="N27" s="120">
        <v>1</v>
      </c>
      <c r="O27" s="113">
        <f t="shared" si="2"/>
        <v>1.0011241</v>
      </c>
      <c r="P27" s="113">
        <f t="shared" si="3"/>
        <v>1001.1241</v>
      </c>
      <c r="Q27" s="11">
        <f t="shared" si="28"/>
        <v>0</v>
      </c>
      <c r="R27" s="30">
        <f t="shared" si="16"/>
        <v>0</v>
      </c>
      <c r="S27" s="113">
        <f t="shared" si="4"/>
        <v>0</v>
      </c>
      <c r="T27" s="123">
        <f t="shared" si="17"/>
        <v>9.4700000000000006E-2</v>
      </c>
      <c r="U27" s="121">
        <f t="shared" si="18"/>
        <v>9</v>
      </c>
      <c r="V27" s="121">
        <v>252</v>
      </c>
      <c r="W27" s="120">
        <f t="shared" si="5"/>
        <v>1.003236668</v>
      </c>
      <c r="X27" s="113">
        <f t="shared" si="6"/>
        <v>3.2403063300000001</v>
      </c>
      <c r="Y27" s="113">
        <f t="shared" si="7"/>
        <v>0</v>
      </c>
      <c r="Z27" s="126" t="str">
        <f t="shared" si="29"/>
        <v>A+J=</v>
      </c>
      <c r="AA27" s="118">
        <f t="shared" si="30"/>
        <v>44277</v>
      </c>
      <c r="AB27" s="4"/>
      <c r="AC27" s="140">
        <f t="shared" si="31"/>
        <v>16</v>
      </c>
      <c r="AD27" s="146">
        <f t="shared" si="32"/>
        <v>44732</v>
      </c>
      <c r="AE27" s="142">
        <f t="shared" si="110"/>
        <v>393.6227939800001</v>
      </c>
      <c r="AF27" s="144">
        <f t="shared" si="34"/>
        <v>20</v>
      </c>
      <c r="AG27" s="153">
        <f t="shared" si="111"/>
        <v>3.04071056</v>
      </c>
      <c r="AH27" s="152">
        <f t="shared" si="112"/>
        <v>28.298172439999998</v>
      </c>
      <c r="AI27" s="148">
        <v>6.7069841738391547E-2</v>
      </c>
      <c r="AJ27" s="142">
        <f t="shared" si="113"/>
        <v>31.338882999999999</v>
      </c>
      <c r="AK27" s="140">
        <f t="shared" si="37"/>
        <v>16</v>
      </c>
      <c r="AL27" s="149" t="s">
        <v>123</v>
      </c>
      <c r="AM27" s="146">
        <f t="shared" si="114"/>
        <v>44762</v>
      </c>
      <c r="AN27" s="7"/>
      <c r="AO27" s="146">
        <f t="shared" si="20"/>
        <v>44762</v>
      </c>
      <c r="AP27" s="177">
        <f>VLOOKUP($AO27,[1]Plan1!$EW$172:$EZ$293,2)</f>
        <v>6412.88</v>
      </c>
      <c r="AQ27" s="176">
        <f t="shared" si="21"/>
        <v>44701</v>
      </c>
      <c r="AR27" s="177">
        <f t="shared" si="22"/>
        <v>6455.85</v>
      </c>
      <c r="AS27" s="176">
        <f t="shared" si="23"/>
        <v>44732</v>
      </c>
      <c r="AT27" s="178">
        <f t="shared" si="24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44265</v>
      </c>
      <c r="B28" s="113">
        <f t="shared" si="9"/>
        <v>1004.8505168700001</v>
      </c>
      <c r="C28" s="113">
        <f t="shared" si="25"/>
        <v>1000</v>
      </c>
      <c r="D28" s="114">
        <f t="shared" si="10"/>
        <v>5560.59</v>
      </c>
      <c r="E28" s="115">
        <f t="shared" si="26"/>
        <v>5574.49</v>
      </c>
      <c r="F28" s="116">
        <f t="shared" si="11"/>
        <v>44218</v>
      </c>
      <c r="G28" s="117">
        <f t="shared" si="0"/>
        <v>2.4997347403781234E-3</v>
      </c>
      <c r="H28" s="118">
        <f t="shared" si="27"/>
        <v>44277</v>
      </c>
      <c r="I28" s="118">
        <f t="shared" si="12"/>
        <v>44277</v>
      </c>
      <c r="J28" s="119">
        <f t="shared" si="13"/>
        <v>20</v>
      </c>
      <c r="K28" s="102">
        <f t="shared" si="1"/>
        <v>10</v>
      </c>
      <c r="L28" s="8">
        <f t="shared" si="14"/>
        <v>1.00124908</v>
      </c>
      <c r="M28" s="120">
        <f t="shared" si="15"/>
        <v>1</v>
      </c>
      <c r="N28" s="120">
        <v>1</v>
      </c>
      <c r="O28" s="113">
        <f t="shared" si="2"/>
        <v>1.00124908</v>
      </c>
      <c r="P28" s="113">
        <f t="shared" si="3"/>
        <v>1001.24908</v>
      </c>
      <c r="Q28" s="11">
        <f t="shared" si="28"/>
        <v>0</v>
      </c>
      <c r="R28" s="30">
        <f t="shared" si="16"/>
        <v>0</v>
      </c>
      <c r="S28" s="113">
        <f t="shared" si="4"/>
        <v>0</v>
      </c>
      <c r="T28" s="123">
        <f t="shared" si="17"/>
        <v>9.4700000000000006E-2</v>
      </c>
      <c r="U28" s="121">
        <f t="shared" si="18"/>
        <v>10</v>
      </c>
      <c r="V28" s="121">
        <v>252</v>
      </c>
      <c r="W28" s="120">
        <f t="shared" si="5"/>
        <v>1.0035969440000001</v>
      </c>
      <c r="X28" s="113">
        <f t="shared" si="6"/>
        <v>3.6014368700000001</v>
      </c>
      <c r="Y28" s="113">
        <f t="shared" si="7"/>
        <v>0</v>
      </c>
      <c r="Z28" s="126" t="str">
        <f t="shared" si="29"/>
        <v>A+J=</v>
      </c>
      <c r="AA28" s="118">
        <f t="shared" si="30"/>
        <v>44277</v>
      </c>
      <c r="AB28" s="4"/>
      <c r="AC28" s="140">
        <f t="shared" si="31"/>
        <v>17</v>
      </c>
      <c r="AD28" s="146">
        <f t="shared" si="32"/>
        <v>44762</v>
      </c>
      <c r="AE28" s="142">
        <f t="shared" si="110"/>
        <v>369.20440377000011</v>
      </c>
      <c r="AF28" s="144">
        <f t="shared" si="34"/>
        <v>22</v>
      </c>
      <c r="AG28" s="153">
        <f t="shared" si="111"/>
        <v>3.12156967</v>
      </c>
      <c r="AH28" s="152">
        <f t="shared" si="112"/>
        <v>24.418390209999998</v>
      </c>
      <c r="AI28" s="148">
        <v>6.2035000493680388E-2</v>
      </c>
      <c r="AJ28" s="142">
        <f t="shared" si="113"/>
        <v>27.539959879999998</v>
      </c>
      <c r="AK28" s="140">
        <f t="shared" si="37"/>
        <v>17</v>
      </c>
      <c r="AL28" s="149" t="s">
        <v>123</v>
      </c>
      <c r="AM28" s="146">
        <f t="shared" si="114"/>
        <v>44795</v>
      </c>
      <c r="AN28" s="7"/>
      <c r="AO28" s="146">
        <f t="shared" si="20"/>
        <v>44795</v>
      </c>
      <c r="AP28" s="177">
        <f>VLOOKUP($AO28,[1]Plan1!$EW$172:$EZ$293,2)</f>
        <v>6455.85</v>
      </c>
      <c r="AQ28" s="176">
        <f t="shared" si="21"/>
        <v>44734</v>
      </c>
      <c r="AR28" s="177">
        <f t="shared" si="22"/>
        <v>6411.95</v>
      </c>
      <c r="AS28" s="176">
        <f t="shared" si="23"/>
        <v>44764</v>
      </c>
      <c r="AT28" s="178">
        <f t="shared" si="24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">
      <c r="A29" s="112">
        <f t="shared" si="8"/>
        <v>44266</v>
      </c>
      <c r="B29" s="113">
        <f t="shared" si="9"/>
        <v>1005.3368667100001</v>
      </c>
      <c r="C29" s="113">
        <f t="shared" si="25"/>
        <v>1000</v>
      </c>
      <c r="D29" s="114">
        <f t="shared" si="10"/>
        <v>5560.59</v>
      </c>
      <c r="E29" s="115">
        <f t="shared" si="26"/>
        <v>5574.49</v>
      </c>
      <c r="F29" s="116">
        <f t="shared" si="11"/>
        <v>44218</v>
      </c>
      <c r="G29" s="117">
        <f t="shared" si="0"/>
        <v>2.4997347403781234E-3</v>
      </c>
      <c r="H29" s="118">
        <f t="shared" si="27"/>
        <v>44277</v>
      </c>
      <c r="I29" s="118">
        <f t="shared" si="12"/>
        <v>44277</v>
      </c>
      <c r="J29" s="119">
        <f t="shared" si="13"/>
        <v>20</v>
      </c>
      <c r="K29" s="102">
        <f t="shared" si="1"/>
        <v>11</v>
      </c>
      <c r="L29" s="8">
        <f t="shared" si="14"/>
        <v>1.0013740799999999</v>
      </c>
      <c r="M29" s="120">
        <f t="shared" si="15"/>
        <v>1</v>
      </c>
      <c r="N29" s="120">
        <v>1</v>
      </c>
      <c r="O29" s="113">
        <f t="shared" si="2"/>
        <v>1.0013740799999999</v>
      </c>
      <c r="P29" s="113">
        <f t="shared" si="3"/>
        <v>1001.37408</v>
      </c>
      <c r="Q29" s="11">
        <f t="shared" si="28"/>
        <v>0</v>
      </c>
      <c r="R29" s="30">
        <f t="shared" si="16"/>
        <v>0</v>
      </c>
      <c r="S29" s="113">
        <f t="shared" si="4"/>
        <v>0</v>
      </c>
      <c r="T29" s="123">
        <f t="shared" si="17"/>
        <v>9.4700000000000006E-2</v>
      </c>
      <c r="U29" s="121">
        <f t="shared" si="18"/>
        <v>11</v>
      </c>
      <c r="V29" s="121">
        <v>252</v>
      </c>
      <c r="W29" s="120">
        <f t="shared" si="5"/>
        <v>1.003957349</v>
      </c>
      <c r="X29" s="113">
        <f t="shared" si="6"/>
        <v>3.96278671</v>
      </c>
      <c r="Y29" s="113">
        <f t="shared" si="7"/>
        <v>0</v>
      </c>
      <c r="Z29" s="126" t="str">
        <f t="shared" si="29"/>
        <v>A+J=</v>
      </c>
      <c r="AA29" s="118">
        <f t="shared" si="30"/>
        <v>44277</v>
      </c>
      <c r="AB29" s="4"/>
      <c r="AC29" s="140">
        <f t="shared" si="31"/>
        <v>18</v>
      </c>
      <c r="AD29" s="146">
        <f t="shared" si="32"/>
        <v>44795</v>
      </c>
      <c r="AE29" s="183">
        <v>343.51601897777834</v>
      </c>
      <c r="AF29" s="144">
        <f t="shared" si="34"/>
        <v>23</v>
      </c>
      <c r="AG29" s="153">
        <f t="shared" si="111"/>
        <v>3.0615610599999998</v>
      </c>
      <c r="AH29" s="152">
        <f t="shared" si="112"/>
        <v>23.92592243</v>
      </c>
      <c r="AI29" s="148">
        <v>6.4804000681532789E-2</v>
      </c>
      <c r="AJ29" s="142">
        <f t="shared" si="113"/>
        <v>26.987483489999999</v>
      </c>
      <c r="AK29" s="140">
        <f t="shared" si="37"/>
        <v>18</v>
      </c>
      <c r="AL29" s="149" t="s">
        <v>123</v>
      </c>
      <c r="AM29" s="146">
        <f t="shared" si="114"/>
        <v>44824</v>
      </c>
      <c r="AN29" s="7"/>
      <c r="AO29" s="146">
        <f t="shared" si="20"/>
        <v>44824</v>
      </c>
      <c r="AP29" s="177">
        <f>VLOOKUP($AO29,[1]Plan1!$EW$172:$EZ$293,2)</f>
        <v>6411.95</v>
      </c>
      <c r="AQ29" s="176">
        <f t="shared" si="21"/>
        <v>44762</v>
      </c>
      <c r="AR29" s="177">
        <f t="shared" si="22"/>
        <v>6388.87</v>
      </c>
      <c r="AS29" s="176">
        <f t="shared" si="23"/>
        <v>44793</v>
      </c>
      <c r="AT29" s="178">
        <f t="shared" si="24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44267</v>
      </c>
      <c r="B30" s="113">
        <f t="shared" si="9"/>
        <v>1005.82344589</v>
      </c>
      <c r="C30" s="113">
        <f t="shared" si="25"/>
        <v>1000</v>
      </c>
      <c r="D30" s="114">
        <f t="shared" si="10"/>
        <v>5560.59</v>
      </c>
      <c r="E30" s="115">
        <f t="shared" si="26"/>
        <v>5574.49</v>
      </c>
      <c r="F30" s="116">
        <f t="shared" si="11"/>
        <v>44218</v>
      </c>
      <c r="G30" s="117">
        <f t="shared" si="0"/>
        <v>2.4997347403781234E-3</v>
      </c>
      <c r="H30" s="118">
        <f t="shared" si="27"/>
        <v>44277</v>
      </c>
      <c r="I30" s="118">
        <f t="shared" si="12"/>
        <v>44277</v>
      </c>
      <c r="J30" s="119">
        <f t="shared" si="13"/>
        <v>20</v>
      </c>
      <c r="K30" s="102">
        <f t="shared" si="1"/>
        <v>12</v>
      </c>
      <c r="L30" s="8">
        <f t="shared" si="14"/>
        <v>1.00149909</v>
      </c>
      <c r="M30" s="120">
        <f t="shared" si="15"/>
        <v>1</v>
      </c>
      <c r="N30" s="120">
        <v>1</v>
      </c>
      <c r="O30" s="113">
        <f t="shared" si="2"/>
        <v>1.00149909</v>
      </c>
      <c r="P30" s="113">
        <f t="shared" si="3"/>
        <v>1001.49909</v>
      </c>
      <c r="Q30" s="11">
        <f t="shared" si="28"/>
        <v>0</v>
      </c>
      <c r="R30" s="30">
        <f t="shared" si="16"/>
        <v>0</v>
      </c>
      <c r="S30" s="113">
        <f t="shared" si="4"/>
        <v>0</v>
      </c>
      <c r="T30" s="123">
        <f t="shared" si="17"/>
        <v>9.4700000000000006E-2</v>
      </c>
      <c r="U30" s="121">
        <f t="shared" si="18"/>
        <v>12</v>
      </c>
      <c r="V30" s="121">
        <v>252</v>
      </c>
      <c r="W30" s="120">
        <f t="shared" si="5"/>
        <v>1.0043178829999999</v>
      </c>
      <c r="X30" s="113">
        <f t="shared" si="6"/>
        <v>4.3243558899999996</v>
      </c>
      <c r="Y30" s="113">
        <f t="shared" si="7"/>
        <v>0</v>
      </c>
      <c r="Z30" s="126" t="str">
        <f t="shared" si="29"/>
        <v>A+J=</v>
      </c>
      <c r="AA30" s="118">
        <f t="shared" si="30"/>
        <v>44277</v>
      </c>
      <c r="AB30" s="4"/>
      <c r="AC30" s="140">
        <f t="shared" si="31"/>
        <v>19</v>
      </c>
      <c r="AD30" s="146">
        <f t="shared" si="32"/>
        <v>44824</v>
      </c>
      <c r="AE30" s="142">
        <f t="shared" si="110"/>
        <v>318.72170999777836</v>
      </c>
      <c r="AF30" s="144">
        <f t="shared" si="34"/>
        <v>20</v>
      </c>
      <c r="AG30" s="153">
        <f t="shared" si="111"/>
        <v>2.4756598300000001</v>
      </c>
      <c r="AH30" s="152">
        <f t="shared" si="112"/>
        <v>24.79430898</v>
      </c>
      <c r="AI30" s="148">
        <v>7.2178028434506422E-2</v>
      </c>
      <c r="AJ30" s="142">
        <f t="shared" si="113"/>
        <v>27.269968810000002</v>
      </c>
      <c r="AK30" s="140">
        <f t="shared" si="37"/>
        <v>19</v>
      </c>
      <c r="AL30" s="149" t="s">
        <v>123</v>
      </c>
      <c r="AM30" s="146">
        <f t="shared" si="114"/>
        <v>44854</v>
      </c>
      <c r="AN30" s="7"/>
      <c r="AO30" s="146">
        <f t="shared" si="20"/>
        <v>44854</v>
      </c>
      <c r="AP30" s="177">
        <f>VLOOKUP($AO30,[1]Plan1!$EW$172:$EZ$293,2)</f>
        <v>6388.87</v>
      </c>
      <c r="AQ30" s="176">
        <f t="shared" si="21"/>
        <v>44793</v>
      </c>
      <c r="AR30" s="177">
        <f t="shared" si="22"/>
        <v>6370.34</v>
      </c>
      <c r="AS30" s="176">
        <f t="shared" si="23"/>
        <v>44824</v>
      </c>
      <c r="AT30" s="178">
        <f t="shared" si="24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44268</v>
      </c>
      <c r="B31" s="113">
        <f t="shared" si="9"/>
        <v>1006.31025647</v>
      </c>
      <c r="C31" s="113">
        <f t="shared" si="25"/>
        <v>1000</v>
      </c>
      <c r="D31" s="114">
        <f t="shared" si="10"/>
        <v>5560.59</v>
      </c>
      <c r="E31" s="115">
        <f t="shared" si="26"/>
        <v>5574.49</v>
      </c>
      <c r="F31" s="116">
        <f t="shared" si="11"/>
        <v>44218</v>
      </c>
      <c r="G31" s="117">
        <f t="shared" si="0"/>
        <v>2.4997347403781234E-3</v>
      </c>
      <c r="H31" s="118">
        <f t="shared" si="27"/>
        <v>44277</v>
      </c>
      <c r="I31" s="118">
        <f t="shared" si="12"/>
        <v>44277</v>
      </c>
      <c r="J31" s="119">
        <f t="shared" si="13"/>
        <v>20</v>
      </c>
      <c r="K31" s="102">
        <f t="shared" si="1"/>
        <v>13</v>
      </c>
      <c r="L31" s="8">
        <f t="shared" si="14"/>
        <v>1.0016241100000001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2"/>
        <v>1.0016241100000001</v>
      </c>
      <c r="P31" s="113">
        <f t="shared" si="3"/>
        <v>1001.62411</v>
      </c>
      <c r="Q31" s="11">
        <f t="shared" si="28"/>
        <v>0</v>
      </c>
      <c r="R31" s="30">
        <f t="shared" si="16"/>
        <v>0</v>
      </c>
      <c r="S31" s="113">
        <f t="shared" si="4"/>
        <v>0</v>
      </c>
      <c r="T31" s="123">
        <f t="shared" si="17"/>
        <v>9.4700000000000006E-2</v>
      </c>
      <c r="U31" s="121">
        <f t="shared" si="18"/>
        <v>13</v>
      </c>
      <c r="V31" s="121">
        <v>252</v>
      </c>
      <c r="W31" s="120">
        <f t="shared" si="5"/>
        <v>1.004678548</v>
      </c>
      <c r="X31" s="113">
        <f t="shared" si="6"/>
        <v>4.6861464699999997</v>
      </c>
      <c r="Y31" s="113">
        <f t="shared" si="7"/>
        <v>0</v>
      </c>
      <c r="Z31" s="126" t="str">
        <f t="shared" si="29"/>
        <v>A+J=</v>
      </c>
      <c r="AA31" s="118">
        <f t="shared" si="30"/>
        <v>44277</v>
      </c>
      <c r="AB31" s="4"/>
      <c r="AC31" s="140">
        <f t="shared" si="31"/>
        <v>20</v>
      </c>
      <c r="AD31" s="146">
        <f t="shared" si="32"/>
        <v>44854</v>
      </c>
      <c r="AE31" s="142">
        <f t="shared" si="110"/>
        <v>294.93546545777838</v>
      </c>
      <c r="AF31" s="144">
        <f t="shared" si="34"/>
        <v>21</v>
      </c>
      <c r="AG31" s="153">
        <f t="shared" si="111"/>
        <v>2.4122538599999999</v>
      </c>
      <c r="AH31" s="152">
        <f t="shared" si="112"/>
        <v>23.786244539999998</v>
      </c>
      <c r="AI31" s="148">
        <v>7.463013594092352E-2</v>
      </c>
      <c r="AJ31" s="142">
        <f t="shared" si="113"/>
        <v>26.198498399999998</v>
      </c>
      <c r="AK31" s="140">
        <f t="shared" si="37"/>
        <v>20</v>
      </c>
      <c r="AL31" s="149" t="s">
        <v>123</v>
      </c>
      <c r="AM31" s="146">
        <f t="shared" si="114"/>
        <v>44886</v>
      </c>
      <c r="AN31" s="7"/>
      <c r="AO31" s="146">
        <f t="shared" si="20"/>
        <v>44886</v>
      </c>
      <c r="AP31" s="177">
        <f>VLOOKUP($AO31,[1]Plan1!$EW$172:$EZ$293,2)</f>
        <v>6370.34</v>
      </c>
      <c r="AQ31" s="176">
        <f t="shared" si="21"/>
        <v>44825</v>
      </c>
      <c r="AR31" s="177">
        <f t="shared" si="22"/>
        <v>6407.93</v>
      </c>
      <c r="AS31" s="176">
        <f t="shared" si="23"/>
        <v>44855</v>
      </c>
      <c r="AT31" s="178">
        <f t="shared" si="24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44269</v>
      </c>
      <c r="B32" s="113">
        <f t="shared" si="9"/>
        <v>1006.31025647</v>
      </c>
      <c r="C32" s="113">
        <f t="shared" si="25"/>
        <v>1000</v>
      </c>
      <c r="D32" s="114">
        <f t="shared" si="10"/>
        <v>5560.59</v>
      </c>
      <c r="E32" s="115">
        <f t="shared" si="26"/>
        <v>5574.49</v>
      </c>
      <c r="F32" s="116">
        <f t="shared" si="11"/>
        <v>44218</v>
      </c>
      <c r="G32" s="117">
        <f t="shared" si="0"/>
        <v>2.4997347403781234E-3</v>
      </c>
      <c r="H32" s="118">
        <f t="shared" si="27"/>
        <v>44277</v>
      </c>
      <c r="I32" s="118">
        <f t="shared" si="12"/>
        <v>44277</v>
      </c>
      <c r="J32" s="119">
        <f t="shared" si="13"/>
        <v>20</v>
      </c>
      <c r="K32" s="102">
        <f t="shared" si="1"/>
        <v>13</v>
      </c>
      <c r="L32" s="8">
        <f t="shared" si="14"/>
        <v>1.0016241100000001</v>
      </c>
      <c r="M32" s="120">
        <f t="shared" si="15"/>
        <v>1</v>
      </c>
      <c r="N32" s="120">
        <f t="shared" si="115"/>
        <v>1</v>
      </c>
      <c r="O32" s="113">
        <f t="shared" si="2"/>
        <v>1.0016241100000001</v>
      </c>
      <c r="P32" s="113">
        <f t="shared" si="3"/>
        <v>1001.62411</v>
      </c>
      <c r="Q32" s="11">
        <f t="shared" si="28"/>
        <v>0</v>
      </c>
      <c r="R32" s="30">
        <f t="shared" si="16"/>
        <v>0</v>
      </c>
      <c r="S32" s="113">
        <f t="shared" si="4"/>
        <v>0</v>
      </c>
      <c r="T32" s="123">
        <f t="shared" si="17"/>
        <v>9.4700000000000006E-2</v>
      </c>
      <c r="U32" s="121">
        <f t="shared" si="18"/>
        <v>13</v>
      </c>
      <c r="V32" s="121">
        <v>252</v>
      </c>
      <c r="W32" s="120">
        <f t="shared" si="5"/>
        <v>1.004678548</v>
      </c>
      <c r="X32" s="113">
        <f t="shared" si="6"/>
        <v>4.6861464699999997</v>
      </c>
      <c r="Y32" s="113">
        <f t="shared" si="7"/>
        <v>0</v>
      </c>
      <c r="Z32" s="126" t="str">
        <f t="shared" si="29"/>
        <v>A+J=</v>
      </c>
      <c r="AA32" s="118">
        <f t="shared" si="30"/>
        <v>44277</v>
      </c>
      <c r="AB32" s="4"/>
      <c r="AC32" s="140">
        <f t="shared" si="31"/>
        <v>21</v>
      </c>
      <c r="AD32" s="146">
        <f t="shared" si="32"/>
        <v>44886</v>
      </c>
      <c r="AE32" s="142">
        <f t="shared" si="110"/>
        <v>271.9364073977784</v>
      </c>
      <c r="AF32" s="144">
        <f t="shared" si="34"/>
        <v>20</v>
      </c>
      <c r="AG32" s="153">
        <f t="shared" si="111"/>
        <v>2.1255482799999998</v>
      </c>
      <c r="AH32" s="152">
        <f t="shared" si="112"/>
        <v>22.999058059999999</v>
      </c>
      <c r="AI32" s="148">
        <v>7.7979967690638072E-2</v>
      </c>
      <c r="AJ32" s="142">
        <f t="shared" si="113"/>
        <v>25.12460634</v>
      </c>
      <c r="AK32" s="140">
        <f t="shared" si="37"/>
        <v>21</v>
      </c>
      <c r="AL32" s="149" t="s">
        <v>123</v>
      </c>
      <c r="AM32" s="146">
        <f t="shared" si="114"/>
        <v>44915</v>
      </c>
      <c r="AN32" s="7"/>
      <c r="AO32" s="146">
        <f t="shared" si="20"/>
        <v>44915</v>
      </c>
      <c r="AP32" s="177">
        <f>VLOOKUP($AO32,[1]Plan1!$EW$172:$EZ$293,2)</f>
        <v>6407.93</v>
      </c>
      <c r="AQ32" s="176">
        <f t="shared" si="21"/>
        <v>44854</v>
      </c>
      <c r="AR32" s="177">
        <f t="shared" si="22"/>
        <v>6434.2</v>
      </c>
      <c r="AS32" s="176">
        <f t="shared" si="23"/>
        <v>44885</v>
      </c>
      <c r="AT32" s="178">
        <f t="shared" si="24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44270</v>
      </c>
      <c r="B33" s="113">
        <f t="shared" si="9"/>
        <v>1006.31025647</v>
      </c>
      <c r="C33" s="113">
        <f t="shared" si="25"/>
        <v>1000</v>
      </c>
      <c r="D33" s="114">
        <f t="shared" si="10"/>
        <v>5560.59</v>
      </c>
      <c r="E33" s="115">
        <f t="shared" si="26"/>
        <v>5574.49</v>
      </c>
      <c r="F33" s="116">
        <f t="shared" si="11"/>
        <v>44218</v>
      </c>
      <c r="G33" s="117">
        <f t="shared" si="0"/>
        <v>2.4997347403781234E-3</v>
      </c>
      <c r="H33" s="118">
        <f t="shared" si="27"/>
        <v>44277</v>
      </c>
      <c r="I33" s="118">
        <f t="shared" si="12"/>
        <v>44277</v>
      </c>
      <c r="J33" s="119">
        <f t="shared" si="13"/>
        <v>20</v>
      </c>
      <c r="K33" s="102">
        <f t="shared" si="1"/>
        <v>13</v>
      </c>
      <c r="L33" s="8">
        <f t="shared" si="14"/>
        <v>1.0016241100000001</v>
      </c>
      <c r="M33" s="120">
        <f t="shared" si="15"/>
        <v>1</v>
      </c>
      <c r="N33" s="120">
        <f t="shared" si="115"/>
        <v>1</v>
      </c>
      <c r="O33" s="113">
        <f t="shared" si="2"/>
        <v>1.0016241100000001</v>
      </c>
      <c r="P33" s="113">
        <f t="shared" si="3"/>
        <v>1001.62411</v>
      </c>
      <c r="Q33" s="11">
        <f t="shared" si="28"/>
        <v>0</v>
      </c>
      <c r="R33" s="30">
        <f t="shared" si="16"/>
        <v>0</v>
      </c>
      <c r="S33" s="113">
        <f t="shared" si="4"/>
        <v>0</v>
      </c>
      <c r="T33" s="123">
        <f t="shared" si="17"/>
        <v>9.4700000000000006E-2</v>
      </c>
      <c r="U33" s="121">
        <f t="shared" si="18"/>
        <v>13</v>
      </c>
      <c r="V33" s="121">
        <v>252</v>
      </c>
      <c r="W33" s="120">
        <f t="shared" si="5"/>
        <v>1.004678548</v>
      </c>
      <c r="X33" s="113">
        <f t="shared" si="6"/>
        <v>4.6861464699999997</v>
      </c>
      <c r="Y33" s="113">
        <f t="shared" si="7"/>
        <v>0</v>
      </c>
      <c r="Z33" s="126" t="str">
        <f t="shared" si="29"/>
        <v>A+J=</v>
      </c>
      <c r="AA33" s="118">
        <f t="shared" si="30"/>
        <v>44277</v>
      </c>
      <c r="AB33" s="4"/>
      <c r="AC33" s="140">
        <f t="shared" si="31"/>
        <v>22</v>
      </c>
      <c r="AD33" s="146">
        <f t="shared" si="32"/>
        <v>44915</v>
      </c>
      <c r="AE33" s="142">
        <f t="shared" si="110"/>
        <v>249.5115634477784</v>
      </c>
      <c r="AF33" s="144">
        <f t="shared" si="34"/>
        <v>21</v>
      </c>
      <c r="AG33" s="153">
        <f t="shared" si="111"/>
        <v>2.0581580399999999</v>
      </c>
      <c r="AH33" s="152">
        <f t="shared" si="112"/>
        <v>22.42484395</v>
      </c>
      <c r="AI33" s="148">
        <v>8.2463558937063142E-2</v>
      </c>
      <c r="AJ33" s="142">
        <f t="shared" si="113"/>
        <v>24.483001989999998</v>
      </c>
      <c r="AK33" s="140">
        <f t="shared" si="37"/>
        <v>22</v>
      </c>
      <c r="AL33" s="149" t="s">
        <v>123</v>
      </c>
      <c r="AM33" s="146">
        <f t="shared" si="114"/>
        <v>44946</v>
      </c>
      <c r="AN33" s="7"/>
      <c r="AO33" s="146">
        <f t="shared" si="20"/>
        <v>44946</v>
      </c>
      <c r="AP33" s="177">
        <f>VLOOKUP($AO33,[1]Plan1!$EW$172:$EZ$293,2)</f>
        <v>6434.2</v>
      </c>
      <c r="AQ33" s="176">
        <f t="shared" si="21"/>
        <v>44885</v>
      </c>
      <c r="AR33" s="177">
        <f t="shared" si="22"/>
        <v>6474.09</v>
      </c>
      <c r="AS33" s="176">
        <f t="shared" si="23"/>
        <v>44915</v>
      </c>
      <c r="AT33" s="178">
        <f t="shared" si="24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44271</v>
      </c>
      <c r="B34" s="113">
        <f t="shared" si="9"/>
        <v>1006.79730556</v>
      </c>
      <c r="C34" s="113">
        <f t="shared" si="25"/>
        <v>1000</v>
      </c>
      <c r="D34" s="114">
        <f t="shared" si="10"/>
        <v>5560.59</v>
      </c>
      <c r="E34" s="115">
        <f t="shared" si="26"/>
        <v>5574.49</v>
      </c>
      <c r="F34" s="116">
        <f t="shared" si="11"/>
        <v>44218</v>
      </c>
      <c r="G34" s="117">
        <f t="shared" si="0"/>
        <v>2.4997347403781234E-3</v>
      </c>
      <c r="H34" s="118">
        <f t="shared" si="27"/>
        <v>44277</v>
      </c>
      <c r="I34" s="118">
        <f t="shared" si="12"/>
        <v>44277</v>
      </c>
      <c r="J34" s="119">
        <f t="shared" si="13"/>
        <v>20</v>
      </c>
      <c r="K34" s="102">
        <f t="shared" si="1"/>
        <v>14</v>
      </c>
      <c r="L34" s="8">
        <f t="shared" si="14"/>
        <v>1.00174915</v>
      </c>
      <c r="M34" s="120">
        <f t="shared" si="15"/>
        <v>1</v>
      </c>
      <c r="N34" s="120">
        <f t="shared" si="115"/>
        <v>1</v>
      </c>
      <c r="O34" s="113">
        <f t="shared" si="2"/>
        <v>1.00174915</v>
      </c>
      <c r="P34" s="113">
        <f t="shared" si="3"/>
        <v>1001.74915</v>
      </c>
      <c r="Q34" s="11">
        <f t="shared" si="28"/>
        <v>0</v>
      </c>
      <c r="R34" s="30">
        <f t="shared" si="16"/>
        <v>0</v>
      </c>
      <c r="S34" s="113">
        <f t="shared" si="4"/>
        <v>0</v>
      </c>
      <c r="T34" s="123">
        <f t="shared" si="17"/>
        <v>9.4700000000000006E-2</v>
      </c>
      <c r="U34" s="121">
        <f t="shared" si="18"/>
        <v>14</v>
      </c>
      <c r="V34" s="121">
        <v>252</v>
      </c>
      <c r="W34" s="120">
        <f t="shared" si="5"/>
        <v>1.005039341</v>
      </c>
      <c r="X34" s="113">
        <f t="shared" si="6"/>
        <v>5.0481555599999997</v>
      </c>
      <c r="Y34" s="113">
        <f t="shared" si="7"/>
        <v>0</v>
      </c>
      <c r="Z34" s="126" t="str">
        <f t="shared" si="29"/>
        <v>A+J=</v>
      </c>
      <c r="AA34" s="118">
        <f t="shared" si="30"/>
        <v>44277</v>
      </c>
      <c r="AB34" s="4"/>
      <c r="AC34" s="140">
        <f t="shared" si="31"/>
        <v>23</v>
      </c>
      <c r="AD34" s="146">
        <f t="shared" si="32"/>
        <v>44946</v>
      </c>
      <c r="AE34" s="142">
        <f t="shared" si="110"/>
        <v>228.0245235277784</v>
      </c>
      <c r="AF34" s="144">
        <f t="shared" si="34"/>
        <v>23</v>
      </c>
      <c r="AG34" s="153">
        <f t="shared" si="111"/>
        <v>2.0690297200000001</v>
      </c>
      <c r="AH34" s="152">
        <f t="shared" si="112"/>
        <v>21.487039920000001</v>
      </c>
      <c r="AI34" s="148">
        <v>8.6116409302467167E-2</v>
      </c>
      <c r="AJ34" s="142">
        <f t="shared" si="113"/>
        <v>23.55606964</v>
      </c>
      <c r="AK34" s="140">
        <f t="shared" si="37"/>
        <v>23</v>
      </c>
      <c r="AL34" s="149" t="s">
        <v>96</v>
      </c>
      <c r="AM34" s="146">
        <f t="shared" si="114"/>
        <v>44979</v>
      </c>
      <c r="AN34" s="7"/>
      <c r="AO34" s="146">
        <f t="shared" si="20"/>
        <v>44979</v>
      </c>
      <c r="AP34" s="177">
        <f>VLOOKUP($AO34,[1]Plan1!$EW$172:$EZ$293,2)</f>
        <v>6474.09</v>
      </c>
      <c r="AQ34" s="176">
        <f t="shared" si="21"/>
        <v>44917</v>
      </c>
      <c r="AR34" s="177">
        <f t="shared" si="22"/>
        <v>6508.4</v>
      </c>
      <c r="AS34" s="176">
        <f t="shared" si="23"/>
        <v>44948</v>
      </c>
      <c r="AT34" s="178">
        <f t="shared" si="24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8"/>
        <v>44272</v>
      </c>
      <c r="B35" s="113">
        <f t="shared" si="9"/>
        <v>1007.2845952199999</v>
      </c>
      <c r="C35" s="113">
        <f t="shared" si="25"/>
        <v>1000</v>
      </c>
      <c r="D35" s="114">
        <f t="shared" si="10"/>
        <v>5560.59</v>
      </c>
      <c r="E35" s="115">
        <f t="shared" si="26"/>
        <v>5574.49</v>
      </c>
      <c r="F35" s="116">
        <f t="shared" si="11"/>
        <v>44218</v>
      </c>
      <c r="G35" s="117">
        <f t="shared" si="0"/>
        <v>2.4997347403781234E-3</v>
      </c>
      <c r="H35" s="118">
        <f t="shared" si="27"/>
        <v>44277</v>
      </c>
      <c r="I35" s="118">
        <f t="shared" si="12"/>
        <v>44277</v>
      </c>
      <c r="J35" s="119">
        <f t="shared" si="13"/>
        <v>20</v>
      </c>
      <c r="K35" s="102">
        <f t="shared" si="1"/>
        <v>15</v>
      </c>
      <c r="L35" s="8">
        <f t="shared" si="14"/>
        <v>1.00187421</v>
      </c>
      <c r="M35" s="120">
        <f t="shared" si="15"/>
        <v>1</v>
      </c>
      <c r="N35" s="120">
        <f t="shared" si="115"/>
        <v>1</v>
      </c>
      <c r="O35" s="113">
        <f t="shared" si="2"/>
        <v>1.00187421</v>
      </c>
      <c r="P35" s="113">
        <f t="shared" si="3"/>
        <v>1001.8742099999999</v>
      </c>
      <c r="Q35" s="11">
        <f t="shared" si="28"/>
        <v>0</v>
      </c>
      <c r="R35" s="30">
        <f t="shared" si="16"/>
        <v>0</v>
      </c>
      <c r="S35" s="113">
        <f t="shared" si="4"/>
        <v>0</v>
      </c>
      <c r="T35" s="123">
        <f t="shared" si="17"/>
        <v>9.4700000000000006E-2</v>
      </c>
      <c r="U35" s="121">
        <f t="shared" si="18"/>
        <v>15</v>
      </c>
      <c r="V35" s="121">
        <v>252</v>
      </c>
      <c r="W35" s="120">
        <f t="shared" si="5"/>
        <v>1.0054002639999999</v>
      </c>
      <c r="X35" s="113">
        <f t="shared" si="6"/>
        <v>5.4103852200000002</v>
      </c>
      <c r="Y35" s="113">
        <f t="shared" si="7"/>
        <v>0</v>
      </c>
      <c r="Z35" s="126" t="str">
        <f t="shared" si="29"/>
        <v>A+J=</v>
      </c>
      <c r="AA35" s="118">
        <f t="shared" si="30"/>
        <v>44277</v>
      </c>
      <c r="AB35" s="4"/>
      <c r="AC35" s="140">
        <f t="shared" si="31"/>
        <v>24</v>
      </c>
      <c r="AD35" s="146">
        <f t="shared" si="32"/>
        <v>44979</v>
      </c>
      <c r="AE35" s="142">
        <f t="shared" si="110"/>
        <v>207.00550294777841</v>
      </c>
      <c r="AF35" s="144">
        <f t="shared" si="34"/>
        <v>21</v>
      </c>
      <c r="AG35" s="153">
        <f t="shared" si="111"/>
        <v>1.72580976</v>
      </c>
      <c r="AH35" s="152">
        <f t="shared" si="112"/>
        <v>21.019020579999999</v>
      </c>
      <c r="AI35" s="148">
        <v>9.2178772080568905E-2</v>
      </c>
      <c r="AJ35" s="142">
        <f t="shared" si="113"/>
        <v>22.74483034</v>
      </c>
      <c r="AK35" s="140">
        <f t="shared" si="37"/>
        <v>24</v>
      </c>
      <c r="AL35" s="149" t="s">
        <v>96</v>
      </c>
      <c r="AM35" s="146">
        <f t="shared" si="114"/>
        <v>45005</v>
      </c>
      <c r="AN35" s="7"/>
      <c r="AO35" s="146">
        <f t="shared" si="20"/>
        <v>45005</v>
      </c>
      <c r="AP35" s="177">
        <f>VLOOKUP($AO35,[1]Plan1!$EW$172:$EZ$293,2)</f>
        <v>6508.4</v>
      </c>
      <c r="AQ35" s="176">
        <f t="shared" si="21"/>
        <v>44946</v>
      </c>
      <c r="AR35" s="177">
        <f t="shared" si="22"/>
        <v>6563.07</v>
      </c>
      <c r="AS35" s="176">
        <f t="shared" si="23"/>
        <v>44977</v>
      </c>
      <c r="AT35" s="178">
        <f t="shared" si="24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44273</v>
      </c>
      <c r="B36" s="113">
        <f t="shared" si="9"/>
        <v>1007.77211548</v>
      </c>
      <c r="C36" s="113">
        <f t="shared" si="25"/>
        <v>1000</v>
      </c>
      <c r="D36" s="114">
        <f t="shared" si="10"/>
        <v>5560.59</v>
      </c>
      <c r="E36" s="115">
        <f t="shared" si="26"/>
        <v>5574.49</v>
      </c>
      <c r="F36" s="116">
        <f t="shared" si="11"/>
        <v>44218</v>
      </c>
      <c r="G36" s="117">
        <f t="shared" si="0"/>
        <v>2.4997347403781234E-3</v>
      </c>
      <c r="H36" s="118">
        <f t="shared" si="27"/>
        <v>44277</v>
      </c>
      <c r="I36" s="118">
        <f t="shared" si="12"/>
        <v>44277</v>
      </c>
      <c r="J36" s="119">
        <f t="shared" si="13"/>
        <v>20</v>
      </c>
      <c r="K36" s="102">
        <f t="shared" si="1"/>
        <v>16</v>
      </c>
      <c r="L36" s="8">
        <f t="shared" si="14"/>
        <v>1.0019992799999999</v>
      </c>
      <c r="M36" s="120">
        <f t="shared" si="15"/>
        <v>1</v>
      </c>
      <c r="N36" s="120">
        <f t="shared" si="115"/>
        <v>1</v>
      </c>
      <c r="O36" s="113">
        <f t="shared" si="2"/>
        <v>1.0019992799999999</v>
      </c>
      <c r="P36" s="113">
        <f t="shared" si="3"/>
        <v>1001.99928</v>
      </c>
      <c r="Q36" s="11">
        <f t="shared" si="28"/>
        <v>0</v>
      </c>
      <c r="R36" s="30">
        <f t="shared" si="16"/>
        <v>0</v>
      </c>
      <c r="S36" s="113">
        <f t="shared" si="4"/>
        <v>0</v>
      </c>
      <c r="T36" s="123">
        <f t="shared" si="17"/>
        <v>9.4700000000000006E-2</v>
      </c>
      <c r="U36" s="121">
        <f t="shared" si="18"/>
        <v>16</v>
      </c>
      <c r="V36" s="121">
        <v>252</v>
      </c>
      <c r="W36" s="120">
        <f t="shared" si="5"/>
        <v>1.0057613169999999</v>
      </c>
      <c r="X36" s="113">
        <f t="shared" si="6"/>
        <v>5.7728354800000004</v>
      </c>
      <c r="Y36" s="113">
        <f t="shared" si="7"/>
        <v>0</v>
      </c>
      <c r="Z36" s="126" t="str">
        <f t="shared" si="29"/>
        <v>A+J=</v>
      </c>
      <c r="AA36" s="118">
        <f t="shared" si="30"/>
        <v>44277</v>
      </c>
      <c r="AB36" s="4"/>
      <c r="AC36" s="140">
        <f t="shared" si="31"/>
        <v>25</v>
      </c>
      <c r="AD36" s="146">
        <f t="shared" si="32"/>
        <v>45005</v>
      </c>
      <c r="AE36" s="142">
        <f t="shared" si="110"/>
        <v>187.13359532777841</v>
      </c>
      <c r="AF36" s="144">
        <f t="shared" si="34"/>
        <v>18</v>
      </c>
      <c r="AG36" s="153">
        <f t="shared" si="111"/>
        <v>1.3421847600000001</v>
      </c>
      <c r="AH36" s="152">
        <f t="shared" si="112"/>
        <v>19.871907620000002</v>
      </c>
      <c r="AI36" s="148">
        <v>9.5997001742687285E-2</v>
      </c>
      <c r="AJ36" s="142">
        <f t="shared" si="113"/>
        <v>21.21409238</v>
      </c>
      <c r="AK36" s="140">
        <f t="shared" si="37"/>
        <v>25</v>
      </c>
      <c r="AL36" s="149" t="s">
        <v>96</v>
      </c>
      <c r="AM36" s="146">
        <f t="shared" si="114"/>
        <v>45036</v>
      </c>
      <c r="AN36" s="7"/>
      <c r="AO36" s="146">
        <f t="shared" si="20"/>
        <v>45036</v>
      </c>
      <c r="AP36" s="177">
        <f>VLOOKUP($AO36,[1]Plan1!$EW$172:$EZ$293,2)</f>
        <v>6563.07</v>
      </c>
      <c r="AQ36" s="176">
        <f t="shared" si="21"/>
        <v>44977</v>
      </c>
      <c r="AR36" s="177">
        <f t="shared" si="22"/>
        <v>6609.67</v>
      </c>
      <c r="AS36" s="176">
        <f t="shared" si="23"/>
        <v>45005</v>
      </c>
      <c r="AT36" s="178">
        <f t="shared" si="24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44274</v>
      </c>
      <c r="B37" s="113">
        <f t="shared" si="9"/>
        <v>1008.25987645</v>
      </c>
      <c r="C37" s="113">
        <f t="shared" si="25"/>
        <v>1000</v>
      </c>
      <c r="D37" s="114">
        <f t="shared" si="10"/>
        <v>5560.59</v>
      </c>
      <c r="E37" s="115">
        <f t="shared" si="26"/>
        <v>5574.49</v>
      </c>
      <c r="F37" s="116">
        <f t="shared" si="11"/>
        <v>44218</v>
      </c>
      <c r="G37" s="117">
        <f t="shared" si="0"/>
        <v>2.4997347403781234E-3</v>
      </c>
      <c r="H37" s="118">
        <f t="shared" si="27"/>
        <v>44277</v>
      </c>
      <c r="I37" s="118">
        <f t="shared" si="12"/>
        <v>44277</v>
      </c>
      <c r="J37" s="119">
        <f t="shared" si="13"/>
        <v>20</v>
      </c>
      <c r="K37" s="102">
        <f t="shared" si="1"/>
        <v>17</v>
      </c>
      <c r="L37" s="8">
        <f t="shared" si="14"/>
        <v>1.00212437</v>
      </c>
      <c r="M37" s="120">
        <f t="shared" si="15"/>
        <v>1</v>
      </c>
      <c r="N37" s="120">
        <f t="shared" si="115"/>
        <v>1</v>
      </c>
      <c r="O37" s="113">
        <f t="shared" si="2"/>
        <v>1.00212437</v>
      </c>
      <c r="P37" s="113">
        <f t="shared" si="3"/>
        <v>1002.12437</v>
      </c>
      <c r="Q37" s="11">
        <f t="shared" si="28"/>
        <v>0</v>
      </c>
      <c r="R37" s="30">
        <f t="shared" si="16"/>
        <v>0</v>
      </c>
      <c r="S37" s="113">
        <f t="shared" si="4"/>
        <v>0</v>
      </c>
      <c r="T37" s="123">
        <f t="shared" si="17"/>
        <v>9.4700000000000006E-2</v>
      </c>
      <c r="U37" s="121">
        <f t="shared" ref="U37:U100" si="116">IF(Q36&gt;0,1,IF(K37=K36,U36,U36+1))</f>
        <v>17</v>
      </c>
      <c r="V37" s="121">
        <v>252</v>
      </c>
      <c r="W37" s="120">
        <f t="shared" si="5"/>
        <v>1.0061225</v>
      </c>
      <c r="X37" s="113">
        <f t="shared" si="6"/>
        <v>6.1355064500000003</v>
      </c>
      <c r="Y37" s="113">
        <f t="shared" si="7"/>
        <v>0</v>
      </c>
      <c r="Z37" s="126" t="str">
        <f t="shared" si="29"/>
        <v>A+J=</v>
      </c>
      <c r="AA37" s="118">
        <f t="shared" si="30"/>
        <v>44277</v>
      </c>
      <c r="AB37" s="4"/>
      <c r="AC37" s="140">
        <f t="shared" si="31"/>
        <v>26</v>
      </c>
      <c r="AD37" s="146">
        <f t="shared" si="32"/>
        <v>45036</v>
      </c>
      <c r="AE37" s="142">
        <f t="shared" si="110"/>
        <v>168.04241268777841</v>
      </c>
      <c r="AF37" s="144">
        <f t="shared" si="34"/>
        <v>22</v>
      </c>
      <c r="AG37" s="153">
        <f t="shared" si="111"/>
        <v>1.4840363999999999</v>
      </c>
      <c r="AH37" s="152">
        <f t="shared" si="112"/>
        <v>19.09118264</v>
      </c>
      <c r="AI37" s="148">
        <v>0.10201900202520003</v>
      </c>
      <c r="AJ37" s="142">
        <f t="shared" si="113"/>
        <v>20.57521904</v>
      </c>
      <c r="AK37" s="140">
        <f t="shared" si="37"/>
        <v>26</v>
      </c>
      <c r="AL37" s="149" t="s">
        <v>96</v>
      </c>
      <c r="AM37" s="146">
        <f t="shared" si="114"/>
        <v>45068</v>
      </c>
      <c r="AN37" s="7"/>
      <c r="AO37" s="146">
        <f t="shared" si="20"/>
        <v>45068</v>
      </c>
      <c r="AP37" s="177">
        <f>VLOOKUP($AO37,[1]Plan1!$EW$172:$EZ$293,2)</f>
        <v>6609.67</v>
      </c>
      <c r="AQ37" s="176">
        <f t="shared" si="21"/>
        <v>45007</v>
      </c>
      <c r="AR37" s="177">
        <f t="shared" si="22"/>
        <v>6649.99</v>
      </c>
      <c r="AS37" s="176">
        <f t="shared" si="23"/>
        <v>45038</v>
      </c>
      <c r="AT37" s="178">
        <f t="shared" si="24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44275</v>
      </c>
      <c r="B38" s="113">
        <f t="shared" ref="B38" si="117">(P38+X38)</f>
        <v>1008.7478771999999</v>
      </c>
      <c r="C38" s="113">
        <f t="shared" ref="C38" si="118">TRUNC(IF(Q37&gt;0,VLOOKUP(A37,$AD$12:$AE$140,2),C37),8)</f>
        <v>1000</v>
      </c>
      <c r="D38" s="114">
        <f t="shared" ref="D38" si="119">IF(E38=E37,D37,E37)</f>
        <v>5560.59</v>
      </c>
      <c r="E38" s="115">
        <f t="shared" si="26"/>
        <v>5574.49</v>
      </c>
      <c r="F38" s="116">
        <f t="shared" ref="F38" si="120">IF(D38=D37,F37,A38)</f>
        <v>44218</v>
      </c>
      <c r="G38" s="117">
        <f t="shared" ref="G38" si="121">(E38/D38)-1</f>
        <v>2.4997347403781234E-3</v>
      </c>
      <c r="H38" s="118">
        <f t="shared" ref="H38" si="122">IF(DAY(A38)=H$9,VLOOKUP(A38,AH$118:AN$450,4),H37)</f>
        <v>44306</v>
      </c>
      <c r="I38" s="118">
        <f t="shared" ref="I38" si="123">IF(A38&gt;I37,H38,I37)</f>
        <v>44277</v>
      </c>
      <c r="J38" s="119">
        <f t="shared" ref="J38" si="124">IF(I38=I37,J37,NETWORKDAYS(I37,I38,$AD$148:$AD$502)-1)</f>
        <v>20</v>
      </c>
      <c r="K38" s="102">
        <f t="shared" ref="K38" si="125">IF(A38&lt;K$2,0,(J38-(NETWORKDAYS(A38,I38,AD$148:AD$502)-1))-K$3)</f>
        <v>18</v>
      </c>
      <c r="L38" s="8">
        <f t="shared" ref="L38" si="126">IF(E38&lt;D38,1,TRUNC((E38/D38)^TRUNC((K38/J38),9),8))</f>
        <v>1.0022494799999999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1.0022494799999999</v>
      </c>
      <c r="P38" s="113">
        <f t="shared" ref="P38" si="130">TRUNC(C38*O38,8)</f>
        <v>1002.2494799999999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23">
        <f t="shared" si="17"/>
        <v>9.4700000000000006E-2</v>
      </c>
      <c r="U38" s="121">
        <f t="shared" ref="U38" si="134">IF(Q37&gt;0,1,IF(K38=K37,U37,U37+1))</f>
        <v>18</v>
      </c>
      <c r="V38" s="121">
        <v>252</v>
      </c>
      <c r="W38" s="120">
        <f t="shared" ref="W38" si="135">ROUND((1+T38)^TRUNC((U38/V38),9),9)</f>
        <v>1.0064838119999999</v>
      </c>
      <c r="X38" s="113">
        <f t="shared" ref="X38" si="136">TRUNC((P38*(W38-1)),8)</f>
        <v>6.4983972000000003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44277</v>
      </c>
      <c r="AB38" s="4"/>
      <c r="AC38" s="140">
        <f t="shared" si="31"/>
        <v>27</v>
      </c>
      <c r="AD38" s="146">
        <f t="shared" si="32"/>
        <v>45068</v>
      </c>
      <c r="AE38" s="142">
        <f t="shared" si="110"/>
        <v>147.03176755777841</v>
      </c>
      <c r="AF38" s="144">
        <f t="shared" si="34"/>
        <v>20</v>
      </c>
      <c r="AG38" s="153">
        <f t="shared" si="111"/>
        <v>1.21105226</v>
      </c>
      <c r="AH38" s="152">
        <f t="shared" si="112"/>
        <v>21.01064513</v>
      </c>
      <c r="AI38" s="148">
        <v>0.12503179883168752</v>
      </c>
      <c r="AJ38" s="142">
        <f t="shared" si="113"/>
        <v>22.221697389999999</v>
      </c>
      <c r="AK38" s="140">
        <f t="shared" si="37"/>
        <v>27</v>
      </c>
      <c r="AL38" s="149" t="s">
        <v>96</v>
      </c>
      <c r="AM38" s="146">
        <f t="shared" si="114"/>
        <v>45097</v>
      </c>
      <c r="AN38" s="7"/>
      <c r="AO38" s="146">
        <f t="shared" si="20"/>
        <v>45097</v>
      </c>
      <c r="AP38" s="177">
        <f>VLOOKUP($AO38,[1]Plan1!$EW$172:$EZ$293,2)</f>
        <v>6649.99</v>
      </c>
      <c r="AQ38" s="176">
        <f t="shared" si="21"/>
        <v>45036</v>
      </c>
      <c r="AR38" s="177">
        <f t="shared" si="22"/>
        <v>6665.28</v>
      </c>
      <c r="AS38" s="176">
        <f t="shared" si="23"/>
        <v>45066</v>
      </c>
      <c r="AT38" s="178">
        <f t="shared" si="24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8"/>
        <v>44276</v>
      </c>
      <c r="B39" s="113">
        <f t="shared" ref="B39" si="138">(P39+X39)</f>
        <v>1008.7478771999999</v>
      </c>
      <c r="C39" s="113">
        <f t="shared" ref="C39" si="139">TRUNC(IF(Q38&gt;0,VLOOKUP(A38,$AD$12:$AE$140,2),C38),8)</f>
        <v>1000</v>
      </c>
      <c r="D39" s="114">
        <f t="shared" ref="D39" si="140">IF(E39=E38,D38,E38)</f>
        <v>5560.59</v>
      </c>
      <c r="E39" s="115">
        <f t="shared" si="26"/>
        <v>5574.49</v>
      </c>
      <c r="F39" s="116">
        <f t="shared" ref="F39:F40" si="141">IF(D39=D38,F38,A39)</f>
        <v>44218</v>
      </c>
      <c r="G39" s="117">
        <f t="shared" ref="G39" si="142">(E39/D39)-1</f>
        <v>2.4997347403781234E-3</v>
      </c>
      <c r="H39" s="118">
        <f t="shared" ref="H39" si="143">IF(DAY(A39)=H$9,VLOOKUP(A39,AH$118:AN$450,4),H38)</f>
        <v>44306</v>
      </c>
      <c r="I39" s="118">
        <f t="shared" ref="I39" si="144">IF(A39&gt;I38,H39,I38)</f>
        <v>44277</v>
      </c>
      <c r="J39" s="119">
        <f t="shared" ref="J39" si="145">IF(I39=I38,J38,NETWORKDAYS(I38,I39,$AD$148:$AD$502)-1)</f>
        <v>20</v>
      </c>
      <c r="K39" s="102">
        <f t="shared" ref="K39" si="146">IF(A39&lt;K$2,0,(J39-(NETWORKDAYS(A39,I39,AD$148:AD$502)-1))-K$3)</f>
        <v>18</v>
      </c>
      <c r="L39" s="8">
        <f t="shared" ref="L39" si="147">IF(E39&lt;D39,1,TRUNC((E39/D39)^TRUNC((K39/J39),9),8))</f>
        <v>1.0022494799999999</v>
      </c>
      <c r="M39" s="120">
        <f t="shared" ref="M39" si="148">IF(I39&gt;I38,L38,M38)</f>
        <v>1</v>
      </c>
      <c r="N39" s="120">
        <f t="shared" ref="N39" si="149">IF(I39&gt;I38,N38*M39,N38)</f>
        <v>1</v>
      </c>
      <c r="O39" s="113">
        <f t="shared" ref="O39" si="150">TRUNC(TRUNC((L39*N39),15),8)</f>
        <v>1.0022494799999999</v>
      </c>
      <c r="P39" s="113">
        <f t="shared" ref="P39" si="151">TRUNC(C39*O39,8)</f>
        <v>1002.2494799999999</v>
      </c>
      <c r="Q39" s="11">
        <f t="shared" ref="Q39" si="152">IF(VLOOKUP(A39,AD$10:AK$140,8)=VLOOKUP(A38,AD$10:AK$140,8),0,VLOOKUP(A39,AD$10:AK$140,8))</f>
        <v>0</v>
      </c>
      <c r="R39" s="30">
        <f t="shared" ref="R39" si="153">IF(Q39&gt;0,VLOOKUP($A39,$AD$10:$AI$140,6),0)</f>
        <v>0</v>
      </c>
      <c r="S39" s="113">
        <f t="shared" ref="S39" si="154">IF(R39&gt;0,TRUNC(R39*P39,8),0)</f>
        <v>0</v>
      </c>
      <c r="T39" s="123">
        <f t="shared" si="17"/>
        <v>9.4700000000000006E-2</v>
      </c>
      <c r="U39" s="121">
        <f t="shared" ref="U39" si="155">IF(Q38&gt;0,1,IF(K39=K38,U38,U38+1))</f>
        <v>18</v>
      </c>
      <c r="V39" s="121">
        <v>252</v>
      </c>
      <c r="W39" s="120">
        <f t="shared" ref="W39" si="156">ROUND((1+T39)^TRUNC((U39/V39),9),9)</f>
        <v>1.0064838119999999</v>
      </c>
      <c r="X39" s="113">
        <f t="shared" ref="X39" si="157">TRUNC((P39*(W39-1)),8)</f>
        <v>6.4983972000000003</v>
      </c>
      <c r="Y39" s="113">
        <f t="shared" ref="Y39" si="158">IF(Q39&gt;0,S39+X39,0)</f>
        <v>0</v>
      </c>
      <c r="Z39" s="126" t="str">
        <f t="shared" si="29"/>
        <v>A+J=</v>
      </c>
      <c r="AA39" s="118">
        <f t="shared" si="30"/>
        <v>44277</v>
      </c>
      <c r="AB39" s="4"/>
      <c r="AC39" s="140">
        <f t="shared" si="31"/>
        <v>28</v>
      </c>
      <c r="AD39" s="146">
        <f t="shared" si="32"/>
        <v>45097</v>
      </c>
      <c r="AE39" s="142">
        <f t="shared" si="110"/>
        <v>128.3981126977784</v>
      </c>
      <c r="AF39" s="144">
        <f t="shared" si="34"/>
        <v>20</v>
      </c>
      <c r="AG39" s="153">
        <f t="shared" si="111"/>
        <v>1.05963221</v>
      </c>
      <c r="AH39" s="152">
        <f t="shared" si="112"/>
        <v>18.63365486</v>
      </c>
      <c r="AI39" s="148">
        <v>0.12673216931895456</v>
      </c>
      <c r="AJ39" s="142">
        <f t="shared" si="113"/>
        <v>19.69328707</v>
      </c>
      <c r="AK39" s="140">
        <f t="shared" si="37"/>
        <v>28</v>
      </c>
      <c r="AL39" s="149" t="s">
        <v>96</v>
      </c>
      <c r="AM39" s="146">
        <f t="shared" si="114"/>
        <v>45127</v>
      </c>
      <c r="AN39" s="7"/>
      <c r="AO39" s="146">
        <f t="shared" si="20"/>
        <v>45127</v>
      </c>
      <c r="AP39" s="177">
        <f>VLOOKUP($AO39,[1]Plan1!$EW$172:$EZ$293,2)</f>
        <v>6665.28</v>
      </c>
      <c r="AQ39" s="176">
        <f t="shared" si="21"/>
        <v>45066</v>
      </c>
      <c r="AR39" s="177">
        <f t="shared" si="22"/>
        <v>6659.95</v>
      </c>
      <c r="AS39" s="176">
        <f t="shared" si="23"/>
        <v>45097</v>
      </c>
      <c r="AT39" s="178">
        <f t="shared" si="24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44277</v>
      </c>
      <c r="B40" s="113">
        <f t="shared" ref="B40:B43" si="159">(P40+X40)</f>
        <v>1008.7478771999999</v>
      </c>
      <c r="C40" s="113">
        <f t="shared" ref="C40:C43" si="160">TRUNC(IF(Q39&gt;0,VLOOKUP(A39,$AD$12:$AE$140,2),C39),8)</f>
        <v>1000</v>
      </c>
      <c r="D40" s="114">
        <f t="shared" ref="D40:D43" si="161">IF(E40=E39,D39,E39)</f>
        <v>5560.59</v>
      </c>
      <c r="E40" s="115">
        <f t="shared" si="26"/>
        <v>5574.49</v>
      </c>
      <c r="F40" s="116">
        <f t="shared" si="141"/>
        <v>44218</v>
      </c>
      <c r="G40" s="117">
        <f t="shared" ref="G40:G43" si="162">(E40/D40)-1</f>
        <v>2.4997347403781234E-3</v>
      </c>
      <c r="H40" s="118">
        <f t="shared" ref="H40:H43" si="163">IF(DAY(A40)=H$9,VLOOKUP(A40,AH$118:AN$450,4),H39)</f>
        <v>44306</v>
      </c>
      <c r="I40" s="118">
        <f t="shared" ref="I40:I43" si="164">IF(A40&gt;I39,H40,I39)</f>
        <v>44277</v>
      </c>
      <c r="J40" s="119">
        <f t="shared" ref="J40:J43" si="165">IF(I40=I39,J39,NETWORKDAYS(I39,I40,$AD$148:$AD$502)-1)</f>
        <v>20</v>
      </c>
      <c r="K40" s="102">
        <f t="shared" ref="K40" si="166">IF(A40&lt;K$2,0,(J40-(NETWORKDAYS(A40,I40,AD$148:AD$502)-1))-K$3)</f>
        <v>18</v>
      </c>
      <c r="L40" s="8">
        <f t="shared" ref="L40:L43" si="167">IF(E40&lt;D40,1,TRUNC((E40/D40)^TRUNC((K40/J40),9),8))</f>
        <v>1.0022494799999999</v>
      </c>
      <c r="M40" s="120">
        <f t="shared" ref="M40:M43" si="168">IF(I40&gt;I39,L39,M39)</f>
        <v>1</v>
      </c>
      <c r="N40" s="120">
        <f t="shared" ref="N40:N43" si="169">IF(I40&gt;I39,N39*M40,N39)</f>
        <v>1</v>
      </c>
      <c r="O40" s="113">
        <f t="shared" ref="O40:O43" si="170">TRUNC(TRUNC((L40*N40),15),8)</f>
        <v>1.0022494799999999</v>
      </c>
      <c r="P40" s="113">
        <f t="shared" ref="P40:P43" si="171">TRUNC(C40*O40,8)</f>
        <v>1002.2494799999999</v>
      </c>
      <c r="Q40" s="11">
        <f t="shared" ref="Q40:Q43" si="172">IF(VLOOKUP(A40,AD$10:AK$140,8)=VLOOKUP(A39,AD$10:AK$140,8),0,VLOOKUP(A40,AD$10:AK$140,8))</f>
        <v>1</v>
      </c>
      <c r="R40" s="30">
        <f t="shared" ref="R40:R43" si="173">IF(Q40&gt;0,VLOOKUP($A40,$AD$10:$AI$140,6),0)</f>
        <v>4.7157731615884706E-2</v>
      </c>
      <c r="S40" s="113">
        <f t="shared" ref="S40:S43" si="174">IF(R40&gt;0,TRUNC(R40*P40,8),0)</f>
        <v>47.263811990000001</v>
      </c>
      <c r="T40" s="123">
        <f t="shared" si="17"/>
        <v>9.4700000000000006E-2</v>
      </c>
      <c r="U40" s="121">
        <f t="shared" ref="U40:U43" si="175">IF(Q39&gt;0,1,IF(K40=K39,U39,U39+1))</f>
        <v>18</v>
      </c>
      <c r="V40" s="121">
        <v>252</v>
      </c>
      <c r="W40" s="120">
        <f t="shared" ref="W40:W43" si="176">ROUND((1+T40)^TRUNC((U40/V40),9),9)</f>
        <v>1.0064838119999999</v>
      </c>
      <c r="X40" s="113">
        <f t="shared" ref="X40:X43" si="177">TRUNC((P40*(W40-1)),8)</f>
        <v>6.4983972000000003</v>
      </c>
      <c r="Y40" s="113">
        <f t="shared" ref="Y40:Y43" si="178">IF(Q40&gt;0,S40+X40,0)</f>
        <v>53.76220919</v>
      </c>
      <c r="Z40" s="126" t="str">
        <f t="shared" si="29"/>
        <v>A+J=</v>
      </c>
      <c r="AA40" s="118">
        <f t="shared" si="30"/>
        <v>44277</v>
      </c>
      <c r="AB40" s="4"/>
      <c r="AC40" s="140">
        <f t="shared" si="31"/>
        <v>29</v>
      </c>
      <c r="AD40" s="146">
        <f t="shared" si="32"/>
        <v>45127</v>
      </c>
      <c r="AE40" s="142">
        <f t="shared" si="110"/>
        <v>110.6972736277784</v>
      </c>
      <c r="AF40" s="144">
        <f t="shared" si="34"/>
        <v>22</v>
      </c>
      <c r="AG40" s="153">
        <f t="shared" si="111"/>
        <v>1.018243</v>
      </c>
      <c r="AH40" s="152">
        <f t="shared" si="112"/>
        <v>17.700839070000001</v>
      </c>
      <c r="AI40" s="148">
        <v>0.13785902851525733</v>
      </c>
      <c r="AJ40" s="142">
        <f t="shared" si="113"/>
        <v>18.719082069999999</v>
      </c>
      <c r="AK40" s="140">
        <f t="shared" si="37"/>
        <v>29</v>
      </c>
      <c r="AL40" s="149" t="s">
        <v>96</v>
      </c>
      <c r="AM40" s="146">
        <f t="shared" si="114"/>
        <v>45159</v>
      </c>
      <c r="AN40" s="7"/>
      <c r="AO40" s="146">
        <f t="shared" si="20"/>
        <v>45159</v>
      </c>
      <c r="AP40" s="177">
        <f>VLOOKUP($AO40,[1]Plan1!$EW$172:$EZ$293,2)</f>
        <v>6659.95</v>
      </c>
      <c r="AQ40" s="176">
        <f t="shared" si="21"/>
        <v>45098</v>
      </c>
      <c r="AR40" s="177">
        <f t="shared" si="22"/>
        <v>6667.94</v>
      </c>
      <c r="AS40" s="176">
        <f t="shared" si="23"/>
        <v>45128</v>
      </c>
      <c r="AT40" s="178">
        <f t="shared" si="24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44278</v>
      </c>
      <c r="B41" s="113">
        <f t="shared" si="159"/>
        <v>955.73772254000005</v>
      </c>
      <c r="C41" s="113">
        <f t="shared" si="160"/>
        <v>952.84226838999996</v>
      </c>
      <c r="D41" s="114">
        <f t="shared" si="161"/>
        <v>5574.49</v>
      </c>
      <c r="E41" s="115">
        <f t="shared" ref="E41:E105" si="179">IF($K41=1,VLOOKUP($A40,$AO$10:$AS$131,4),E40)</f>
        <v>5622.43</v>
      </c>
      <c r="F41" s="116">
        <f t="shared" ref="F41:F105" si="180">IF($K41=1,VLOOKUP($A40,$AO$10:$AS$131,5),F40)</f>
        <v>44249</v>
      </c>
      <c r="G41" s="117">
        <f t="shared" si="162"/>
        <v>8.5998898553949488E-3</v>
      </c>
      <c r="H41" s="118">
        <f t="shared" si="163"/>
        <v>44306</v>
      </c>
      <c r="I41" s="118">
        <f t="shared" si="164"/>
        <v>44306</v>
      </c>
      <c r="J41" s="119">
        <f t="shared" si="165"/>
        <v>20</v>
      </c>
      <c r="K41" s="119">
        <f t="shared" ref="K41:K43" si="181">(J41-(NETWORKDAYS(A41,I41,AD$148:AD$502)-1))</f>
        <v>1</v>
      </c>
      <c r="L41" s="8">
        <f t="shared" si="167"/>
        <v>1.00042824</v>
      </c>
      <c r="M41" s="120">
        <f t="shared" si="168"/>
        <v>1.0022494799999999</v>
      </c>
      <c r="N41" s="120">
        <f t="shared" si="169"/>
        <v>1.0022494799999999</v>
      </c>
      <c r="O41" s="113">
        <f t="shared" si="170"/>
        <v>1.00267868</v>
      </c>
      <c r="P41" s="113">
        <f t="shared" si="171"/>
        <v>955.39462791000005</v>
      </c>
      <c r="Q41" s="167">
        <f t="shared" si="172"/>
        <v>0</v>
      </c>
      <c r="R41" s="168">
        <f t="shared" si="173"/>
        <v>0</v>
      </c>
      <c r="S41" s="113">
        <f t="shared" si="174"/>
        <v>0</v>
      </c>
      <c r="T41" s="123">
        <f t="shared" si="17"/>
        <v>9.4700000000000006E-2</v>
      </c>
      <c r="U41" s="121">
        <f t="shared" si="175"/>
        <v>1</v>
      </c>
      <c r="V41" s="121">
        <v>252</v>
      </c>
      <c r="W41" s="120">
        <f t="shared" si="176"/>
        <v>1.000359113</v>
      </c>
      <c r="X41" s="113">
        <f t="shared" si="177"/>
        <v>0.34309463000000001</v>
      </c>
      <c r="Y41" s="113">
        <f t="shared" si="178"/>
        <v>0</v>
      </c>
      <c r="Z41" s="126" t="str">
        <f t="shared" si="29"/>
        <v>J=</v>
      </c>
      <c r="AA41" s="118">
        <f t="shared" si="30"/>
        <v>44306</v>
      </c>
      <c r="AB41" s="4"/>
      <c r="AC41" s="140">
        <f t="shared" si="31"/>
        <v>30</v>
      </c>
      <c r="AD41" s="146">
        <f t="shared" si="32"/>
        <v>45159</v>
      </c>
      <c r="AE41" s="142">
        <f t="shared" si="110"/>
        <v>94.918273027778397</v>
      </c>
      <c r="AF41" s="144">
        <f t="shared" si="34"/>
        <v>22</v>
      </c>
      <c r="AG41" s="153">
        <f t="shared" si="111"/>
        <v>0.87786900000000001</v>
      </c>
      <c r="AH41" s="152">
        <f t="shared" si="112"/>
        <v>15.7790006</v>
      </c>
      <c r="AI41" s="148">
        <v>0.14254190807691577</v>
      </c>
      <c r="AJ41" s="142">
        <f t="shared" si="113"/>
        <v>16.6568696</v>
      </c>
      <c r="AK41" s="140">
        <f t="shared" si="37"/>
        <v>30</v>
      </c>
      <c r="AL41" s="149" t="s">
        <v>96</v>
      </c>
      <c r="AM41" s="146">
        <f t="shared" si="114"/>
        <v>45189</v>
      </c>
      <c r="AN41" s="7"/>
      <c r="AO41" s="146">
        <f t="shared" si="20"/>
        <v>45189</v>
      </c>
      <c r="AP41" s="177">
        <f>VLOOKUP($AO41,[1]Plan1!$EW$172:$EZ$293,2)</f>
        <v>6667.94</v>
      </c>
      <c r="AQ41" s="176">
        <f t="shared" si="21"/>
        <v>45127</v>
      </c>
      <c r="AR41" s="177">
        <f t="shared" si="22"/>
        <v>6683.28</v>
      </c>
      <c r="AS41" s="176">
        <f t="shared" si="23"/>
        <v>45158</v>
      </c>
      <c r="AT41" s="178">
        <f t="shared" si="24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44279</v>
      </c>
      <c r="B42" s="113">
        <f t="shared" si="159"/>
        <v>956.49037622000003</v>
      </c>
      <c r="C42" s="113">
        <f t="shared" si="160"/>
        <v>952.84226838999996</v>
      </c>
      <c r="D42" s="114">
        <f t="shared" si="161"/>
        <v>5574.49</v>
      </c>
      <c r="E42" s="115">
        <f t="shared" si="179"/>
        <v>5622.43</v>
      </c>
      <c r="F42" s="116">
        <f t="shared" si="180"/>
        <v>44249</v>
      </c>
      <c r="G42" s="117">
        <f t="shared" si="162"/>
        <v>8.5998898553949488E-3</v>
      </c>
      <c r="H42" s="118">
        <f t="shared" si="163"/>
        <v>44306</v>
      </c>
      <c r="I42" s="118">
        <f t="shared" si="164"/>
        <v>44306</v>
      </c>
      <c r="J42" s="119">
        <f t="shared" si="165"/>
        <v>20</v>
      </c>
      <c r="K42" s="119">
        <f t="shared" si="181"/>
        <v>2</v>
      </c>
      <c r="L42" s="8">
        <f t="shared" si="167"/>
        <v>1.0008566699999999</v>
      </c>
      <c r="M42" s="120">
        <f t="shared" si="168"/>
        <v>1.0022494799999999</v>
      </c>
      <c r="N42" s="120">
        <f t="shared" si="169"/>
        <v>1.0022494799999999</v>
      </c>
      <c r="O42" s="113">
        <f t="shared" si="170"/>
        <v>1.0031080699999999</v>
      </c>
      <c r="P42" s="113">
        <f t="shared" si="171"/>
        <v>955.80376884999998</v>
      </c>
      <c r="Q42" s="167">
        <f t="shared" si="172"/>
        <v>0</v>
      </c>
      <c r="R42" s="168">
        <f t="shared" si="173"/>
        <v>0</v>
      </c>
      <c r="S42" s="113">
        <f t="shared" si="174"/>
        <v>0</v>
      </c>
      <c r="T42" s="123">
        <f t="shared" si="17"/>
        <v>9.4700000000000006E-2</v>
      </c>
      <c r="U42" s="121">
        <f t="shared" si="175"/>
        <v>2</v>
      </c>
      <c r="V42" s="121">
        <v>252</v>
      </c>
      <c r="W42" s="120">
        <f t="shared" si="176"/>
        <v>1.0007183559999999</v>
      </c>
      <c r="X42" s="113">
        <f t="shared" si="177"/>
        <v>0.68660737000000005</v>
      </c>
      <c r="Y42" s="113">
        <f t="shared" si="178"/>
        <v>0</v>
      </c>
      <c r="Z42" s="126" t="str">
        <f t="shared" si="29"/>
        <v>J=</v>
      </c>
      <c r="AA42" s="118">
        <f t="shared" si="30"/>
        <v>44306</v>
      </c>
      <c r="AB42" s="4"/>
      <c r="AC42" s="140">
        <f t="shared" si="31"/>
        <v>31</v>
      </c>
      <c r="AD42" s="146">
        <f t="shared" si="32"/>
        <v>45189</v>
      </c>
      <c r="AE42" s="142">
        <f t="shared" si="110"/>
        <v>80.707019167778398</v>
      </c>
      <c r="AF42" s="144">
        <f t="shared" si="34"/>
        <v>21</v>
      </c>
      <c r="AG42" s="153">
        <f t="shared" si="111"/>
        <v>0.71839151000000001</v>
      </c>
      <c r="AH42" s="152">
        <f t="shared" si="112"/>
        <v>14.211253859999999</v>
      </c>
      <c r="AI42" s="148">
        <v>0.14972094842375414</v>
      </c>
      <c r="AJ42" s="142">
        <f t="shared" si="113"/>
        <v>14.929645369999999</v>
      </c>
      <c r="AK42" s="140">
        <f t="shared" si="37"/>
        <v>31</v>
      </c>
      <c r="AL42" s="149" t="s">
        <v>96</v>
      </c>
      <c r="AM42" s="146">
        <f t="shared" si="114"/>
        <v>45219</v>
      </c>
      <c r="AN42" s="7"/>
      <c r="AO42" s="146">
        <f t="shared" si="20"/>
        <v>45219</v>
      </c>
      <c r="AP42" s="177">
        <f>VLOOKUP($AO42,[1]Plan1!$EW$172:$EZ$293,2)</f>
        <v>6683.28</v>
      </c>
      <c r="AQ42" s="176">
        <f t="shared" si="21"/>
        <v>45158</v>
      </c>
      <c r="AR42" s="177">
        <f t="shared" si="22"/>
        <v>6700.66</v>
      </c>
      <c r="AS42" s="176">
        <f t="shared" si="23"/>
        <v>45189</v>
      </c>
      <c r="AT42" s="178">
        <f t="shared" si="24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44280</v>
      </c>
      <c r="B43" s="113">
        <f t="shared" si="159"/>
        <v>957.24363702999995</v>
      </c>
      <c r="C43" s="113">
        <f t="shared" si="160"/>
        <v>952.84226838999996</v>
      </c>
      <c r="D43" s="114">
        <f t="shared" si="161"/>
        <v>5574.49</v>
      </c>
      <c r="E43" s="115">
        <f t="shared" si="179"/>
        <v>5622.43</v>
      </c>
      <c r="F43" s="116">
        <f t="shared" si="180"/>
        <v>44249</v>
      </c>
      <c r="G43" s="117">
        <f t="shared" si="162"/>
        <v>8.5998898553949488E-3</v>
      </c>
      <c r="H43" s="118">
        <f t="shared" si="163"/>
        <v>44306</v>
      </c>
      <c r="I43" s="118">
        <f t="shared" si="164"/>
        <v>44306</v>
      </c>
      <c r="J43" s="119">
        <f t="shared" si="165"/>
        <v>20</v>
      </c>
      <c r="K43" s="119">
        <f t="shared" si="181"/>
        <v>3</v>
      </c>
      <c r="L43" s="8">
        <f t="shared" si="167"/>
        <v>1.00128529</v>
      </c>
      <c r="M43" s="120">
        <f t="shared" si="168"/>
        <v>1.0022494799999999</v>
      </c>
      <c r="N43" s="120">
        <f t="shared" si="169"/>
        <v>1.0022494799999999</v>
      </c>
      <c r="O43" s="113">
        <f t="shared" si="170"/>
        <v>1.0035376600000001</v>
      </c>
      <c r="P43" s="113">
        <f t="shared" si="171"/>
        <v>956.21310036</v>
      </c>
      <c r="Q43" s="167">
        <f t="shared" si="172"/>
        <v>0</v>
      </c>
      <c r="R43" s="168">
        <f t="shared" si="173"/>
        <v>0</v>
      </c>
      <c r="S43" s="113">
        <f t="shared" si="174"/>
        <v>0</v>
      </c>
      <c r="T43" s="123">
        <f t="shared" si="17"/>
        <v>9.4700000000000006E-2</v>
      </c>
      <c r="U43" s="121">
        <f t="shared" si="175"/>
        <v>3</v>
      </c>
      <c r="V43" s="121">
        <v>252</v>
      </c>
      <c r="W43" s="120">
        <f t="shared" si="176"/>
        <v>1.001077727</v>
      </c>
      <c r="X43" s="113">
        <f t="shared" si="177"/>
        <v>1.03053667</v>
      </c>
      <c r="Y43" s="113">
        <f t="shared" si="178"/>
        <v>0</v>
      </c>
      <c r="Z43" s="126" t="str">
        <f t="shared" si="29"/>
        <v>J=</v>
      </c>
      <c r="AA43" s="118">
        <f t="shared" si="30"/>
        <v>44306</v>
      </c>
      <c r="AB43" s="4"/>
      <c r="AC43" s="140">
        <f t="shared" si="31"/>
        <v>32</v>
      </c>
      <c r="AD43" s="146">
        <f t="shared" si="32"/>
        <v>45219</v>
      </c>
      <c r="AE43" s="142">
        <f t="shared" si="110"/>
        <v>69.505127037778394</v>
      </c>
      <c r="AF43" s="144">
        <f t="shared" si="34"/>
        <v>21</v>
      </c>
      <c r="AG43" s="153">
        <f t="shared" si="111"/>
        <v>0.61083324999999999</v>
      </c>
      <c r="AH43" s="152">
        <f t="shared" si="112"/>
        <v>11.201892129999999</v>
      </c>
      <c r="AI43" s="148">
        <v>0.138797</v>
      </c>
      <c r="AJ43" s="142">
        <f t="shared" si="113"/>
        <v>11.81272538</v>
      </c>
      <c r="AK43" s="140">
        <f t="shared" si="37"/>
        <v>32</v>
      </c>
      <c r="AL43" s="149" t="s">
        <v>96</v>
      </c>
      <c r="AM43" s="146">
        <f t="shared" si="114"/>
        <v>45250</v>
      </c>
      <c r="AN43" s="7"/>
      <c r="AO43" s="146">
        <f t="shared" si="20"/>
        <v>45250</v>
      </c>
      <c r="AP43" s="177">
        <f>VLOOKUP($AO43,[1]Plan1!$EW$172:$EZ$293,2)</f>
        <v>6700.66</v>
      </c>
      <c r="AQ43" s="176">
        <f t="shared" si="21"/>
        <v>45189</v>
      </c>
      <c r="AR43" s="177">
        <f t="shared" si="22"/>
        <v>6716.74</v>
      </c>
      <c r="AS43" s="176">
        <f t="shared" si="23"/>
        <v>45219</v>
      </c>
      <c r="AT43" s="178">
        <f t="shared" si="24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44281</v>
      </c>
      <c r="B44" s="113">
        <f t="shared" si="9"/>
        <v>957.99747863000005</v>
      </c>
      <c r="C44" s="113">
        <f t="shared" si="25"/>
        <v>952.84226838999996</v>
      </c>
      <c r="D44" s="114">
        <f t="shared" si="10"/>
        <v>5574.49</v>
      </c>
      <c r="E44" s="115">
        <f t="shared" si="179"/>
        <v>5622.43</v>
      </c>
      <c r="F44" s="116">
        <f t="shared" si="180"/>
        <v>44249</v>
      </c>
      <c r="G44" s="117">
        <f t="shared" si="0"/>
        <v>8.5998898553949488E-3</v>
      </c>
      <c r="H44" s="118">
        <f t="shared" si="27"/>
        <v>44306</v>
      </c>
      <c r="I44" s="118">
        <f t="shared" si="12"/>
        <v>44306</v>
      </c>
      <c r="J44" s="119">
        <f t="shared" si="13"/>
        <v>20</v>
      </c>
      <c r="K44" s="119">
        <f t="shared" ref="K44:K45" si="182">(J44-(NETWORKDAYS(A44,I44,AD$148:AD$502)-1))</f>
        <v>4</v>
      </c>
      <c r="L44" s="8">
        <f t="shared" si="14"/>
        <v>1.0017140899999999</v>
      </c>
      <c r="M44" s="120">
        <f t="shared" si="15"/>
        <v>1.0022494799999999</v>
      </c>
      <c r="N44" s="120">
        <f t="shared" si="115"/>
        <v>1.0022494799999999</v>
      </c>
      <c r="O44" s="113">
        <f t="shared" ref="O44:O104" si="183">TRUNC(TRUNC((L44*N44),15),8)</f>
        <v>1.0039674199999999</v>
      </c>
      <c r="P44" s="113">
        <f t="shared" si="3"/>
        <v>956.62259386000005</v>
      </c>
      <c r="Q44" s="167">
        <f t="shared" si="28"/>
        <v>0</v>
      </c>
      <c r="R44" s="168">
        <f t="shared" si="16"/>
        <v>0</v>
      </c>
      <c r="S44" s="113">
        <f t="shared" si="4"/>
        <v>0</v>
      </c>
      <c r="T44" s="123">
        <f t="shared" si="17"/>
        <v>9.4700000000000006E-2</v>
      </c>
      <c r="U44" s="121">
        <f t="shared" si="116"/>
        <v>4</v>
      </c>
      <c r="V44" s="121">
        <v>252</v>
      </c>
      <c r="W44" s="120">
        <f t="shared" si="5"/>
        <v>1.0014372279999999</v>
      </c>
      <c r="X44" s="113">
        <f t="shared" si="6"/>
        <v>1.37488477</v>
      </c>
      <c r="Y44" s="113">
        <f t="shared" si="7"/>
        <v>0</v>
      </c>
      <c r="Z44" s="126" t="str">
        <f t="shared" si="29"/>
        <v>J=</v>
      </c>
      <c r="AA44" s="118">
        <f t="shared" si="30"/>
        <v>44306</v>
      </c>
      <c r="AB44" s="4"/>
      <c r="AC44" s="140">
        <f t="shared" si="31"/>
        <v>33</v>
      </c>
      <c r="AD44" s="146">
        <f t="shared" ref="AD44:AD52" si="184">VLOOKUP(AC44,$AG$148:$AK$330,4,FALSE)</f>
        <v>45250</v>
      </c>
      <c r="AE44" s="142">
        <f t="shared" si="110"/>
        <v>58.794247957778396</v>
      </c>
      <c r="AF44" s="144">
        <f t="shared" ref="AF44:AF52" si="185">NETWORKDAYS(AD43,AD44,AD$148:AD$502)-1</f>
        <v>19</v>
      </c>
      <c r="AG44" s="153">
        <f t="shared" si="111"/>
        <v>0.47578024000000002</v>
      </c>
      <c r="AH44" s="152">
        <f t="shared" si="112"/>
        <v>10.71087908</v>
      </c>
      <c r="AI44" s="148">
        <v>0.15410199999999999</v>
      </c>
      <c r="AJ44" s="142">
        <f t="shared" si="113"/>
        <v>11.18665932</v>
      </c>
      <c r="AK44" s="140">
        <f t="shared" si="37"/>
        <v>33</v>
      </c>
      <c r="AL44" s="149" t="s">
        <v>96</v>
      </c>
      <c r="AM44" s="146">
        <f t="shared" si="114"/>
        <v>45280</v>
      </c>
      <c r="AN44" s="7"/>
      <c r="AO44" s="146">
        <f t="shared" si="20"/>
        <v>45280</v>
      </c>
      <c r="AP44" s="177">
        <f>VLOOKUP($AO44,[1]Plan1!$EW$172:$EZ$293,2)</f>
        <v>6716.74</v>
      </c>
      <c r="AQ44" s="176">
        <f t="shared" si="21"/>
        <v>45219</v>
      </c>
      <c r="AR44" s="177">
        <f t="shared" si="22"/>
        <v>6735.55</v>
      </c>
      <c r="AS44" s="176">
        <f t="shared" si="23"/>
        <v>45250</v>
      </c>
      <c r="AT44" s="178">
        <f t="shared" si="24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44282</v>
      </c>
      <c r="B45" s="113">
        <f t="shared" si="9"/>
        <v>958.75191852</v>
      </c>
      <c r="C45" s="113">
        <f t="shared" si="25"/>
        <v>952.84226838999996</v>
      </c>
      <c r="D45" s="114">
        <f t="shared" si="10"/>
        <v>5574.49</v>
      </c>
      <c r="E45" s="115">
        <f t="shared" si="179"/>
        <v>5622.43</v>
      </c>
      <c r="F45" s="116">
        <f t="shared" si="180"/>
        <v>44249</v>
      </c>
      <c r="G45" s="117">
        <f t="shared" si="0"/>
        <v>8.5998898553949488E-3</v>
      </c>
      <c r="H45" s="118">
        <f t="shared" si="27"/>
        <v>44306</v>
      </c>
      <c r="I45" s="118">
        <f t="shared" si="12"/>
        <v>44306</v>
      </c>
      <c r="J45" s="119">
        <f t="shared" si="13"/>
        <v>20</v>
      </c>
      <c r="K45" s="119">
        <f t="shared" si="182"/>
        <v>5</v>
      </c>
      <c r="L45" s="8">
        <f t="shared" si="14"/>
        <v>1.00214307</v>
      </c>
      <c r="M45" s="120">
        <f t="shared" ref="M45:M105" si="186">IF(I45&gt;I44,L44,M44)</f>
        <v>1.0022494799999999</v>
      </c>
      <c r="N45" s="120">
        <f t="shared" si="115"/>
        <v>1.0022494799999999</v>
      </c>
      <c r="O45" s="113">
        <f t="shared" si="183"/>
        <v>1.00439737</v>
      </c>
      <c r="P45" s="113">
        <f t="shared" si="3"/>
        <v>957.03226839000001</v>
      </c>
      <c r="Q45" s="167">
        <f t="shared" si="28"/>
        <v>0</v>
      </c>
      <c r="R45" s="168">
        <f t="shared" si="16"/>
        <v>0</v>
      </c>
      <c r="S45" s="113">
        <f t="shared" si="4"/>
        <v>0</v>
      </c>
      <c r="T45" s="123">
        <f t="shared" si="17"/>
        <v>9.4700000000000006E-2</v>
      </c>
      <c r="U45" s="121">
        <f t="shared" si="116"/>
        <v>5</v>
      </c>
      <c r="V45" s="121">
        <v>252</v>
      </c>
      <c r="W45" s="120">
        <f t="shared" si="5"/>
        <v>1.001796857</v>
      </c>
      <c r="X45" s="113">
        <f t="shared" si="6"/>
        <v>1.71965013</v>
      </c>
      <c r="Y45" s="113">
        <f t="shared" si="7"/>
        <v>0</v>
      </c>
      <c r="Z45" s="126" t="str">
        <f t="shared" si="29"/>
        <v>J=</v>
      </c>
      <c r="AA45" s="118">
        <f t="shared" si="30"/>
        <v>44306</v>
      </c>
      <c r="AB45" s="4"/>
      <c r="AC45" s="140">
        <f t="shared" si="31"/>
        <v>34</v>
      </c>
      <c r="AD45" s="146">
        <f t="shared" si="184"/>
        <v>45280</v>
      </c>
      <c r="AE45" s="142">
        <f t="shared" si="110"/>
        <v>48.7828810077784</v>
      </c>
      <c r="AF45" s="144">
        <f t="shared" si="185"/>
        <v>22</v>
      </c>
      <c r="AG45" s="153">
        <f t="shared" si="111"/>
        <v>0.46625942999999997</v>
      </c>
      <c r="AH45" s="152">
        <f t="shared" si="112"/>
        <v>10.011366949999999</v>
      </c>
      <c r="AI45" s="148">
        <v>0.17027799999999998</v>
      </c>
      <c r="AJ45" s="142">
        <f t="shared" si="113"/>
        <v>10.477626379999998</v>
      </c>
      <c r="AK45" s="140">
        <f t="shared" si="37"/>
        <v>34</v>
      </c>
      <c r="AL45" s="149" t="s">
        <v>96</v>
      </c>
      <c r="AM45" s="146">
        <f t="shared" si="114"/>
        <v>45313</v>
      </c>
      <c r="AN45" s="7"/>
      <c r="AO45" s="146">
        <f t="shared" si="20"/>
        <v>45313</v>
      </c>
      <c r="AP45" s="177">
        <f>VLOOKUP($AO45,[1]Plan1!$EW$172:$EZ$293,2)</f>
        <v>6735.55</v>
      </c>
      <c r="AQ45" s="176">
        <f t="shared" si="21"/>
        <v>45252</v>
      </c>
      <c r="AR45" s="177">
        <f t="shared" si="22"/>
        <v>6773.27</v>
      </c>
      <c r="AS45" s="176">
        <f t="shared" si="23"/>
        <v>45282</v>
      </c>
      <c r="AT45" s="178">
        <f t="shared" si="24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44283</v>
      </c>
      <c r="B46" s="113">
        <f t="shared" si="9"/>
        <v>958.75191852</v>
      </c>
      <c r="C46" s="113">
        <f t="shared" si="25"/>
        <v>952.84226838999996</v>
      </c>
      <c r="D46" s="114">
        <f t="shared" si="10"/>
        <v>5574.49</v>
      </c>
      <c r="E46" s="115">
        <f t="shared" si="179"/>
        <v>5622.43</v>
      </c>
      <c r="F46" s="116">
        <f t="shared" si="180"/>
        <v>44249</v>
      </c>
      <c r="G46" s="117">
        <f t="shared" si="0"/>
        <v>8.5998898553949488E-3</v>
      </c>
      <c r="H46" s="118">
        <f t="shared" si="27"/>
        <v>44306</v>
      </c>
      <c r="I46" s="118">
        <f t="shared" si="12"/>
        <v>44306</v>
      </c>
      <c r="J46" s="119">
        <f t="shared" si="13"/>
        <v>20</v>
      </c>
      <c r="K46" s="119">
        <f t="shared" ref="K46:K109" si="187">(J46-(NETWORKDAYS(A46,I46,AD$148:AD$502)-1))</f>
        <v>5</v>
      </c>
      <c r="L46" s="8">
        <f t="shared" si="14"/>
        <v>1.00214307</v>
      </c>
      <c r="M46" s="120">
        <f t="shared" si="186"/>
        <v>1.0022494799999999</v>
      </c>
      <c r="N46" s="120">
        <f t="shared" si="115"/>
        <v>1.0022494799999999</v>
      </c>
      <c r="O46" s="113">
        <f t="shared" si="183"/>
        <v>1.00439737</v>
      </c>
      <c r="P46" s="113">
        <f t="shared" si="3"/>
        <v>957.03226839000001</v>
      </c>
      <c r="Q46" s="167">
        <f t="shared" si="28"/>
        <v>0</v>
      </c>
      <c r="R46" s="168">
        <f t="shared" si="16"/>
        <v>0</v>
      </c>
      <c r="S46" s="113">
        <f t="shared" si="4"/>
        <v>0</v>
      </c>
      <c r="T46" s="123">
        <f t="shared" si="17"/>
        <v>9.4700000000000006E-2</v>
      </c>
      <c r="U46" s="121">
        <f t="shared" si="116"/>
        <v>5</v>
      </c>
      <c r="V46" s="121">
        <v>252</v>
      </c>
      <c r="W46" s="120">
        <f t="shared" si="5"/>
        <v>1.001796857</v>
      </c>
      <c r="X46" s="113">
        <f t="shared" si="6"/>
        <v>1.71965013</v>
      </c>
      <c r="Y46" s="113">
        <f t="shared" si="7"/>
        <v>0</v>
      </c>
      <c r="Z46" s="126" t="str">
        <f t="shared" si="29"/>
        <v>J=</v>
      </c>
      <c r="AA46" s="118">
        <f t="shared" si="30"/>
        <v>44306</v>
      </c>
      <c r="AB46" s="4"/>
      <c r="AC46" s="140">
        <f t="shared" si="31"/>
        <v>35</v>
      </c>
      <c r="AD46" s="146">
        <f t="shared" si="184"/>
        <v>45313</v>
      </c>
      <c r="AE46" s="142">
        <f t="shared" si="110"/>
        <v>39.622675527778398</v>
      </c>
      <c r="AF46" s="144">
        <f t="shared" si="185"/>
        <v>21</v>
      </c>
      <c r="AG46" s="153">
        <f t="shared" si="111"/>
        <v>0.36921454999999997</v>
      </c>
      <c r="AH46" s="152">
        <f t="shared" si="112"/>
        <v>9.1602054800000001</v>
      </c>
      <c r="AI46" s="148">
        <v>0.187775</v>
      </c>
      <c r="AJ46" s="142">
        <f t="shared" si="113"/>
        <v>9.5294200300000007</v>
      </c>
      <c r="AK46" s="140">
        <f t="shared" si="37"/>
        <v>35</v>
      </c>
      <c r="AL46" s="149" t="s">
        <v>96</v>
      </c>
      <c r="AM46" s="146">
        <f t="shared" si="114"/>
        <v>45342</v>
      </c>
      <c r="AN46" s="7"/>
      <c r="AO46" s="146">
        <f t="shared" si="20"/>
        <v>45342</v>
      </c>
      <c r="AP46" s="177">
        <f>VLOOKUP($AO46,[1]Plan1!$EW$172:$EZ$293,2)</f>
        <v>6773.27</v>
      </c>
      <c r="AQ46" s="176">
        <f t="shared" si="21"/>
        <v>45280</v>
      </c>
      <c r="AR46" s="177">
        <f t="shared" si="22"/>
        <v>6801.72</v>
      </c>
      <c r="AS46" s="176">
        <f t="shared" si="23"/>
        <v>45311</v>
      </c>
      <c r="AT46" s="178">
        <f t="shared" si="24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44284</v>
      </c>
      <c r="B47" s="113">
        <f t="shared" si="9"/>
        <v>958.75191852</v>
      </c>
      <c r="C47" s="113">
        <f t="shared" si="25"/>
        <v>952.84226838999996</v>
      </c>
      <c r="D47" s="114">
        <f t="shared" si="10"/>
        <v>5574.49</v>
      </c>
      <c r="E47" s="115">
        <f t="shared" si="179"/>
        <v>5622.43</v>
      </c>
      <c r="F47" s="116">
        <f t="shared" si="180"/>
        <v>44249</v>
      </c>
      <c r="G47" s="117">
        <f t="shared" si="0"/>
        <v>8.5998898553949488E-3</v>
      </c>
      <c r="H47" s="118">
        <f t="shared" si="27"/>
        <v>44306</v>
      </c>
      <c r="I47" s="118">
        <f t="shared" si="12"/>
        <v>44306</v>
      </c>
      <c r="J47" s="119">
        <f t="shared" si="13"/>
        <v>20</v>
      </c>
      <c r="K47" s="119">
        <f t="shared" si="187"/>
        <v>5</v>
      </c>
      <c r="L47" s="8">
        <f t="shared" si="14"/>
        <v>1.00214307</v>
      </c>
      <c r="M47" s="120">
        <f t="shared" si="186"/>
        <v>1.0022494799999999</v>
      </c>
      <c r="N47" s="120">
        <f t="shared" si="115"/>
        <v>1.0022494799999999</v>
      </c>
      <c r="O47" s="113">
        <f t="shared" si="183"/>
        <v>1.00439737</v>
      </c>
      <c r="P47" s="113">
        <f t="shared" si="3"/>
        <v>957.03226839000001</v>
      </c>
      <c r="Q47" s="167">
        <f t="shared" si="28"/>
        <v>0</v>
      </c>
      <c r="R47" s="168">
        <f t="shared" si="16"/>
        <v>0</v>
      </c>
      <c r="S47" s="113">
        <f t="shared" si="4"/>
        <v>0</v>
      </c>
      <c r="T47" s="123">
        <f t="shared" si="17"/>
        <v>9.4700000000000006E-2</v>
      </c>
      <c r="U47" s="121">
        <f t="shared" si="116"/>
        <v>5</v>
      </c>
      <c r="V47" s="121">
        <v>252</v>
      </c>
      <c r="W47" s="120">
        <f t="shared" si="5"/>
        <v>1.001796857</v>
      </c>
      <c r="X47" s="113">
        <f t="shared" si="6"/>
        <v>1.71965013</v>
      </c>
      <c r="Y47" s="113">
        <f t="shared" si="7"/>
        <v>0</v>
      </c>
      <c r="Z47" s="126" t="str">
        <f t="shared" si="29"/>
        <v>J=</v>
      </c>
      <c r="AA47" s="118">
        <f t="shared" si="30"/>
        <v>44306</v>
      </c>
      <c r="AB47" s="4"/>
      <c r="AC47" s="140">
        <f t="shared" si="31"/>
        <v>36</v>
      </c>
      <c r="AD47" s="146">
        <f t="shared" si="184"/>
        <v>45342</v>
      </c>
      <c r="AE47" s="142">
        <f t="shared" si="110"/>
        <v>31.8942330477784</v>
      </c>
      <c r="AF47" s="144">
        <f t="shared" si="185"/>
        <v>19</v>
      </c>
      <c r="AG47" s="153">
        <f t="shared" si="111"/>
        <v>0.27122727000000002</v>
      </c>
      <c r="AH47" s="152">
        <f t="shared" si="112"/>
        <v>7.72844248</v>
      </c>
      <c r="AI47" s="148">
        <v>0.195051</v>
      </c>
      <c r="AJ47" s="142">
        <f t="shared" si="113"/>
        <v>7.9996697499999998</v>
      </c>
      <c r="AK47" s="140">
        <f t="shared" si="37"/>
        <v>36</v>
      </c>
      <c r="AL47" s="149" t="s">
        <v>96</v>
      </c>
      <c r="AM47" s="146">
        <f t="shared" si="114"/>
        <v>45371</v>
      </c>
      <c r="AN47" s="7"/>
      <c r="AO47" s="146">
        <f t="shared" si="20"/>
        <v>45371</v>
      </c>
      <c r="AP47" s="177">
        <f>VLOOKUP($AO47,[1]Plan1!$EW$172:$EZ$293,2)</f>
        <v>6801.72</v>
      </c>
      <c r="AQ47" s="176">
        <f t="shared" si="21"/>
        <v>45311</v>
      </c>
      <c r="AR47" s="177">
        <f t="shared" si="22"/>
        <v>6858.17</v>
      </c>
      <c r="AS47" s="176">
        <f t="shared" si="23"/>
        <v>45342</v>
      </c>
      <c r="AT47" s="178">
        <f t="shared" si="24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44285</v>
      </c>
      <c r="B48" s="113">
        <f t="shared" si="9"/>
        <v>959.50693987</v>
      </c>
      <c r="C48" s="113">
        <f t="shared" si="25"/>
        <v>952.84226838999996</v>
      </c>
      <c r="D48" s="114">
        <f t="shared" si="10"/>
        <v>5574.49</v>
      </c>
      <c r="E48" s="115">
        <f t="shared" si="179"/>
        <v>5622.43</v>
      </c>
      <c r="F48" s="116">
        <f t="shared" si="180"/>
        <v>44249</v>
      </c>
      <c r="G48" s="117">
        <f t="shared" si="0"/>
        <v>8.5998898553949488E-3</v>
      </c>
      <c r="H48" s="118">
        <f t="shared" si="27"/>
        <v>44306</v>
      </c>
      <c r="I48" s="118">
        <f t="shared" si="12"/>
        <v>44306</v>
      </c>
      <c r="J48" s="119">
        <f t="shared" si="13"/>
        <v>20</v>
      </c>
      <c r="K48" s="119">
        <f t="shared" si="187"/>
        <v>6</v>
      </c>
      <c r="L48" s="8">
        <f t="shared" si="14"/>
        <v>1.00257223</v>
      </c>
      <c r="M48" s="120">
        <f t="shared" si="186"/>
        <v>1.0022494799999999</v>
      </c>
      <c r="N48" s="120">
        <f t="shared" si="115"/>
        <v>1.0022494799999999</v>
      </c>
      <c r="O48" s="113">
        <f t="shared" si="183"/>
        <v>1.00482749</v>
      </c>
      <c r="P48" s="113">
        <f t="shared" si="3"/>
        <v>957.44210491000001</v>
      </c>
      <c r="Q48" s="167">
        <f t="shared" si="28"/>
        <v>0</v>
      </c>
      <c r="R48" s="168">
        <f t="shared" si="16"/>
        <v>0</v>
      </c>
      <c r="S48" s="113">
        <f t="shared" si="4"/>
        <v>0</v>
      </c>
      <c r="T48" s="123">
        <f t="shared" si="17"/>
        <v>9.4700000000000006E-2</v>
      </c>
      <c r="U48" s="121">
        <f t="shared" si="116"/>
        <v>6</v>
      </c>
      <c r="V48" s="121">
        <v>252</v>
      </c>
      <c r="W48" s="120">
        <f t="shared" si="5"/>
        <v>1.0021566159999999</v>
      </c>
      <c r="X48" s="113">
        <f t="shared" si="6"/>
        <v>2.0648349600000002</v>
      </c>
      <c r="Y48" s="113">
        <f t="shared" si="7"/>
        <v>0</v>
      </c>
      <c r="Z48" s="126" t="str">
        <f t="shared" si="29"/>
        <v>J=</v>
      </c>
      <c r="AA48" s="118">
        <f t="shared" si="30"/>
        <v>44306</v>
      </c>
      <c r="AB48" s="4"/>
      <c r="AC48" s="140">
        <f t="shared" si="31"/>
        <v>37</v>
      </c>
      <c r="AD48" s="146">
        <f t="shared" si="184"/>
        <v>45371</v>
      </c>
      <c r="AE48" s="142">
        <f t="shared" si="110"/>
        <v>24.8375064177784</v>
      </c>
      <c r="AF48" s="144">
        <f t="shared" si="185"/>
        <v>21</v>
      </c>
      <c r="AG48" s="153">
        <f t="shared" si="111"/>
        <v>0.24139236</v>
      </c>
      <c r="AH48" s="152">
        <f t="shared" si="112"/>
        <v>7.05672663</v>
      </c>
      <c r="AI48" s="148">
        <v>0.22125400000000001</v>
      </c>
      <c r="AJ48" s="142">
        <f t="shared" si="113"/>
        <v>7.2981189899999999</v>
      </c>
      <c r="AK48" s="140">
        <f t="shared" si="37"/>
        <v>37</v>
      </c>
      <c r="AL48" s="149" t="s">
        <v>96</v>
      </c>
      <c r="AM48" s="146">
        <f t="shared" si="114"/>
        <v>45404</v>
      </c>
      <c r="AN48" s="7"/>
      <c r="AO48" s="146">
        <f t="shared" si="20"/>
        <v>45404</v>
      </c>
      <c r="AP48" s="177">
        <f>VLOOKUP($AO48,[1]Plan1!$EW$172:$EZ$293,2)</f>
        <v>6858.17</v>
      </c>
      <c r="AQ48" s="176">
        <f t="shared" si="21"/>
        <v>45344</v>
      </c>
      <c r="AR48" s="177">
        <f t="shared" si="22"/>
        <v>6869.14</v>
      </c>
      <c r="AS48" s="176">
        <f t="shared" si="23"/>
        <v>45373</v>
      </c>
      <c r="AT48" s="178">
        <f t="shared" si="24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44286</v>
      </c>
      <c r="B49" s="113">
        <f t="shared" si="9"/>
        <v>960.26257070999998</v>
      </c>
      <c r="C49" s="113">
        <f t="shared" si="25"/>
        <v>952.84226838999996</v>
      </c>
      <c r="D49" s="114">
        <f t="shared" si="10"/>
        <v>5574.49</v>
      </c>
      <c r="E49" s="115">
        <f t="shared" si="179"/>
        <v>5622.43</v>
      </c>
      <c r="F49" s="116">
        <f t="shared" si="180"/>
        <v>44249</v>
      </c>
      <c r="G49" s="117">
        <f t="shared" si="0"/>
        <v>8.5998898553949488E-3</v>
      </c>
      <c r="H49" s="118">
        <f t="shared" si="27"/>
        <v>44306</v>
      </c>
      <c r="I49" s="118">
        <f t="shared" si="12"/>
        <v>44306</v>
      </c>
      <c r="J49" s="119">
        <f t="shared" si="13"/>
        <v>20</v>
      </c>
      <c r="K49" s="119">
        <f t="shared" si="187"/>
        <v>7</v>
      </c>
      <c r="L49" s="8">
        <f t="shared" si="14"/>
        <v>1.0030015800000001</v>
      </c>
      <c r="M49" s="120">
        <f t="shared" si="186"/>
        <v>1.0022494799999999</v>
      </c>
      <c r="N49" s="120">
        <f t="shared" si="115"/>
        <v>1.0022494799999999</v>
      </c>
      <c r="O49" s="113">
        <f t="shared" si="183"/>
        <v>1.00525781</v>
      </c>
      <c r="P49" s="113">
        <f t="shared" si="3"/>
        <v>957.85213198999998</v>
      </c>
      <c r="Q49" s="167">
        <f t="shared" si="28"/>
        <v>0</v>
      </c>
      <c r="R49" s="168">
        <f t="shared" si="16"/>
        <v>0</v>
      </c>
      <c r="S49" s="113">
        <f t="shared" si="4"/>
        <v>0</v>
      </c>
      <c r="T49" s="123">
        <f t="shared" si="17"/>
        <v>9.4700000000000006E-2</v>
      </c>
      <c r="U49" s="121">
        <f t="shared" si="116"/>
        <v>7</v>
      </c>
      <c r="V49" s="121">
        <v>252</v>
      </c>
      <c r="W49" s="120">
        <f t="shared" si="5"/>
        <v>1.0025165039999999</v>
      </c>
      <c r="X49" s="113">
        <f t="shared" si="6"/>
        <v>2.4104387200000001</v>
      </c>
      <c r="Y49" s="113">
        <f t="shared" si="7"/>
        <v>0</v>
      </c>
      <c r="Z49" s="126" t="str">
        <f t="shared" si="29"/>
        <v>J=</v>
      </c>
      <c r="AA49" s="118">
        <f t="shared" si="30"/>
        <v>44306</v>
      </c>
      <c r="AB49" s="4"/>
      <c r="AC49" s="140">
        <f t="shared" si="31"/>
        <v>38</v>
      </c>
      <c r="AD49" s="146">
        <f t="shared" si="184"/>
        <v>45404</v>
      </c>
      <c r="AE49" s="142">
        <f t="shared" si="110"/>
        <v>18.565663487778401</v>
      </c>
      <c r="AF49" s="144">
        <f t="shared" si="185"/>
        <v>22</v>
      </c>
      <c r="AG49" s="153">
        <f t="shared" si="111"/>
        <v>0.19697031000000001</v>
      </c>
      <c r="AH49" s="152">
        <f t="shared" si="112"/>
        <v>6.27184293</v>
      </c>
      <c r="AI49" s="148">
        <v>0.25251499999999999</v>
      </c>
      <c r="AJ49" s="142">
        <f t="shared" si="113"/>
        <v>6.4688132400000002</v>
      </c>
      <c r="AK49" s="140">
        <f t="shared" si="37"/>
        <v>38</v>
      </c>
      <c r="AL49" s="149" t="s">
        <v>96</v>
      </c>
      <c r="AM49" s="146">
        <f t="shared" si="114"/>
        <v>45432</v>
      </c>
      <c r="AN49" s="7"/>
      <c r="AO49" s="146">
        <f t="shared" si="20"/>
        <v>45432</v>
      </c>
      <c r="AP49" s="177">
        <f>VLOOKUP($AO49,[1]Plan1!$EW$172:$EZ$293,2)</f>
        <v>6869.14</v>
      </c>
      <c r="AQ49" s="176">
        <f t="shared" si="21"/>
        <v>45371</v>
      </c>
      <c r="AR49" s="177">
        <f t="shared" si="22"/>
        <v>6895.24</v>
      </c>
      <c r="AS49" s="176">
        <f t="shared" si="23"/>
        <v>45402</v>
      </c>
      <c r="AT49" s="178">
        <f t="shared" si="24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44287</v>
      </c>
      <c r="B50" s="113">
        <f t="shared" si="9"/>
        <v>961.01879230000009</v>
      </c>
      <c r="C50" s="113">
        <f t="shared" si="25"/>
        <v>952.84226838999996</v>
      </c>
      <c r="D50" s="114">
        <f t="shared" si="10"/>
        <v>5574.49</v>
      </c>
      <c r="E50" s="115">
        <f t="shared" si="179"/>
        <v>5622.43</v>
      </c>
      <c r="F50" s="116">
        <f t="shared" si="180"/>
        <v>44249</v>
      </c>
      <c r="G50" s="117">
        <f t="shared" si="0"/>
        <v>8.5998898553949488E-3</v>
      </c>
      <c r="H50" s="118">
        <f t="shared" si="27"/>
        <v>44306</v>
      </c>
      <c r="I50" s="118">
        <f t="shared" si="12"/>
        <v>44306</v>
      </c>
      <c r="J50" s="119">
        <f t="shared" si="13"/>
        <v>20</v>
      </c>
      <c r="K50" s="119">
        <f t="shared" si="187"/>
        <v>8</v>
      </c>
      <c r="L50" s="8">
        <f t="shared" si="14"/>
        <v>1.0034311199999999</v>
      </c>
      <c r="M50" s="120">
        <f t="shared" si="186"/>
        <v>1.0022494799999999</v>
      </c>
      <c r="N50" s="120">
        <f t="shared" si="115"/>
        <v>1.0022494799999999</v>
      </c>
      <c r="O50" s="113">
        <f t="shared" si="183"/>
        <v>1.00568831</v>
      </c>
      <c r="P50" s="113">
        <f t="shared" si="3"/>
        <v>958.26233059000003</v>
      </c>
      <c r="Q50" s="167">
        <f t="shared" si="28"/>
        <v>0</v>
      </c>
      <c r="R50" s="168">
        <f t="shared" si="16"/>
        <v>0</v>
      </c>
      <c r="S50" s="113">
        <f t="shared" si="4"/>
        <v>0</v>
      </c>
      <c r="T50" s="123">
        <f t="shared" si="17"/>
        <v>9.4700000000000006E-2</v>
      </c>
      <c r="U50" s="121">
        <f t="shared" si="116"/>
        <v>8</v>
      </c>
      <c r="V50" s="121">
        <v>252</v>
      </c>
      <c r="W50" s="120">
        <f t="shared" si="5"/>
        <v>1.0028765209999999</v>
      </c>
      <c r="X50" s="113">
        <f t="shared" si="6"/>
        <v>2.75646171</v>
      </c>
      <c r="Y50" s="113">
        <f t="shared" si="7"/>
        <v>0</v>
      </c>
      <c r="Z50" s="126" t="str">
        <f t="shared" si="29"/>
        <v>J=</v>
      </c>
      <c r="AA50" s="118">
        <f t="shared" si="30"/>
        <v>44306</v>
      </c>
      <c r="AB50" s="4"/>
      <c r="AC50" s="140">
        <f t="shared" si="31"/>
        <v>39</v>
      </c>
      <c r="AD50" s="146">
        <f t="shared" si="184"/>
        <v>45432</v>
      </c>
      <c r="AE50" s="142">
        <f t="shared" si="110"/>
        <v>12.275041167778401</v>
      </c>
      <c r="AF50" s="144">
        <f t="shared" si="185"/>
        <v>19</v>
      </c>
      <c r="AG50" s="153">
        <f t="shared" si="111"/>
        <v>0.12708668000000001</v>
      </c>
      <c r="AH50" s="152">
        <f t="shared" si="112"/>
        <v>6.2906223199999998</v>
      </c>
      <c r="AI50" s="148">
        <v>0.33883099999999999</v>
      </c>
      <c r="AJ50" s="142">
        <f t="shared" si="113"/>
        <v>6.4177089999999994</v>
      </c>
      <c r="AK50" s="140">
        <f t="shared" si="37"/>
        <v>39</v>
      </c>
      <c r="AL50" s="149" t="s">
        <v>96</v>
      </c>
      <c r="AM50" s="146">
        <f t="shared" si="114"/>
        <v>45463</v>
      </c>
      <c r="AN50" s="7"/>
      <c r="AO50" s="146">
        <f t="shared" si="20"/>
        <v>45463</v>
      </c>
      <c r="AP50" s="177">
        <f>VLOOKUP($AO50,[1]Plan1!$EW$172:$EZ$293,2)</f>
        <v>6895.24</v>
      </c>
      <c r="AQ50" s="176">
        <f t="shared" si="21"/>
        <v>45402</v>
      </c>
      <c r="AR50" s="177">
        <f t="shared" si="22"/>
        <v>6926.96</v>
      </c>
      <c r="AS50" s="176">
        <f t="shared" si="23"/>
        <v>45432</v>
      </c>
      <c r="AT50" s="178">
        <f t="shared" si="24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44288</v>
      </c>
      <c r="B51" s="113">
        <f t="shared" si="9"/>
        <v>961.77560595</v>
      </c>
      <c r="C51" s="113">
        <f t="shared" si="25"/>
        <v>952.84226838999996</v>
      </c>
      <c r="D51" s="114">
        <f t="shared" si="10"/>
        <v>5574.49</v>
      </c>
      <c r="E51" s="115">
        <f t="shared" si="179"/>
        <v>5622.43</v>
      </c>
      <c r="F51" s="116">
        <f t="shared" si="180"/>
        <v>44249</v>
      </c>
      <c r="G51" s="117">
        <f t="shared" si="0"/>
        <v>8.5998898553949488E-3</v>
      </c>
      <c r="H51" s="118">
        <f t="shared" si="27"/>
        <v>44306</v>
      </c>
      <c r="I51" s="118">
        <f t="shared" si="12"/>
        <v>44306</v>
      </c>
      <c r="J51" s="119">
        <f t="shared" si="13"/>
        <v>20</v>
      </c>
      <c r="K51" s="119">
        <f t="shared" si="187"/>
        <v>9</v>
      </c>
      <c r="L51" s="8">
        <f t="shared" si="14"/>
        <v>1.00386083</v>
      </c>
      <c r="M51" s="120">
        <f t="shared" si="186"/>
        <v>1.0022494799999999</v>
      </c>
      <c r="N51" s="120">
        <f t="shared" si="115"/>
        <v>1.0022494799999999</v>
      </c>
      <c r="O51" s="113">
        <f t="shared" si="183"/>
        <v>1.00611899</v>
      </c>
      <c r="P51" s="113">
        <f t="shared" si="3"/>
        <v>958.67270069999995</v>
      </c>
      <c r="Q51" s="167">
        <f t="shared" si="28"/>
        <v>0</v>
      </c>
      <c r="R51" s="168">
        <f t="shared" si="16"/>
        <v>0</v>
      </c>
      <c r="S51" s="113">
        <f t="shared" si="4"/>
        <v>0</v>
      </c>
      <c r="T51" s="123">
        <f t="shared" si="17"/>
        <v>9.4700000000000006E-2</v>
      </c>
      <c r="U51" s="121">
        <f t="shared" si="116"/>
        <v>9</v>
      </c>
      <c r="V51" s="121">
        <v>252</v>
      </c>
      <c r="W51" s="120">
        <f t="shared" si="5"/>
        <v>1.003236668</v>
      </c>
      <c r="X51" s="113">
        <f t="shared" si="6"/>
        <v>3.1029052500000001</v>
      </c>
      <c r="Y51" s="113">
        <f t="shared" si="7"/>
        <v>0</v>
      </c>
      <c r="Z51" s="126" t="str">
        <f t="shared" si="29"/>
        <v>J=</v>
      </c>
      <c r="AA51" s="118">
        <f t="shared" si="30"/>
        <v>44306</v>
      </c>
      <c r="AB51" s="4"/>
      <c r="AC51" s="140">
        <f t="shared" si="31"/>
        <v>40</v>
      </c>
      <c r="AD51" s="146">
        <f t="shared" si="184"/>
        <v>45463</v>
      </c>
      <c r="AE51" s="142">
        <f t="shared" si="110"/>
        <v>6.097221627778401</v>
      </c>
      <c r="AF51" s="144">
        <f t="shared" si="185"/>
        <v>22</v>
      </c>
      <c r="AG51" s="153">
        <f t="shared" si="111"/>
        <v>9.7345470000000003E-2</v>
      </c>
      <c r="AH51" s="152">
        <f t="shared" si="112"/>
        <v>6.1778195399999998</v>
      </c>
      <c r="AI51" s="148">
        <v>0.50328300000000004</v>
      </c>
      <c r="AJ51" s="142">
        <f t="shared" si="113"/>
        <v>6.2751650099999994</v>
      </c>
      <c r="AK51" s="140">
        <f t="shared" si="37"/>
        <v>40</v>
      </c>
      <c r="AL51" s="149" t="s">
        <v>96</v>
      </c>
      <c r="AM51" s="146">
        <f t="shared" si="114"/>
        <v>45495</v>
      </c>
      <c r="AN51" s="7"/>
      <c r="AO51" s="146">
        <f t="shared" si="20"/>
        <v>45495</v>
      </c>
      <c r="AP51" s="177">
        <f>VLOOKUP($AO51,[1]Plan1!$EW$172:$EZ$293,2)</f>
        <v>6926.96</v>
      </c>
      <c r="AQ51" s="176">
        <f t="shared" si="21"/>
        <v>45434</v>
      </c>
      <c r="AR51" s="177">
        <f t="shared" si="22"/>
        <v>6941.51</v>
      </c>
      <c r="AS51" s="176">
        <f t="shared" si="23"/>
        <v>45465</v>
      </c>
      <c r="AT51" s="178">
        <f t="shared" si="24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44289</v>
      </c>
      <c r="B52" s="113">
        <f t="shared" si="9"/>
        <v>961.77560595</v>
      </c>
      <c r="C52" s="113">
        <f t="shared" si="25"/>
        <v>952.84226838999996</v>
      </c>
      <c r="D52" s="114">
        <f t="shared" si="10"/>
        <v>5574.49</v>
      </c>
      <c r="E52" s="115">
        <f t="shared" si="179"/>
        <v>5622.43</v>
      </c>
      <c r="F52" s="116">
        <f t="shared" si="180"/>
        <v>44249</v>
      </c>
      <c r="G52" s="117">
        <f t="shared" si="0"/>
        <v>8.5998898553949488E-3</v>
      </c>
      <c r="H52" s="118">
        <f t="shared" si="27"/>
        <v>44306</v>
      </c>
      <c r="I52" s="118">
        <f t="shared" si="12"/>
        <v>44306</v>
      </c>
      <c r="J52" s="119">
        <f t="shared" si="13"/>
        <v>20</v>
      </c>
      <c r="K52" s="119">
        <f t="shared" si="187"/>
        <v>9</v>
      </c>
      <c r="L52" s="8">
        <f t="shared" si="14"/>
        <v>1.00386083</v>
      </c>
      <c r="M52" s="120">
        <f t="shared" si="186"/>
        <v>1.0022494799999999</v>
      </c>
      <c r="N52" s="120">
        <f t="shared" si="115"/>
        <v>1.0022494799999999</v>
      </c>
      <c r="O52" s="113">
        <f t="shared" si="183"/>
        <v>1.00611899</v>
      </c>
      <c r="P52" s="113">
        <f t="shared" si="3"/>
        <v>958.67270069999995</v>
      </c>
      <c r="Q52" s="167">
        <f t="shared" si="28"/>
        <v>0</v>
      </c>
      <c r="R52" s="168">
        <f t="shared" si="16"/>
        <v>0</v>
      </c>
      <c r="S52" s="113">
        <f t="shared" si="4"/>
        <v>0</v>
      </c>
      <c r="T52" s="123">
        <f t="shared" si="17"/>
        <v>9.4700000000000006E-2</v>
      </c>
      <c r="U52" s="121">
        <f t="shared" si="116"/>
        <v>9</v>
      </c>
      <c r="V52" s="121">
        <v>252</v>
      </c>
      <c r="W52" s="120">
        <f t="shared" si="5"/>
        <v>1.003236668</v>
      </c>
      <c r="X52" s="113">
        <f t="shared" si="6"/>
        <v>3.1029052500000001</v>
      </c>
      <c r="Y52" s="113">
        <f t="shared" si="7"/>
        <v>0</v>
      </c>
      <c r="Z52" s="126" t="str">
        <f t="shared" si="29"/>
        <v>J=</v>
      </c>
      <c r="AA52" s="118">
        <f t="shared" si="30"/>
        <v>44306</v>
      </c>
      <c r="AB52" s="4"/>
      <c r="AC52" s="140">
        <f t="shared" si="31"/>
        <v>41</v>
      </c>
      <c r="AD52" s="146">
        <f t="shared" si="184"/>
        <v>45495</v>
      </c>
      <c r="AE52" s="142">
        <f t="shared" si="110"/>
        <v>7.7784010343862064E-9</v>
      </c>
      <c r="AF52" s="144">
        <f t="shared" si="185"/>
        <v>22</v>
      </c>
      <c r="AG52" s="153">
        <f t="shared" si="111"/>
        <v>4.8353149999999998E-2</v>
      </c>
      <c r="AH52" s="152">
        <f t="shared" si="112"/>
        <v>6.09722162</v>
      </c>
      <c r="AI52" s="148">
        <v>1</v>
      </c>
      <c r="AJ52" s="142">
        <f t="shared" si="113"/>
        <v>6.1455747699999996</v>
      </c>
      <c r="AK52" s="140">
        <f t="shared" si="37"/>
        <v>41</v>
      </c>
      <c r="AL52" s="149" t="s">
        <v>96</v>
      </c>
      <c r="AM52" s="146">
        <f t="shared" si="114"/>
        <v>0</v>
      </c>
      <c r="AN52" s="7"/>
      <c r="AO52" s="146">
        <f t="shared" si="20"/>
        <v>45524</v>
      </c>
      <c r="AP52" s="177">
        <f>VLOOKUP($AO52,[1]Plan1!$EW$172:$EZ$293,2)</f>
        <v>6941.51</v>
      </c>
      <c r="AQ52" s="176">
        <f t="shared" si="21"/>
        <v>45463</v>
      </c>
      <c r="AR52" s="177">
        <f t="shared" si="22"/>
        <v>6967.89</v>
      </c>
      <c r="AS52" s="176">
        <f t="shared" si="23"/>
        <v>45493</v>
      </c>
      <c r="AT52" s="178">
        <f t="shared" si="24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44290</v>
      </c>
      <c r="B53" s="113">
        <f t="shared" si="9"/>
        <v>961.77560595</v>
      </c>
      <c r="C53" s="113">
        <f t="shared" si="25"/>
        <v>952.84226838999996</v>
      </c>
      <c r="D53" s="114">
        <f t="shared" si="10"/>
        <v>5574.49</v>
      </c>
      <c r="E53" s="115">
        <f t="shared" si="179"/>
        <v>5622.43</v>
      </c>
      <c r="F53" s="116">
        <f t="shared" si="180"/>
        <v>44249</v>
      </c>
      <c r="G53" s="117">
        <f t="shared" si="0"/>
        <v>8.5998898553949488E-3</v>
      </c>
      <c r="H53" s="118">
        <f t="shared" si="27"/>
        <v>44306</v>
      </c>
      <c r="I53" s="118">
        <f t="shared" si="12"/>
        <v>44306</v>
      </c>
      <c r="J53" s="119">
        <f t="shared" si="13"/>
        <v>20</v>
      </c>
      <c r="K53" s="119">
        <f t="shared" si="187"/>
        <v>9</v>
      </c>
      <c r="L53" s="8">
        <f t="shared" si="14"/>
        <v>1.00386083</v>
      </c>
      <c r="M53" s="120">
        <f t="shared" si="186"/>
        <v>1.0022494799999999</v>
      </c>
      <c r="N53" s="120">
        <f t="shared" si="115"/>
        <v>1.0022494799999999</v>
      </c>
      <c r="O53" s="113">
        <f t="shared" si="183"/>
        <v>1.00611899</v>
      </c>
      <c r="P53" s="113">
        <f t="shared" si="3"/>
        <v>958.67270069999995</v>
      </c>
      <c r="Q53" s="167">
        <f t="shared" si="28"/>
        <v>0</v>
      </c>
      <c r="R53" s="168">
        <f t="shared" si="16"/>
        <v>0</v>
      </c>
      <c r="S53" s="113">
        <f t="shared" si="4"/>
        <v>0</v>
      </c>
      <c r="T53" s="123">
        <f t="shared" si="17"/>
        <v>9.4700000000000006E-2</v>
      </c>
      <c r="U53" s="121">
        <f t="shared" si="116"/>
        <v>9</v>
      </c>
      <c r="V53" s="121">
        <v>252</v>
      </c>
      <c r="W53" s="120">
        <f t="shared" si="5"/>
        <v>1.003236668</v>
      </c>
      <c r="X53" s="113">
        <f t="shared" si="6"/>
        <v>3.1029052500000001</v>
      </c>
      <c r="Y53" s="113">
        <f t="shared" si="7"/>
        <v>0</v>
      </c>
      <c r="Z53" s="126" t="str">
        <f t="shared" si="29"/>
        <v>J=</v>
      </c>
      <c r="AA53" s="118">
        <f t="shared" si="30"/>
        <v>44306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N53" s="7"/>
      <c r="AO53" s="146">
        <f t="shared" si="20"/>
        <v>45555</v>
      </c>
      <c r="AP53" s="177">
        <f>VLOOKUP($AO53,[1]Plan1!$EW$172:$EZ$293,2)</f>
        <v>6967.89</v>
      </c>
      <c r="AQ53" s="176">
        <f t="shared" si="21"/>
        <v>45493</v>
      </c>
      <c r="AR53" s="177">
        <f t="shared" si="22"/>
        <v>6966.5</v>
      </c>
      <c r="AS53" s="176">
        <f t="shared" si="23"/>
        <v>45524</v>
      </c>
      <c r="AT53" s="178">
        <f t="shared" si="24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44291</v>
      </c>
      <c r="B54" s="113">
        <f t="shared" si="9"/>
        <v>961.77560595</v>
      </c>
      <c r="C54" s="113">
        <f t="shared" si="25"/>
        <v>952.84226838999996</v>
      </c>
      <c r="D54" s="114">
        <f t="shared" si="10"/>
        <v>5574.49</v>
      </c>
      <c r="E54" s="115">
        <f t="shared" si="179"/>
        <v>5622.43</v>
      </c>
      <c r="F54" s="116">
        <f t="shared" si="180"/>
        <v>44249</v>
      </c>
      <c r="G54" s="117">
        <f t="shared" si="0"/>
        <v>8.5998898553949488E-3</v>
      </c>
      <c r="H54" s="118">
        <f t="shared" si="27"/>
        <v>44306</v>
      </c>
      <c r="I54" s="118">
        <f t="shared" si="12"/>
        <v>44306</v>
      </c>
      <c r="J54" s="119">
        <f t="shared" si="13"/>
        <v>20</v>
      </c>
      <c r="K54" s="119">
        <f t="shared" si="187"/>
        <v>9</v>
      </c>
      <c r="L54" s="8">
        <f t="shared" si="14"/>
        <v>1.00386083</v>
      </c>
      <c r="M54" s="120">
        <f t="shared" si="186"/>
        <v>1.0022494799999999</v>
      </c>
      <c r="N54" s="120">
        <f t="shared" si="115"/>
        <v>1.0022494799999999</v>
      </c>
      <c r="O54" s="113">
        <f t="shared" si="183"/>
        <v>1.00611899</v>
      </c>
      <c r="P54" s="113">
        <f t="shared" si="3"/>
        <v>958.67270069999995</v>
      </c>
      <c r="Q54" s="167">
        <f t="shared" si="28"/>
        <v>0</v>
      </c>
      <c r="R54" s="168">
        <f t="shared" si="16"/>
        <v>0</v>
      </c>
      <c r="S54" s="113">
        <f t="shared" si="4"/>
        <v>0</v>
      </c>
      <c r="T54" s="123">
        <f t="shared" si="17"/>
        <v>9.4700000000000006E-2</v>
      </c>
      <c r="U54" s="121">
        <f t="shared" si="116"/>
        <v>9</v>
      </c>
      <c r="V54" s="121">
        <v>252</v>
      </c>
      <c r="W54" s="120">
        <f t="shared" si="5"/>
        <v>1.003236668</v>
      </c>
      <c r="X54" s="113">
        <f t="shared" si="6"/>
        <v>3.1029052500000001</v>
      </c>
      <c r="Y54" s="113">
        <f t="shared" si="7"/>
        <v>0</v>
      </c>
      <c r="Z54" s="126" t="str">
        <f t="shared" si="29"/>
        <v>J=</v>
      </c>
      <c r="AA54" s="118">
        <f t="shared" si="30"/>
        <v>44306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N54" s="7"/>
      <c r="AO54" s="146">
        <f t="shared" si="20"/>
        <v>45586</v>
      </c>
      <c r="AP54" s="177">
        <f>VLOOKUP($AO54,[1]Plan1!$EW$172:$EZ$293,2)</f>
        <v>6966.5</v>
      </c>
      <c r="AQ54" s="176">
        <f t="shared" si="21"/>
        <v>45525</v>
      </c>
      <c r="AR54" s="177">
        <f t="shared" si="22"/>
        <v>6997.15</v>
      </c>
      <c r="AS54" s="176">
        <f t="shared" si="23"/>
        <v>45556</v>
      </c>
      <c r="AT54" s="178">
        <f t="shared" si="24"/>
        <v>4.39962678532968E-3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44292</v>
      </c>
      <c r="B55" s="113">
        <f t="shared" si="9"/>
        <v>962.53302058999998</v>
      </c>
      <c r="C55" s="113">
        <f t="shared" si="25"/>
        <v>952.84226838999996</v>
      </c>
      <c r="D55" s="114">
        <f t="shared" si="10"/>
        <v>5574.49</v>
      </c>
      <c r="E55" s="115">
        <f t="shared" si="179"/>
        <v>5622.43</v>
      </c>
      <c r="F55" s="116">
        <f t="shared" si="180"/>
        <v>44249</v>
      </c>
      <c r="G55" s="117">
        <f t="shared" si="0"/>
        <v>8.5998898553949488E-3</v>
      </c>
      <c r="H55" s="118">
        <f t="shared" si="27"/>
        <v>44306</v>
      </c>
      <c r="I55" s="118">
        <f t="shared" si="12"/>
        <v>44306</v>
      </c>
      <c r="J55" s="119">
        <f t="shared" si="13"/>
        <v>20</v>
      </c>
      <c r="K55" s="119">
        <f t="shared" si="187"/>
        <v>10</v>
      </c>
      <c r="L55" s="8">
        <f t="shared" si="14"/>
        <v>1.0042907299999999</v>
      </c>
      <c r="M55" s="120">
        <f t="shared" si="186"/>
        <v>1.0022494799999999</v>
      </c>
      <c r="N55" s="120">
        <f t="shared" si="115"/>
        <v>1.0022494799999999</v>
      </c>
      <c r="O55" s="113">
        <f t="shared" si="183"/>
        <v>1.00654986</v>
      </c>
      <c r="P55" s="113">
        <f t="shared" si="3"/>
        <v>959.08325185000001</v>
      </c>
      <c r="Q55" s="167">
        <f t="shared" si="28"/>
        <v>0</v>
      </c>
      <c r="R55" s="168">
        <f t="shared" si="16"/>
        <v>0</v>
      </c>
      <c r="S55" s="113">
        <f t="shared" si="4"/>
        <v>0</v>
      </c>
      <c r="T55" s="123">
        <f t="shared" si="17"/>
        <v>9.4700000000000006E-2</v>
      </c>
      <c r="U55" s="121">
        <f t="shared" si="116"/>
        <v>10</v>
      </c>
      <c r="V55" s="121">
        <v>252</v>
      </c>
      <c r="W55" s="120">
        <f t="shared" si="5"/>
        <v>1.0035969440000001</v>
      </c>
      <c r="X55" s="113">
        <f t="shared" si="6"/>
        <v>3.4497687400000001</v>
      </c>
      <c r="Y55" s="113">
        <f t="shared" si="7"/>
        <v>0</v>
      </c>
      <c r="Z55" s="126" t="str">
        <f t="shared" si="29"/>
        <v>J=</v>
      </c>
      <c r="AA55" s="118">
        <f t="shared" si="30"/>
        <v>44306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N55" s="7"/>
      <c r="AO55" s="146">
        <f t="shared" si="20"/>
        <v>45616</v>
      </c>
      <c r="AP55" s="177">
        <f>VLOOKUP($AO55,[1]Plan1!$EW$172:$EZ$293,2)</f>
        <v>6997.15</v>
      </c>
      <c r="AQ55" s="176">
        <f t="shared" si="21"/>
        <v>45555</v>
      </c>
      <c r="AR55" s="177">
        <f t="shared" si="22"/>
        <v>7036.33</v>
      </c>
      <c r="AS55" s="176">
        <f t="shared" si="23"/>
        <v>45585</v>
      </c>
      <c r="AT55" s="178">
        <f t="shared" si="24"/>
        <v>5.5994226220676957E-3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44293</v>
      </c>
      <c r="B56" s="113">
        <f t="shared" si="9"/>
        <v>963.29102702</v>
      </c>
      <c r="C56" s="113">
        <f t="shared" si="25"/>
        <v>952.84226838999996</v>
      </c>
      <c r="D56" s="114">
        <f t="shared" si="10"/>
        <v>5574.49</v>
      </c>
      <c r="E56" s="115">
        <f t="shared" si="179"/>
        <v>5622.43</v>
      </c>
      <c r="F56" s="116">
        <f t="shared" si="180"/>
        <v>44249</v>
      </c>
      <c r="G56" s="117">
        <f t="shared" si="0"/>
        <v>8.5998898553949488E-3</v>
      </c>
      <c r="H56" s="118">
        <f t="shared" si="27"/>
        <v>44306</v>
      </c>
      <c r="I56" s="118">
        <f t="shared" si="12"/>
        <v>44306</v>
      </c>
      <c r="J56" s="119">
        <f t="shared" si="13"/>
        <v>20</v>
      </c>
      <c r="K56" s="119">
        <f t="shared" si="187"/>
        <v>11</v>
      </c>
      <c r="L56" s="8">
        <f t="shared" si="14"/>
        <v>1.00472082</v>
      </c>
      <c r="M56" s="120">
        <f t="shared" si="186"/>
        <v>1.0022494799999999</v>
      </c>
      <c r="N56" s="120">
        <f t="shared" si="115"/>
        <v>1.0022494799999999</v>
      </c>
      <c r="O56" s="113">
        <f t="shared" si="183"/>
        <v>1.00698091</v>
      </c>
      <c r="P56" s="113">
        <f t="shared" si="3"/>
        <v>959.49397450000004</v>
      </c>
      <c r="Q56" s="167">
        <f t="shared" si="28"/>
        <v>0</v>
      </c>
      <c r="R56" s="168">
        <f t="shared" si="16"/>
        <v>0</v>
      </c>
      <c r="S56" s="113">
        <f t="shared" si="4"/>
        <v>0</v>
      </c>
      <c r="T56" s="123">
        <f t="shared" si="17"/>
        <v>9.4700000000000006E-2</v>
      </c>
      <c r="U56" s="121">
        <f t="shared" si="116"/>
        <v>11</v>
      </c>
      <c r="V56" s="121">
        <v>252</v>
      </c>
      <c r="W56" s="120">
        <f t="shared" si="5"/>
        <v>1.003957349</v>
      </c>
      <c r="X56" s="113">
        <f t="shared" si="6"/>
        <v>3.7970525199999998</v>
      </c>
      <c r="Y56" s="113">
        <f t="shared" si="7"/>
        <v>0</v>
      </c>
      <c r="Z56" s="126" t="str">
        <f t="shared" si="29"/>
        <v>J=</v>
      </c>
      <c r="AA56" s="118">
        <f t="shared" si="30"/>
        <v>44306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N56" s="7"/>
      <c r="AO56" s="146">
        <f t="shared" si="20"/>
        <v>45646</v>
      </c>
      <c r="AP56" s="177">
        <f>VLOOKUP($AO56,[1]Plan1!$EW$172:$EZ$293,2)</f>
        <v>7036.33</v>
      </c>
      <c r="AQ56" s="176">
        <f t="shared" si="21"/>
        <v>45585</v>
      </c>
      <c r="AR56" s="177">
        <f t="shared" si="22"/>
        <v>7063.77</v>
      </c>
      <c r="AS56" s="176">
        <f t="shared" si="23"/>
        <v>45616</v>
      </c>
      <c r="AT56" s="178">
        <f t="shared" si="24"/>
        <v>3.8997602443320289E-3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44294</v>
      </c>
      <c r="B57" s="113">
        <f t="shared" si="9"/>
        <v>964.04963514999997</v>
      </c>
      <c r="C57" s="113">
        <f t="shared" si="25"/>
        <v>952.84226838999996</v>
      </c>
      <c r="D57" s="114">
        <f t="shared" si="10"/>
        <v>5574.49</v>
      </c>
      <c r="E57" s="115">
        <f t="shared" si="179"/>
        <v>5622.43</v>
      </c>
      <c r="F57" s="116">
        <f t="shared" si="180"/>
        <v>44249</v>
      </c>
      <c r="G57" s="117">
        <f t="shared" si="0"/>
        <v>8.5998898553949488E-3</v>
      </c>
      <c r="H57" s="118">
        <f t="shared" si="27"/>
        <v>44306</v>
      </c>
      <c r="I57" s="118">
        <f t="shared" si="12"/>
        <v>44306</v>
      </c>
      <c r="J57" s="119">
        <f t="shared" si="13"/>
        <v>20</v>
      </c>
      <c r="K57" s="119">
        <f t="shared" si="187"/>
        <v>12</v>
      </c>
      <c r="L57" s="8">
        <f t="shared" si="14"/>
        <v>1.00515109</v>
      </c>
      <c r="M57" s="120">
        <f t="shared" si="186"/>
        <v>1.0022494799999999</v>
      </c>
      <c r="N57" s="120">
        <f t="shared" si="115"/>
        <v>1.0022494799999999</v>
      </c>
      <c r="O57" s="113">
        <f t="shared" si="183"/>
        <v>1.00741215</v>
      </c>
      <c r="P57" s="113">
        <f t="shared" si="3"/>
        <v>959.90487819999998</v>
      </c>
      <c r="Q57" s="167">
        <f t="shared" si="28"/>
        <v>0</v>
      </c>
      <c r="R57" s="168">
        <f t="shared" si="16"/>
        <v>0</v>
      </c>
      <c r="S57" s="113">
        <f t="shared" si="4"/>
        <v>0</v>
      </c>
      <c r="T57" s="123">
        <f t="shared" si="17"/>
        <v>9.4700000000000006E-2</v>
      </c>
      <c r="U57" s="121">
        <f t="shared" si="116"/>
        <v>12</v>
      </c>
      <c r="V57" s="121">
        <v>252</v>
      </c>
      <c r="W57" s="120">
        <f t="shared" si="5"/>
        <v>1.0043178829999999</v>
      </c>
      <c r="X57" s="113">
        <f t="shared" si="6"/>
        <v>4.1447569499999997</v>
      </c>
      <c r="Y57" s="113">
        <f t="shared" si="7"/>
        <v>0</v>
      </c>
      <c r="Z57" s="126" t="str">
        <f t="shared" si="29"/>
        <v>J=</v>
      </c>
      <c r="AA57" s="118">
        <f t="shared" si="30"/>
        <v>44306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N57" s="7"/>
      <c r="AO57" s="146">
        <f t="shared" si="20"/>
        <v>45677</v>
      </c>
      <c r="AP57" s="177">
        <f>VLOOKUP($AO57,[1]Plan1!$EW$172:$EZ$293,2)</f>
        <v>7063.77</v>
      </c>
      <c r="AQ57" s="176">
        <f t="shared" si="21"/>
        <v>45616</v>
      </c>
      <c r="AR57" s="177">
        <f t="shared" si="22"/>
        <v>7100.5</v>
      </c>
      <c r="AS57" s="176">
        <f t="shared" si="23"/>
        <v>45646</v>
      </c>
      <c r="AT57" s="178">
        <f t="shared" si="24"/>
        <v>5.1997729257888814E-3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44295</v>
      </c>
      <c r="B58" s="113">
        <f t="shared" si="9"/>
        <v>964.80883770000003</v>
      </c>
      <c r="C58" s="113">
        <f t="shared" si="25"/>
        <v>952.84226838999996</v>
      </c>
      <c r="D58" s="114">
        <f t="shared" si="10"/>
        <v>5574.49</v>
      </c>
      <c r="E58" s="115">
        <f t="shared" si="179"/>
        <v>5622.43</v>
      </c>
      <c r="F58" s="116">
        <f t="shared" si="180"/>
        <v>44249</v>
      </c>
      <c r="G58" s="117">
        <f t="shared" si="0"/>
        <v>8.5998898553949488E-3</v>
      </c>
      <c r="H58" s="118">
        <f t="shared" si="27"/>
        <v>44306</v>
      </c>
      <c r="I58" s="118">
        <f t="shared" si="12"/>
        <v>44306</v>
      </c>
      <c r="J58" s="119">
        <f t="shared" si="13"/>
        <v>20</v>
      </c>
      <c r="K58" s="119">
        <f t="shared" si="187"/>
        <v>13</v>
      </c>
      <c r="L58" s="8">
        <f t="shared" si="14"/>
        <v>1.0055815400000001</v>
      </c>
      <c r="M58" s="120">
        <f t="shared" si="186"/>
        <v>1.0022494799999999</v>
      </c>
      <c r="N58" s="120">
        <f t="shared" si="115"/>
        <v>1.0022494799999999</v>
      </c>
      <c r="O58" s="113">
        <f t="shared" si="183"/>
        <v>1.0078435699999999</v>
      </c>
      <c r="P58" s="113">
        <f t="shared" si="3"/>
        <v>960.31595342000003</v>
      </c>
      <c r="Q58" s="167">
        <f t="shared" si="28"/>
        <v>0</v>
      </c>
      <c r="R58" s="168">
        <f t="shared" si="16"/>
        <v>0</v>
      </c>
      <c r="S58" s="113">
        <f t="shared" si="4"/>
        <v>0</v>
      </c>
      <c r="T58" s="123">
        <f t="shared" si="17"/>
        <v>9.4700000000000006E-2</v>
      </c>
      <c r="U58" s="121">
        <f t="shared" si="116"/>
        <v>13</v>
      </c>
      <c r="V58" s="121">
        <v>252</v>
      </c>
      <c r="W58" s="120">
        <f t="shared" si="5"/>
        <v>1.004678548</v>
      </c>
      <c r="X58" s="113">
        <f t="shared" si="6"/>
        <v>4.4928842800000002</v>
      </c>
      <c r="Y58" s="113">
        <f t="shared" si="7"/>
        <v>0</v>
      </c>
      <c r="Z58" s="126" t="str">
        <f t="shared" si="29"/>
        <v>J=</v>
      </c>
      <c r="AA58" s="118">
        <f t="shared" si="30"/>
        <v>44306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N58" s="7"/>
      <c r="AO58" s="146">
        <f t="shared" si="20"/>
        <v>45708</v>
      </c>
      <c r="AP58" s="177">
        <f>VLOOKUP($AO58,[1]Plan1!$EW$172:$EZ$293,2)</f>
        <v>7100.5</v>
      </c>
      <c r="AQ58" s="176">
        <f t="shared" si="21"/>
        <v>45646</v>
      </c>
      <c r="AR58" s="177">
        <f t="shared" si="22"/>
        <v>7111.86</v>
      </c>
      <c r="AS58" s="176">
        <f t="shared" si="23"/>
        <v>45677</v>
      </c>
      <c r="AT58" s="178">
        <f t="shared" si="24"/>
        <v>1.5998873318778806E-3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44296</v>
      </c>
      <c r="B59" s="113">
        <f t="shared" si="9"/>
        <v>965.56864167999993</v>
      </c>
      <c r="C59" s="113">
        <f t="shared" si="25"/>
        <v>952.84226838999996</v>
      </c>
      <c r="D59" s="114">
        <f t="shared" si="10"/>
        <v>5574.49</v>
      </c>
      <c r="E59" s="115">
        <f t="shared" si="179"/>
        <v>5622.43</v>
      </c>
      <c r="F59" s="116">
        <f t="shared" si="180"/>
        <v>44249</v>
      </c>
      <c r="G59" s="117">
        <f t="shared" si="0"/>
        <v>8.5998898553949488E-3</v>
      </c>
      <c r="H59" s="118">
        <f t="shared" si="27"/>
        <v>44306</v>
      </c>
      <c r="I59" s="118">
        <f t="shared" si="12"/>
        <v>44306</v>
      </c>
      <c r="J59" s="119">
        <f t="shared" si="13"/>
        <v>20</v>
      </c>
      <c r="K59" s="119">
        <f t="shared" si="187"/>
        <v>14</v>
      </c>
      <c r="L59" s="8">
        <f t="shared" si="14"/>
        <v>1.0060121799999999</v>
      </c>
      <c r="M59" s="120">
        <f t="shared" si="186"/>
        <v>1.0022494799999999</v>
      </c>
      <c r="N59" s="120">
        <f t="shared" si="115"/>
        <v>1.0022494799999999</v>
      </c>
      <c r="O59" s="113">
        <f t="shared" si="183"/>
        <v>1.00827518</v>
      </c>
      <c r="P59" s="113">
        <f t="shared" si="3"/>
        <v>960.72720966999998</v>
      </c>
      <c r="Q59" s="167">
        <f t="shared" si="28"/>
        <v>0</v>
      </c>
      <c r="R59" s="168">
        <f t="shared" si="16"/>
        <v>0</v>
      </c>
      <c r="S59" s="113">
        <f t="shared" si="4"/>
        <v>0</v>
      </c>
      <c r="T59" s="123">
        <f t="shared" si="17"/>
        <v>9.4700000000000006E-2</v>
      </c>
      <c r="U59" s="121">
        <f t="shared" si="116"/>
        <v>14</v>
      </c>
      <c r="V59" s="121">
        <v>252</v>
      </c>
      <c r="W59" s="120">
        <f t="shared" si="5"/>
        <v>1.005039341</v>
      </c>
      <c r="X59" s="113">
        <f t="shared" si="6"/>
        <v>4.8414320100000001</v>
      </c>
      <c r="Y59" s="113">
        <f t="shared" si="7"/>
        <v>0</v>
      </c>
      <c r="Z59" s="126" t="str">
        <f t="shared" si="29"/>
        <v>J=</v>
      </c>
      <c r="AA59" s="118">
        <f t="shared" si="30"/>
        <v>44306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45736</v>
      </c>
      <c r="AP59" s="177">
        <f>VLOOKUP($AO59,[1]Plan1!$EW$172:$EZ$293,2)</f>
        <v>7111.86</v>
      </c>
      <c r="AQ59" s="176">
        <f t="shared" si="21"/>
        <v>45677</v>
      </c>
      <c r="AR59" s="177">
        <f t="shared" si="22"/>
        <v>7205.03</v>
      </c>
      <c r="AS59" s="176">
        <f t="shared" si="23"/>
        <v>45708</v>
      </c>
      <c r="AT59" s="178">
        <f t="shared" si="24"/>
        <v>1.3100651587629741E-2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44297</v>
      </c>
      <c r="B60" s="113">
        <f t="shared" si="9"/>
        <v>965.56864167999993</v>
      </c>
      <c r="C60" s="113">
        <f t="shared" si="25"/>
        <v>952.84226838999996</v>
      </c>
      <c r="D60" s="114">
        <f t="shared" si="10"/>
        <v>5574.49</v>
      </c>
      <c r="E60" s="115">
        <f t="shared" si="179"/>
        <v>5622.43</v>
      </c>
      <c r="F60" s="116">
        <f t="shared" si="180"/>
        <v>44249</v>
      </c>
      <c r="G60" s="117">
        <f t="shared" si="0"/>
        <v>8.5998898553949488E-3</v>
      </c>
      <c r="H60" s="118">
        <f t="shared" si="27"/>
        <v>44306</v>
      </c>
      <c r="I60" s="118">
        <f t="shared" si="12"/>
        <v>44306</v>
      </c>
      <c r="J60" s="119">
        <f t="shared" si="13"/>
        <v>20</v>
      </c>
      <c r="K60" s="119">
        <f t="shared" si="187"/>
        <v>14</v>
      </c>
      <c r="L60" s="8">
        <f t="shared" si="14"/>
        <v>1.0060121799999999</v>
      </c>
      <c r="M60" s="120">
        <f t="shared" si="186"/>
        <v>1.0022494799999999</v>
      </c>
      <c r="N60" s="120">
        <f t="shared" si="115"/>
        <v>1.0022494799999999</v>
      </c>
      <c r="O60" s="113">
        <f t="shared" si="183"/>
        <v>1.00827518</v>
      </c>
      <c r="P60" s="113">
        <f t="shared" si="3"/>
        <v>960.72720966999998</v>
      </c>
      <c r="Q60" s="167">
        <f t="shared" si="28"/>
        <v>0</v>
      </c>
      <c r="R60" s="168">
        <f t="shared" si="16"/>
        <v>0</v>
      </c>
      <c r="S60" s="113">
        <f t="shared" si="4"/>
        <v>0</v>
      </c>
      <c r="T60" s="123">
        <f t="shared" si="17"/>
        <v>9.4700000000000006E-2</v>
      </c>
      <c r="U60" s="121">
        <f t="shared" si="116"/>
        <v>14</v>
      </c>
      <c r="V60" s="121">
        <v>252</v>
      </c>
      <c r="W60" s="120">
        <f t="shared" si="5"/>
        <v>1.005039341</v>
      </c>
      <c r="X60" s="113">
        <f t="shared" si="6"/>
        <v>4.8414320100000001</v>
      </c>
      <c r="Y60" s="113">
        <f t="shared" si="7"/>
        <v>0</v>
      </c>
      <c r="Z60" s="126" t="str">
        <f t="shared" si="29"/>
        <v>J=</v>
      </c>
      <c r="AA60" s="118">
        <f t="shared" si="30"/>
        <v>44306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45769</v>
      </c>
      <c r="AP60" s="177">
        <f>VLOOKUP($AO60,[1]Plan1!$EW$172:$EZ$293,2)</f>
        <v>7205.03</v>
      </c>
      <c r="AQ60" s="176">
        <f t="shared" si="21"/>
        <v>45710</v>
      </c>
      <c r="AR60" s="177">
        <f t="shared" si="22"/>
        <v>7245.38</v>
      </c>
      <c r="AS60" s="176">
        <f t="shared" si="23"/>
        <v>45738</v>
      </c>
      <c r="AT60" s="178">
        <f t="shared" si="24"/>
        <v>5.6002542668107669E-3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44298</v>
      </c>
      <c r="B61" s="113">
        <f t="shared" si="9"/>
        <v>965.56864167999993</v>
      </c>
      <c r="C61" s="113">
        <f t="shared" si="25"/>
        <v>952.84226838999996</v>
      </c>
      <c r="D61" s="114">
        <f t="shared" si="10"/>
        <v>5574.49</v>
      </c>
      <c r="E61" s="115">
        <f t="shared" si="179"/>
        <v>5622.43</v>
      </c>
      <c r="F61" s="116">
        <f t="shared" si="180"/>
        <v>44249</v>
      </c>
      <c r="G61" s="117">
        <f t="shared" si="0"/>
        <v>8.5998898553949488E-3</v>
      </c>
      <c r="H61" s="118">
        <f t="shared" si="27"/>
        <v>44306</v>
      </c>
      <c r="I61" s="118">
        <f t="shared" si="12"/>
        <v>44306</v>
      </c>
      <c r="J61" s="119">
        <f t="shared" si="13"/>
        <v>20</v>
      </c>
      <c r="K61" s="119">
        <f t="shared" si="187"/>
        <v>14</v>
      </c>
      <c r="L61" s="8">
        <f t="shared" si="14"/>
        <v>1.0060121799999999</v>
      </c>
      <c r="M61" s="120">
        <f t="shared" si="186"/>
        <v>1.0022494799999999</v>
      </c>
      <c r="N61" s="120">
        <f t="shared" si="115"/>
        <v>1.0022494799999999</v>
      </c>
      <c r="O61" s="113">
        <f t="shared" si="183"/>
        <v>1.00827518</v>
      </c>
      <c r="P61" s="113">
        <f t="shared" si="3"/>
        <v>960.72720966999998</v>
      </c>
      <c r="Q61" s="167">
        <f t="shared" si="28"/>
        <v>0</v>
      </c>
      <c r="R61" s="168">
        <f t="shared" si="16"/>
        <v>0</v>
      </c>
      <c r="S61" s="113">
        <f t="shared" si="4"/>
        <v>0</v>
      </c>
      <c r="T61" s="123">
        <f t="shared" si="17"/>
        <v>9.4700000000000006E-2</v>
      </c>
      <c r="U61" s="121">
        <f t="shared" si="116"/>
        <v>14</v>
      </c>
      <c r="V61" s="121">
        <v>252</v>
      </c>
      <c r="W61" s="120">
        <f t="shared" si="5"/>
        <v>1.005039341</v>
      </c>
      <c r="X61" s="113">
        <f t="shared" si="6"/>
        <v>4.8414320100000001</v>
      </c>
      <c r="Y61" s="113">
        <f t="shared" si="7"/>
        <v>0</v>
      </c>
      <c r="Z61" s="126" t="str">
        <f t="shared" si="29"/>
        <v>J=</v>
      </c>
      <c r="AA61" s="118">
        <f t="shared" si="30"/>
        <v>44306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45797</v>
      </c>
      <c r="AP61" s="177">
        <f>VLOOKUP($AO61,[1]Plan1!$EW$172:$EZ$293,2)</f>
        <v>7245.38</v>
      </c>
      <c r="AQ61" s="176">
        <f t="shared" si="21"/>
        <v>45736</v>
      </c>
      <c r="AR61" s="177">
        <f t="shared" si="22"/>
        <v>7276.54</v>
      </c>
      <c r="AS61" s="176">
        <f t="shared" si="23"/>
        <v>45767</v>
      </c>
      <c r="AT61" s="178">
        <f t="shared" si="24"/>
        <v>4.3006716003852752E-3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44299</v>
      </c>
      <c r="B62" s="113">
        <f t="shared" si="9"/>
        <v>966.32903981000004</v>
      </c>
      <c r="C62" s="113">
        <f t="shared" si="25"/>
        <v>952.84226838999996</v>
      </c>
      <c r="D62" s="114">
        <f t="shared" si="10"/>
        <v>5574.49</v>
      </c>
      <c r="E62" s="115">
        <f t="shared" si="179"/>
        <v>5622.43</v>
      </c>
      <c r="F62" s="116">
        <f t="shared" si="180"/>
        <v>44249</v>
      </c>
      <c r="G62" s="117">
        <f t="shared" si="0"/>
        <v>8.5998898553949488E-3</v>
      </c>
      <c r="H62" s="118">
        <f t="shared" si="27"/>
        <v>44306</v>
      </c>
      <c r="I62" s="118">
        <f t="shared" si="12"/>
        <v>44306</v>
      </c>
      <c r="J62" s="119">
        <f t="shared" si="13"/>
        <v>20</v>
      </c>
      <c r="K62" s="119">
        <f t="shared" si="187"/>
        <v>15</v>
      </c>
      <c r="L62" s="8">
        <f t="shared" si="14"/>
        <v>1.006443</v>
      </c>
      <c r="M62" s="120">
        <f t="shared" si="186"/>
        <v>1.0022494799999999</v>
      </c>
      <c r="N62" s="120">
        <f t="shared" si="115"/>
        <v>1.0022494799999999</v>
      </c>
      <c r="O62" s="113">
        <f t="shared" si="183"/>
        <v>1.00870697</v>
      </c>
      <c r="P62" s="113">
        <f t="shared" si="3"/>
        <v>961.13863743000002</v>
      </c>
      <c r="Q62" s="167">
        <f t="shared" si="28"/>
        <v>0</v>
      </c>
      <c r="R62" s="168">
        <f t="shared" si="16"/>
        <v>0</v>
      </c>
      <c r="S62" s="113">
        <f t="shared" si="4"/>
        <v>0</v>
      </c>
      <c r="T62" s="123">
        <f t="shared" si="17"/>
        <v>9.4700000000000006E-2</v>
      </c>
      <c r="U62" s="121">
        <f t="shared" si="116"/>
        <v>15</v>
      </c>
      <c r="V62" s="121">
        <v>252</v>
      </c>
      <c r="W62" s="120">
        <f t="shared" si="5"/>
        <v>1.0054002639999999</v>
      </c>
      <c r="X62" s="113">
        <f t="shared" si="6"/>
        <v>5.1904023800000001</v>
      </c>
      <c r="Y62" s="113">
        <f t="shared" si="7"/>
        <v>0</v>
      </c>
      <c r="Z62" s="126" t="str">
        <f t="shared" si="29"/>
        <v>J=</v>
      </c>
      <c r="AA62" s="118">
        <f t="shared" si="30"/>
        <v>44306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45828</v>
      </c>
      <c r="AP62" s="177">
        <f>VLOOKUP($AO62,[1]Plan1!$EW$172:$EZ$293,2)</f>
        <v>7276.54</v>
      </c>
      <c r="AQ62" s="176">
        <f t="shared" si="21"/>
        <v>45767</v>
      </c>
      <c r="AR62" s="177">
        <f t="shared" si="22"/>
        <v>7276.54</v>
      </c>
      <c r="AS62" s="176">
        <f t="shared" si="23"/>
        <v>45797</v>
      </c>
      <c r="AT62" s="178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44300</v>
      </c>
      <c r="B63" s="113">
        <f t="shared" si="9"/>
        <v>967.09004199999993</v>
      </c>
      <c r="C63" s="113">
        <f t="shared" si="25"/>
        <v>952.84226838999996</v>
      </c>
      <c r="D63" s="114">
        <f t="shared" si="10"/>
        <v>5574.49</v>
      </c>
      <c r="E63" s="115">
        <f t="shared" si="179"/>
        <v>5622.43</v>
      </c>
      <c r="F63" s="116">
        <f t="shared" si="180"/>
        <v>44249</v>
      </c>
      <c r="G63" s="117">
        <f t="shared" si="0"/>
        <v>8.5998898553949488E-3</v>
      </c>
      <c r="H63" s="118">
        <f t="shared" si="27"/>
        <v>44306</v>
      </c>
      <c r="I63" s="118">
        <f t="shared" si="12"/>
        <v>44306</v>
      </c>
      <c r="J63" s="119">
        <f t="shared" si="13"/>
        <v>20</v>
      </c>
      <c r="K63" s="119">
        <f t="shared" si="187"/>
        <v>16</v>
      </c>
      <c r="L63" s="8">
        <f t="shared" si="14"/>
        <v>1.00687401</v>
      </c>
      <c r="M63" s="120">
        <f t="shared" si="186"/>
        <v>1.0022494799999999</v>
      </c>
      <c r="N63" s="120">
        <f t="shared" si="115"/>
        <v>1.0022494799999999</v>
      </c>
      <c r="O63" s="113">
        <f t="shared" si="183"/>
        <v>1.0091389500000001</v>
      </c>
      <c r="P63" s="113">
        <f t="shared" si="3"/>
        <v>961.55024622999997</v>
      </c>
      <c r="Q63" s="167">
        <f t="shared" si="28"/>
        <v>0</v>
      </c>
      <c r="R63" s="168">
        <f t="shared" si="16"/>
        <v>0</v>
      </c>
      <c r="S63" s="113">
        <f t="shared" si="4"/>
        <v>0</v>
      </c>
      <c r="T63" s="123">
        <f t="shared" si="17"/>
        <v>9.4700000000000006E-2</v>
      </c>
      <c r="U63" s="121">
        <f t="shared" si="116"/>
        <v>16</v>
      </c>
      <c r="V63" s="121">
        <v>252</v>
      </c>
      <c r="W63" s="120">
        <f t="shared" si="5"/>
        <v>1.0057613169999999</v>
      </c>
      <c r="X63" s="113">
        <f t="shared" si="6"/>
        <v>5.5397957699999996</v>
      </c>
      <c r="Y63" s="113">
        <f t="shared" si="7"/>
        <v>0</v>
      </c>
      <c r="Z63" s="126" t="str">
        <f t="shared" si="29"/>
        <v>J=</v>
      </c>
      <c r="AA63" s="118">
        <f t="shared" si="30"/>
        <v>44306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45859</v>
      </c>
      <c r="AP63" s="177">
        <f>VLOOKUP($AO63,[1]Plan1!$EW$172:$EZ$293,2)</f>
        <v>7276.54</v>
      </c>
      <c r="AQ63" s="176">
        <f t="shared" si="21"/>
        <v>45798</v>
      </c>
      <c r="AR63" s="177">
        <f t="shared" si="22"/>
        <v>7276.54</v>
      </c>
      <c r="AS63" s="176">
        <f t="shared" si="23"/>
        <v>45829</v>
      </c>
      <c r="AT63" s="178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44301</v>
      </c>
      <c r="B64" s="113">
        <f t="shared" si="9"/>
        <v>967.85163905000002</v>
      </c>
      <c r="C64" s="113">
        <f t="shared" si="25"/>
        <v>952.84226838999996</v>
      </c>
      <c r="D64" s="114">
        <f t="shared" si="10"/>
        <v>5574.49</v>
      </c>
      <c r="E64" s="115">
        <f t="shared" si="179"/>
        <v>5622.43</v>
      </c>
      <c r="F64" s="116">
        <f t="shared" si="180"/>
        <v>44249</v>
      </c>
      <c r="G64" s="117">
        <f t="shared" si="0"/>
        <v>8.5998898553949488E-3</v>
      </c>
      <c r="H64" s="118">
        <f t="shared" si="27"/>
        <v>44306</v>
      </c>
      <c r="I64" s="118">
        <f t="shared" si="12"/>
        <v>44306</v>
      </c>
      <c r="J64" s="119">
        <f t="shared" si="13"/>
        <v>20</v>
      </c>
      <c r="K64" s="119">
        <f t="shared" si="187"/>
        <v>17</v>
      </c>
      <c r="L64" s="8">
        <f t="shared" si="14"/>
        <v>1.0073052</v>
      </c>
      <c r="M64" s="120">
        <f t="shared" si="186"/>
        <v>1.0022494799999999</v>
      </c>
      <c r="N64" s="120">
        <f t="shared" si="115"/>
        <v>1.0022494799999999</v>
      </c>
      <c r="O64" s="113">
        <f t="shared" si="183"/>
        <v>1.00957111</v>
      </c>
      <c r="P64" s="113">
        <f t="shared" si="3"/>
        <v>961.96202655000002</v>
      </c>
      <c r="Q64" s="167">
        <f t="shared" si="28"/>
        <v>0</v>
      </c>
      <c r="R64" s="168">
        <f t="shared" si="16"/>
        <v>0</v>
      </c>
      <c r="S64" s="113">
        <f t="shared" si="4"/>
        <v>0</v>
      </c>
      <c r="T64" s="123">
        <f t="shared" si="17"/>
        <v>9.4700000000000006E-2</v>
      </c>
      <c r="U64" s="121">
        <f t="shared" si="116"/>
        <v>17</v>
      </c>
      <c r="V64" s="121">
        <v>252</v>
      </c>
      <c r="W64" s="120">
        <f t="shared" si="5"/>
        <v>1.0061225</v>
      </c>
      <c r="X64" s="113">
        <f t="shared" si="6"/>
        <v>5.8896125000000001</v>
      </c>
      <c r="Y64" s="113">
        <f t="shared" si="7"/>
        <v>0</v>
      </c>
      <c r="Z64" s="126" t="str">
        <f t="shared" si="29"/>
        <v>J=</v>
      </c>
      <c r="AA64" s="118">
        <f t="shared" si="30"/>
        <v>44306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45889</v>
      </c>
      <c r="AP64" s="177">
        <f>VLOOKUP($AO64,[1]Plan1!$EW$172:$EZ$293,2)</f>
        <v>7276.54</v>
      </c>
      <c r="AQ64" s="176">
        <f t="shared" si="21"/>
        <v>45828</v>
      </c>
      <c r="AR64" s="177">
        <f t="shared" si="22"/>
        <v>7276.54</v>
      </c>
      <c r="AS64" s="176">
        <f t="shared" si="23"/>
        <v>45858</v>
      </c>
      <c r="AT64" s="178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44302</v>
      </c>
      <c r="B65" s="113">
        <f t="shared" si="9"/>
        <v>968.61383991000002</v>
      </c>
      <c r="C65" s="113">
        <f t="shared" si="25"/>
        <v>952.84226838999996</v>
      </c>
      <c r="D65" s="114">
        <f t="shared" si="10"/>
        <v>5574.49</v>
      </c>
      <c r="E65" s="115">
        <f t="shared" si="179"/>
        <v>5622.43</v>
      </c>
      <c r="F65" s="116">
        <f t="shared" si="180"/>
        <v>44249</v>
      </c>
      <c r="G65" s="117">
        <f t="shared" si="0"/>
        <v>8.5998898553949488E-3</v>
      </c>
      <c r="H65" s="118">
        <f t="shared" si="27"/>
        <v>44306</v>
      </c>
      <c r="I65" s="118">
        <f t="shared" si="12"/>
        <v>44306</v>
      </c>
      <c r="J65" s="119">
        <f t="shared" si="13"/>
        <v>20</v>
      </c>
      <c r="K65" s="119">
        <f t="shared" si="187"/>
        <v>18</v>
      </c>
      <c r="L65" s="8">
        <f t="shared" si="14"/>
        <v>1.00773658</v>
      </c>
      <c r="M65" s="120">
        <f t="shared" si="186"/>
        <v>1.0022494799999999</v>
      </c>
      <c r="N65" s="120">
        <f t="shared" si="115"/>
        <v>1.0022494799999999</v>
      </c>
      <c r="O65" s="113">
        <f t="shared" si="183"/>
        <v>1.0100034600000001</v>
      </c>
      <c r="P65" s="113">
        <f t="shared" si="3"/>
        <v>962.37398789999997</v>
      </c>
      <c r="Q65" s="167">
        <f t="shared" si="28"/>
        <v>0</v>
      </c>
      <c r="R65" s="168">
        <f t="shared" si="16"/>
        <v>0</v>
      </c>
      <c r="S65" s="113">
        <f t="shared" si="4"/>
        <v>0</v>
      </c>
      <c r="T65" s="123">
        <f t="shared" si="17"/>
        <v>9.4700000000000006E-2</v>
      </c>
      <c r="U65" s="121">
        <f t="shared" si="116"/>
        <v>18</v>
      </c>
      <c r="V65" s="121">
        <v>252</v>
      </c>
      <c r="W65" s="120">
        <f t="shared" si="5"/>
        <v>1.0064838119999999</v>
      </c>
      <c r="X65" s="113">
        <f t="shared" si="6"/>
        <v>6.2398520099999999</v>
      </c>
      <c r="Y65" s="113">
        <f t="shared" si="7"/>
        <v>0</v>
      </c>
      <c r="Z65" s="126" t="str">
        <f t="shared" si="29"/>
        <v>J=</v>
      </c>
      <c r="AA65" s="118">
        <f t="shared" si="30"/>
        <v>44306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45922</v>
      </c>
      <c r="AP65" s="177">
        <f>VLOOKUP($AO65,[1]Plan1!$EW$172:$EZ$293,2)</f>
        <v>7276.54</v>
      </c>
      <c r="AQ65" s="176">
        <f t="shared" si="21"/>
        <v>45860</v>
      </c>
      <c r="AR65" s="177">
        <f t="shared" si="22"/>
        <v>7276.54</v>
      </c>
      <c r="AS65" s="176">
        <f t="shared" si="23"/>
        <v>45891</v>
      </c>
      <c r="AT65" s="178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44303</v>
      </c>
      <c r="B66" s="113">
        <f t="shared" si="9"/>
        <v>969.37663630999998</v>
      </c>
      <c r="C66" s="113">
        <f t="shared" si="25"/>
        <v>952.84226838999996</v>
      </c>
      <c r="D66" s="114">
        <f t="shared" si="10"/>
        <v>5574.49</v>
      </c>
      <c r="E66" s="115">
        <f t="shared" si="179"/>
        <v>5622.43</v>
      </c>
      <c r="F66" s="116">
        <f t="shared" si="180"/>
        <v>44249</v>
      </c>
      <c r="G66" s="117">
        <f t="shared" si="0"/>
        <v>8.5998898553949488E-3</v>
      </c>
      <c r="H66" s="118">
        <f t="shared" si="27"/>
        <v>44306</v>
      </c>
      <c r="I66" s="118">
        <f t="shared" si="12"/>
        <v>44306</v>
      </c>
      <c r="J66" s="119">
        <f t="shared" si="13"/>
        <v>20</v>
      </c>
      <c r="K66" s="119">
        <f t="shared" si="187"/>
        <v>19</v>
      </c>
      <c r="L66" s="8">
        <f t="shared" si="14"/>
        <v>1.00816814</v>
      </c>
      <c r="M66" s="120">
        <f t="shared" si="186"/>
        <v>1.0022494799999999</v>
      </c>
      <c r="N66" s="120">
        <f t="shared" si="115"/>
        <v>1.0022494799999999</v>
      </c>
      <c r="O66" s="113">
        <f t="shared" si="183"/>
        <v>1.01043599</v>
      </c>
      <c r="P66" s="113">
        <f t="shared" si="3"/>
        <v>962.78612077000003</v>
      </c>
      <c r="Q66" s="167">
        <f t="shared" si="28"/>
        <v>0</v>
      </c>
      <c r="R66" s="168">
        <f t="shared" si="16"/>
        <v>0</v>
      </c>
      <c r="S66" s="113">
        <f t="shared" si="4"/>
        <v>0</v>
      </c>
      <c r="T66" s="123">
        <f t="shared" si="17"/>
        <v>9.4700000000000006E-2</v>
      </c>
      <c r="U66" s="121">
        <f t="shared" si="116"/>
        <v>19</v>
      </c>
      <c r="V66" s="121">
        <v>252</v>
      </c>
      <c r="W66" s="120">
        <f t="shared" si="5"/>
        <v>1.0068452539999999</v>
      </c>
      <c r="X66" s="113">
        <f t="shared" si="6"/>
        <v>6.5905155400000002</v>
      </c>
      <c r="Y66" s="113">
        <f t="shared" si="7"/>
        <v>0</v>
      </c>
      <c r="Z66" s="126" t="str">
        <f t="shared" si="29"/>
        <v>J=</v>
      </c>
      <c r="AA66" s="118">
        <f t="shared" si="30"/>
        <v>44306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45950</v>
      </c>
      <c r="AP66" s="177">
        <f>VLOOKUP($AO66,[1]Plan1!$EW$172:$EZ$293,2)</f>
        <v>7276.54</v>
      </c>
      <c r="AQ66" s="176">
        <f t="shared" si="21"/>
        <v>45889</v>
      </c>
      <c r="AR66" s="177">
        <f t="shared" si="22"/>
        <v>7276.54</v>
      </c>
      <c r="AS66" s="176">
        <f t="shared" si="23"/>
        <v>45920</v>
      </c>
      <c r="AT66" s="178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44304</v>
      </c>
      <c r="B67" s="113">
        <f t="shared" si="9"/>
        <v>969.37663630999998</v>
      </c>
      <c r="C67" s="113">
        <f t="shared" si="25"/>
        <v>952.84226838999996</v>
      </c>
      <c r="D67" s="114">
        <f t="shared" si="10"/>
        <v>5574.49</v>
      </c>
      <c r="E67" s="115">
        <f t="shared" si="179"/>
        <v>5622.43</v>
      </c>
      <c r="F67" s="116">
        <f t="shared" si="180"/>
        <v>44249</v>
      </c>
      <c r="G67" s="117">
        <f t="shared" si="0"/>
        <v>8.5998898553949488E-3</v>
      </c>
      <c r="H67" s="118">
        <f t="shared" si="27"/>
        <v>44306</v>
      </c>
      <c r="I67" s="118">
        <f t="shared" si="12"/>
        <v>44306</v>
      </c>
      <c r="J67" s="119">
        <f t="shared" si="13"/>
        <v>20</v>
      </c>
      <c r="K67" s="119">
        <f t="shared" si="187"/>
        <v>19</v>
      </c>
      <c r="L67" s="8">
        <f t="shared" si="14"/>
        <v>1.00816814</v>
      </c>
      <c r="M67" s="120">
        <f t="shared" si="186"/>
        <v>1.0022494799999999</v>
      </c>
      <c r="N67" s="120">
        <f t="shared" si="115"/>
        <v>1.0022494799999999</v>
      </c>
      <c r="O67" s="113">
        <f t="shared" si="183"/>
        <v>1.01043599</v>
      </c>
      <c r="P67" s="113">
        <f t="shared" si="3"/>
        <v>962.78612077000003</v>
      </c>
      <c r="Q67" s="167">
        <f t="shared" si="28"/>
        <v>0</v>
      </c>
      <c r="R67" s="168">
        <f t="shared" si="16"/>
        <v>0</v>
      </c>
      <c r="S67" s="113">
        <f t="shared" si="4"/>
        <v>0</v>
      </c>
      <c r="T67" s="123">
        <f t="shared" si="17"/>
        <v>9.4700000000000006E-2</v>
      </c>
      <c r="U67" s="121">
        <f t="shared" si="116"/>
        <v>19</v>
      </c>
      <c r="V67" s="121">
        <v>252</v>
      </c>
      <c r="W67" s="120">
        <f t="shared" si="5"/>
        <v>1.0068452539999999</v>
      </c>
      <c r="X67" s="113">
        <f t="shared" si="6"/>
        <v>6.5905155400000002</v>
      </c>
      <c r="Y67" s="113">
        <f t="shared" si="7"/>
        <v>0</v>
      </c>
      <c r="Z67" s="126" t="str">
        <f t="shared" si="29"/>
        <v>J=</v>
      </c>
      <c r="AA67" s="118">
        <f t="shared" si="30"/>
        <v>44306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45981</v>
      </c>
      <c r="AP67" s="177">
        <f>VLOOKUP($AO67,[1]Plan1!$EW$172:$EZ$293,2)</f>
        <v>7276.54</v>
      </c>
      <c r="AQ67" s="176">
        <f t="shared" si="21"/>
        <v>45920</v>
      </c>
      <c r="AR67" s="177">
        <f t="shared" si="22"/>
        <v>7276.54</v>
      </c>
      <c r="AS67" s="176">
        <f t="shared" si="23"/>
        <v>45950</v>
      </c>
      <c r="AT67" s="178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44305</v>
      </c>
      <c r="B68" s="113">
        <f t="shared" si="9"/>
        <v>969.37663630999998</v>
      </c>
      <c r="C68" s="113">
        <f t="shared" si="25"/>
        <v>952.84226838999996</v>
      </c>
      <c r="D68" s="114">
        <f t="shared" si="10"/>
        <v>5574.49</v>
      </c>
      <c r="E68" s="115">
        <f t="shared" si="179"/>
        <v>5622.43</v>
      </c>
      <c r="F68" s="116">
        <f t="shared" si="180"/>
        <v>44249</v>
      </c>
      <c r="G68" s="117">
        <f t="shared" si="0"/>
        <v>8.5998898553949488E-3</v>
      </c>
      <c r="H68" s="118">
        <f t="shared" si="27"/>
        <v>44306</v>
      </c>
      <c r="I68" s="118">
        <f t="shared" si="12"/>
        <v>44306</v>
      </c>
      <c r="J68" s="119">
        <f t="shared" si="13"/>
        <v>20</v>
      </c>
      <c r="K68" s="119">
        <f t="shared" si="187"/>
        <v>19</v>
      </c>
      <c r="L68" s="8">
        <f t="shared" si="14"/>
        <v>1.00816814</v>
      </c>
      <c r="M68" s="120">
        <f t="shared" si="186"/>
        <v>1.0022494799999999</v>
      </c>
      <c r="N68" s="120">
        <f t="shared" si="115"/>
        <v>1.0022494799999999</v>
      </c>
      <c r="O68" s="113">
        <f t="shared" si="183"/>
        <v>1.01043599</v>
      </c>
      <c r="P68" s="113">
        <f t="shared" si="3"/>
        <v>962.78612077000003</v>
      </c>
      <c r="Q68" s="167">
        <f t="shared" si="28"/>
        <v>0</v>
      </c>
      <c r="R68" s="168">
        <f t="shared" si="16"/>
        <v>0</v>
      </c>
      <c r="S68" s="113">
        <f t="shared" si="4"/>
        <v>0</v>
      </c>
      <c r="T68" s="123">
        <f t="shared" si="17"/>
        <v>9.4700000000000006E-2</v>
      </c>
      <c r="U68" s="121">
        <f t="shared" si="116"/>
        <v>19</v>
      </c>
      <c r="V68" s="121">
        <v>252</v>
      </c>
      <c r="W68" s="120">
        <f t="shared" si="5"/>
        <v>1.0068452539999999</v>
      </c>
      <c r="X68" s="113">
        <f t="shared" si="6"/>
        <v>6.5905155400000002</v>
      </c>
      <c r="Y68" s="113">
        <f t="shared" si="7"/>
        <v>0</v>
      </c>
      <c r="Z68" s="126" t="str">
        <f t="shared" si="29"/>
        <v>J=</v>
      </c>
      <c r="AA68" s="118">
        <f t="shared" si="30"/>
        <v>44306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46013</v>
      </c>
      <c r="AP68" s="177">
        <f>VLOOKUP($AO68,[1]Plan1!$EW$172:$EZ$293,2)</f>
        <v>7276.54</v>
      </c>
      <c r="AQ68" s="176">
        <f t="shared" si="21"/>
        <v>45952</v>
      </c>
      <c r="AR68" s="177">
        <f t="shared" si="22"/>
        <v>7276.54</v>
      </c>
      <c r="AS68" s="176">
        <f t="shared" si="23"/>
        <v>45983</v>
      </c>
      <c r="AT68" s="178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44306</v>
      </c>
      <c r="B69" s="113">
        <f t="shared" si="9"/>
        <v>970.14002764000008</v>
      </c>
      <c r="C69" s="113">
        <f t="shared" si="25"/>
        <v>952.84226838999996</v>
      </c>
      <c r="D69" s="114">
        <f t="shared" si="10"/>
        <v>5574.49</v>
      </c>
      <c r="E69" s="115">
        <f t="shared" si="179"/>
        <v>5622.43</v>
      </c>
      <c r="F69" s="116">
        <f t="shared" si="180"/>
        <v>44249</v>
      </c>
      <c r="G69" s="117">
        <f t="shared" si="0"/>
        <v>8.5998898553949488E-3</v>
      </c>
      <c r="H69" s="118">
        <f t="shared" si="27"/>
        <v>44336</v>
      </c>
      <c r="I69" s="118">
        <f t="shared" si="12"/>
        <v>44306</v>
      </c>
      <c r="J69" s="119">
        <f t="shared" si="13"/>
        <v>20</v>
      </c>
      <c r="K69" s="119">
        <f t="shared" si="187"/>
        <v>20</v>
      </c>
      <c r="L69" s="8">
        <f t="shared" si="14"/>
        <v>1.00859988</v>
      </c>
      <c r="M69" s="120">
        <f t="shared" si="186"/>
        <v>1.0022494799999999</v>
      </c>
      <c r="N69" s="120">
        <f t="shared" si="115"/>
        <v>1.0022494799999999</v>
      </c>
      <c r="O69" s="113">
        <f t="shared" si="183"/>
        <v>1.0108687000000001</v>
      </c>
      <c r="P69" s="113">
        <f t="shared" si="3"/>
        <v>963.19842515000005</v>
      </c>
      <c r="Q69" s="167">
        <f t="shared" si="28"/>
        <v>2</v>
      </c>
      <c r="R69" s="168">
        <f t="shared" si="16"/>
        <v>4.7865672654956996E-2</v>
      </c>
      <c r="S69" s="113">
        <f t="shared" si="4"/>
        <v>46.104140520000001</v>
      </c>
      <c r="T69" s="123">
        <f t="shared" si="17"/>
        <v>9.4700000000000006E-2</v>
      </c>
      <c r="U69" s="121">
        <f t="shared" si="116"/>
        <v>20</v>
      </c>
      <c r="V69" s="121">
        <v>252</v>
      </c>
      <c r="W69" s="120">
        <f t="shared" si="5"/>
        <v>1.0072068249999999</v>
      </c>
      <c r="X69" s="113">
        <f t="shared" si="6"/>
        <v>6.9416024900000002</v>
      </c>
      <c r="Y69" s="113">
        <f t="shared" si="7"/>
        <v>53.045743010000002</v>
      </c>
      <c r="Z69" s="126" t="str">
        <f t="shared" si="29"/>
        <v>J=</v>
      </c>
      <c r="AA69" s="118">
        <f t="shared" si="30"/>
        <v>44306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46042</v>
      </c>
      <c r="AP69" s="177">
        <f>VLOOKUP($AO69,[1]Plan1!$EW$172:$EZ$293,2)</f>
        <v>7276.54</v>
      </c>
      <c r="AQ69" s="176">
        <f t="shared" si="21"/>
        <v>45981</v>
      </c>
      <c r="AR69" s="177">
        <f t="shared" si="22"/>
        <v>7276.54</v>
      </c>
      <c r="AS69" s="176">
        <f t="shared" si="23"/>
        <v>46011</v>
      </c>
      <c r="AT69" s="178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44307</v>
      </c>
      <c r="B70" s="113">
        <f t="shared" si="9"/>
        <v>917.82812443</v>
      </c>
      <c r="C70" s="113">
        <f t="shared" si="25"/>
        <v>907.23383228</v>
      </c>
      <c r="D70" s="114">
        <f t="shared" si="10"/>
        <v>5622.43</v>
      </c>
      <c r="E70" s="115">
        <f t="shared" si="179"/>
        <v>5674.72</v>
      </c>
      <c r="F70" s="116">
        <f t="shared" si="180"/>
        <v>44275</v>
      </c>
      <c r="G70" s="117">
        <f t="shared" si="0"/>
        <v>9.3002491805145304E-3</v>
      </c>
      <c r="H70" s="118">
        <f t="shared" si="27"/>
        <v>44336</v>
      </c>
      <c r="I70" s="118">
        <f t="shared" si="12"/>
        <v>44336</v>
      </c>
      <c r="J70" s="119">
        <f t="shared" si="13"/>
        <v>21</v>
      </c>
      <c r="K70" s="119">
        <f t="shared" si="187"/>
        <v>1</v>
      </c>
      <c r="L70" s="8">
        <f t="shared" si="14"/>
        <v>1.00044091</v>
      </c>
      <c r="M70" s="120">
        <f t="shared" si="186"/>
        <v>1.00859988</v>
      </c>
      <c r="N70" s="120">
        <f t="shared" si="115"/>
        <v>1.0108687052580623</v>
      </c>
      <c r="O70" s="113">
        <f t="shared" si="183"/>
        <v>1.0113144000000001</v>
      </c>
      <c r="P70" s="113">
        <f t="shared" si="3"/>
        <v>917.49863875000005</v>
      </c>
      <c r="Q70" s="167">
        <f t="shared" si="28"/>
        <v>0</v>
      </c>
      <c r="R70" s="168">
        <f t="shared" si="16"/>
        <v>0</v>
      </c>
      <c r="S70" s="113">
        <f t="shared" si="4"/>
        <v>0</v>
      </c>
      <c r="T70" s="123">
        <f t="shared" si="17"/>
        <v>9.4700000000000006E-2</v>
      </c>
      <c r="U70" s="121">
        <f t="shared" si="116"/>
        <v>1</v>
      </c>
      <c r="V70" s="121">
        <v>252</v>
      </c>
      <c r="W70" s="120">
        <f t="shared" si="5"/>
        <v>1.000359113</v>
      </c>
      <c r="X70" s="113">
        <f t="shared" si="6"/>
        <v>0.32948568</v>
      </c>
      <c r="Y70" s="113">
        <f t="shared" si="7"/>
        <v>0</v>
      </c>
      <c r="Z70" s="126" t="str">
        <f t="shared" si="29"/>
        <v>J=</v>
      </c>
      <c r="AA70" s="118">
        <f t="shared" si="30"/>
        <v>44336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46073</v>
      </c>
      <c r="AP70" s="177">
        <f>VLOOKUP($AO70,[1]Plan1!$EW$172:$EZ$293,2)</f>
        <v>7276.54</v>
      </c>
      <c r="AQ70" s="176">
        <f t="shared" si="21"/>
        <v>46011</v>
      </c>
      <c r="AR70" s="177">
        <f t="shared" si="22"/>
        <v>7276.54</v>
      </c>
      <c r="AS70" s="176">
        <f t="shared" si="23"/>
        <v>46042</v>
      </c>
      <c r="AT70" s="178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44308</v>
      </c>
      <c r="B71" s="113">
        <f t="shared" si="9"/>
        <v>917.82812443</v>
      </c>
      <c r="C71" s="113">
        <f t="shared" si="25"/>
        <v>907.23383228</v>
      </c>
      <c r="D71" s="114">
        <f t="shared" si="10"/>
        <v>5622.43</v>
      </c>
      <c r="E71" s="115">
        <f t="shared" si="179"/>
        <v>5674.72</v>
      </c>
      <c r="F71" s="116">
        <f t="shared" si="180"/>
        <v>44275</v>
      </c>
      <c r="G71" s="117">
        <f t="shared" si="0"/>
        <v>9.3002491805145304E-3</v>
      </c>
      <c r="H71" s="118">
        <f t="shared" si="27"/>
        <v>44336</v>
      </c>
      <c r="I71" s="118">
        <f t="shared" si="12"/>
        <v>44336</v>
      </c>
      <c r="J71" s="119">
        <f t="shared" si="13"/>
        <v>21</v>
      </c>
      <c r="K71" s="119">
        <f t="shared" si="187"/>
        <v>1</v>
      </c>
      <c r="L71" s="8">
        <f t="shared" si="14"/>
        <v>1.00044091</v>
      </c>
      <c r="M71" s="120">
        <f t="shared" si="186"/>
        <v>1.00859988</v>
      </c>
      <c r="N71" s="120">
        <f t="shared" si="115"/>
        <v>1.0108687052580623</v>
      </c>
      <c r="O71" s="113">
        <f t="shared" si="183"/>
        <v>1.0113144000000001</v>
      </c>
      <c r="P71" s="113">
        <f t="shared" si="3"/>
        <v>917.49863875000005</v>
      </c>
      <c r="Q71" s="167">
        <f t="shared" si="28"/>
        <v>0</v>
      </c>
      <c r="R71" s="168">
        <f t="shared" si="16"/>
        <v>0</v>
      </c>
      <c r="S71" s="113">
        <f t="shared" si="4"/>
        <v>0</v>
      </c>
      <c r="T71" s="123">
        <f t="shared" si="17"/>
        <v>9.4700000000000006E-2</v>
      </c>
      <c r="U71" s="121">
        <f t="shared" si="116"/>
        <v>1</v>
      </c>
      <c r="V71" s="121">
        <v>252</v>
      </c>
      <c r="W71" s="120">
        <f t="shared" si="5"/>
        <v>1.000359113</v>
      </c>
      <c r="X71" s="113">
        <f t="shared" si="6"/>
        <v>0.32948568</v>
      </c>
      <c r="Y71" s="113">
        <f t="shared" si="7"/>
        <v>0</v>
      </c>
      <c r="Z71" s="126" t="str">
        <f t="shared" si="29"/>
        <v>J=</v>
      </c>
      <c r="AA71" s="118">
        <f t="shared" si="30"/>
        <v>44336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46101</v>
      </c>
      <c r="AP71" s="177">
        <f>VLOOKUP($AO71,[1]Plan1!$EW$172:$EZ$293,2)</f>
        <v>7276.54</v>
      </c>
      <c r="AQ71" s="176">
        <f t="shared" si="21"/>
        <v>46042</v>
      </c>
      <c r="AR71" s="177">
        <f t="shared" si="22"/>
        <v>7276.54</v>
      </c>
      <c r="AS71" s="176">
        <f t="shared" si="23"/>
        <v>46073</v>
      </c>
      <c r="AT71" s="178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44309</v>
      </c>
      <c r="B72" s="113">
        <f t="shared" si="9"/>
        <v>918.56257372000005</v>
      </c>
      <c r="C72" s="113">
        <f t="shared" si="25"/>
        <v>907.23383228</v>
      </c>
      <c r="D72" s="114">
        <f t="shared" si="10"/>
        <v>5622.43</v>
      </c>
      <c r="E72" s="115">
        <f t="shared" si="179"/>
        <v>5674.72</v>
      </c>
      <c r="F72" s="116">
        <f t="shared" si="180"/>
        <v>44275</v>
      </c>
      <c r="G72" s="117">
        <f t="shared" si="0"/>
        <v>9.3002491805145304E-3</v>
      </c>
      <c r="H72" s="118">
        <f t="shared" si="27"/>
        <v>44336</v>
      </c>
      <c r="I72" s="118">
        <f t="shared" si="12"/>
        <v>44336</v>
      </c>
      <c r="J72" s="119">
        <f t="shared" si="13"/>
        <v>21</v>
      </c>
      <c r="K72" s="119">
        <f t="shared" si="187"/>
        <v>2</v>
      </c>
      <c r="L72" s="8">
        <f t="shared" si="14"/>
        <v>1.0008820300000001</v>
      </c>
      <c r="M72" s="120">
        <f t="shared" si="186"/>
        <v>1.00859988</v>
      </c>
      <c r="N72" s="120">
        <f t="shared" si="115"/>
        <v>1.0108687052580623</v>
      </c>
      <c r="O72" s="113">
        <f t="shared" si="183"/>
        <v>1.01176032</v>
      </c>
      <c r="P72" s="113">
        <f t="shared" si="3"/>
        <v>917.90319246000001</v>
      </c>
      <c r="Q72" s="167">
        <f t="shared" si="28"/>
        <v>0</v>
      </c>
      <c r="R72" s="168">
        <f t="shared" si="16"/>
        <v>0</v>
      </c>
      <c r="S72" s="113">
        <f t="shared" si="4"/>
        <v>0</v>
      </c>
      <c r="T72" s="123">
        <f t="shared" si="17"/>
        <v>9.4700000000000006E-2</v>
      </c>
      <c r="U72" s="121">
        <f t="shared" si="116"/>
        <v>2</v>
      </c>
      <c r="V72" s="121">
        <v>252</v>
      </c>
      <c r="W72" s="120">
        <f t="shared" si="5"/>
        <v>1.0007183559999999</v>
      </c>
      <c r="X72" s="113">
        <f t="shared" si="6"/>
        <v>0.65938125999999997</v>
      </c>
      <c r="Y72" s="113">
        <f t="shared" si="7"/>
        <v>0</v>
      </c>
      <c r="Z72" s="126" t="str">
        <f t="shared" si="29"/>
        <v>J=</v>
      </c>
      <c r="AA72" s="118">
        <f t="shared" si="30"/>
        <v>44336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46132</v>
      </c>
      <c r="AP72" s="177">
        <f>VLOOKUP($AO72,[1]Plan1!$EW$172:$EZ$293,2)</f>
        <v>7276.54</v>
      </c>
      <c r="AQ72" s="176">
        <f t="shared" si="21"/>
        <v>46073</v>
      </c>
      <c r="AR72" s="177">
        <f t="shared" si="22"/>
        <v>7276.54</v>
      </c>
      <c r="AS72" s="176">
        <f t="shared" si="23"/>
        <v>46101</v>
      </c>
      <c r="AT72" s="17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44310</v>
      </c>
      <c r="B73" s="113">
        <f t="shared" si="9"/>
        <v>919.29759468999998</v>
      </c>
      <c r="C73" s="113">
        <f t="shared" si="25"/>
        <v>907.23383228</v>
      </c>
      <c r="D73" s="114">
        <f t="shared" si="10"/>
        <v>5622.43</v>
      </c>
      <c r="E73" s="115">
        <f t="shared" si="179"/>
        <v>5674.72</v>
      </c>
      <c r="F73" s="116">
        <f t="shared" si="180"/>
        <v>44275</v>
      </c>
      <c r="G73" s="117">
        <f t="shared" si="0"/>
        <v>9.3002491805145304E-3</v>
      </c>
      <c r="H73" s="118">
        <f t="shared" si="27"/>
        <v>44336</v>
      </c>
      <c r="I73" s="118">
        <f t="shared" si="12"/>
        <v>44336</v>
      </c>
      <c r="J73" s="119">
        <f t="shared" si="13"/>
        <v>21</v>
      </c>
      <c r="K73" s="119">
        <f t="shared" si="187"/>
        <v>3</v>
      </c>
      <c r="L73" s="8">
        <f t="shared" si="14"/>
        <v>1.0013233399999999</v>
      </c>
      <c r="M73" s="120">
        <f t="shared" si="186"/>
        <v>1.00859988</v>
      </c>
      <c r="N73" s="120">
        <f t="shared" si="115"/>
        <v>1.0108687052580623</v>
      </c>
      <c r="O73" s="113">
        <f t="shared" si="183"/>
        <v>1.0122064200000001</v>
      </c>
      <c r="P73" s="113">
        <f t="shared" si="3"/>
        <v>918.30790947000003</v>
      </c>
      <c r="Q73" s="167">
        <f t="shared" si="28"/>
        <v>0</v>
      </c>
      <c r="R73" s="168">
        <f t="shared" si="16"/>
        <v>0</v>
      </c>
      <c r="S73" s="113">
        <f t="shared" si="4"/>
        <v>0</v>
      </c>
      <c r="T73" s="123">
        <f t="shared" si="17"/>
        <v>9.4700000000000006E-2</v>
      </c>
      <c r="U73" s="121">
        <f t="shared" si="116"/>
        <v>3</v>
      </c>
      <c r="V73" s="121">
        <v>252</v>
      </c>
      <c r="W73" s="120">
        <f t="shared" si="5"/>
        <v>1.001077727</v>
      </c>
      <c r="X73" s="113">
        <f t="shared" si="6"/>
        <v>0.98968522000000003</v>
      </c>
      <c r="Y73" s="113">
        <f t="shared" si="7"/>
        <v>0</v>
      </c>
      <c r="Z73" s="126" t="str">
        <f t="shared" si="29"/>
        <v>J=</v>
      </c>
      <c r="AA73" s="118">
        <f t="shared" si="30"/>
        <v>44336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46162</v>
      </c>
      <c r="AP73" s="177">
        <f>VLOOKUP($AO73,[1]Plan1!$EW$172:$EZ$293,2)</f>
        <v>7276.54</v>
      </c>
      <c r="AQ73" s="176">
        <f t="shared" si="21"/>
        <v>46101</v>
      </c>
      <c r="AR73" s="177">
        <f t="shared" si="22"/>
        <v>7276.54</v>
      </c>
      <c r="AS73" s="176">
        <f t="shared" si="23"/>
        <v>46132</v>
      </c>
      <c r="AT73" s="17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44311</v>
      </c>
      <c r="B74" s="113">
        <f t="shared" ref="B74:B137" si="188">(P74+X74)</f>
        <v>919.29759468999998</v>
      </c>
      <c r="C74" s="113">
        <f t="shared" si="25"/>
        <v>907.23383228</v>
      </c>
      <c r="D74" s="114">
        <f t="shared" si="10"/>
        <v>5622.43</v>
      </c>
      <c r="E74" s="115">
        <f t="shared" si="179"/>
        <v>5674.72</v>
      </c>
      <c r="F74" s="116">
        <f t="shared" si="180"/>
        <v>44275</v>
      </c>
      <c r="G74" s="117">
        <f t="shared" ref="G74:G137" si="189">(E74/D74)-1</f>
        <v>9.3002491805145304E-3</v>
      </c>
      <c r="H74" s="118">
        <f t="shared" si="27"/>
        <v>44336</v>
      </c>
      <c r="I74" s="118">
        <f t="shared" ref="I74:I137" si="190">IF(A74&gt;I73,H74,I73)</f>
        <v>44336</v>
      </c>
      <c r="J74" s="119">
        <f t="shared" si="13"/>
        <v>21</v>
      </c>
      <c r="K74" s="119">
        <f t="shared" si="187"/>
        <v>3</v>
      </c>
      <c r="L74" s="8">
        <f t="shared" si="14"/>
        <v>1.0013233399999999</v>
      </c>
      <c r="M74" s="120">
        <f t="shared" si="186"/>
        <v>1.00859988</v>
      </c>
      <c r="N74" s="120">
        <f t="shared" si="115"/>
        <v>1.0108687052580623</v>
      </c>
      <c r="O74" s="113">
        <f t="shared" si="183"/>
        <v>1.0122064200000001</v>
      </c>
      <c r="P74" s="113">
        <f t="shared" ref="P74:P137" si="191">TRUNC(C74*O74,8)</f>
        <v>918.30790947000003</v>
      </c>
      <c r="Q74" s="167">
        <f t="shared" si="28"/>
        <v>0</v>
      </c>
      <c r="R74" s="168">
        <f t="shared" si="16"/>
        <v>0</v>
      </c>
      <c r="S74" s="113">
        <f t="shared" ref="S74:S137" si="192">IF(R74&gt;0,TRUNC(R74*P74,8),0)</f>
        <v>0</v>
      </c>
      <c r="T74" s="123">
        <f t="shared" si="17"/>
        <v>9.4700000000000006E-2</v>
      </c>
      <c r="U74" s="121">
        <f t="shared" si="116"/>
        <v>3</v>
      </c>
      <c r="V74" s="121">
        <v>252</v>
      </c>
      <c r="W74" s="120">
        <f t="shared" ref="W74:W137" si="193">ROUND((1+T74)^TRUNC((U74/V74),9),9)</f>
        <v>1.001077727</v>
      </c>
      <c r="X74" s="113">
        <f t="shared" ref="X74:X137" si="194">TRUNC((P74*(W74-1)),8)</f>
        <v>0.98968522000000003</v>
      </c>
      <c r="Y74" s="113">
        <f t="shared" ref="Y74:Y137" si="195">IF(Q74&gt;0,S74+X74,0)</f>
        <v>0</v>
      </c>
      <c r="Z74" s="126" t="str">
        <f t="shared" si="29"/>
        <v>J=</v>
      </c>
      <c r="AA74" s="118">
        <f t="shared" si="30"/>
        <v>44336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46195</v>
      </c>
      <c r="AP74" s="177">
        <f>VLOOKUP($AO74,[1]Plan1!$EW$172:$EZ$293,2)</f>
        <v>7276.54</v>
      </c>
      <c r="AQ74" s="176">
        <f t="shared" si="21"/>
        <v>46134</v>
      </c>
      <c r="AR74" s="177">
        <f t="shared" si="22"/>
        <v>7276.54</v>
      </c>
      <c r="AS74" s="176">
        <f t="shared" si="23"/>
        <v>46164</v>
      </c>
      <c r="AT74" s="17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96">(A74+1)</f>
        <v>44312</v>
      </c>
      <c r="B75" s="113">
        <f t="shared" si="188"/>
        <v>919.29759468999998</v>
      </c>
      <c r="C75" s="113">
        <f t="shared" si="25"/>
        <v>907.23383228</v>
      </c>
      <c r="D75" s="114">
        <f t="shared" ref="D75:D138" si="197">IF(E75=E74,D74,E74)</f>
        <v>5622.43</v>
      </c>
      <c r="E75" s="115">
        <f t="shared" si="179"/>
        <v>5674.72</v>
      </c>
      <c r="F75" s="116">
        <f t="shared" si="180"/>
        <v>44275</v>
      </c>
      <c r="G75" s="117">
        <f t="shared" si="189"/>
        <v>9.3002491805145304E-3</v>
      </c>
      <c r="H75" s="118">
        <f t="shared" si="27"/>
        <v>44336</v>
      </c>
      <c r="I75" s="118">
        <f t="shared" si="190"/>
        <v>44336</v>
      </c>
      <c r="J75" s="119">
        <f t="shared" ref="J75:J138" si="198">IF(I75=I74,J74,NETWORKDAYS(I74,I75,$AD$148:$AD$502)-1)</f>
        <v>21</v>
      </c>
      <c r="K75" s="119">
        <f t="shared" si="187"/>
        <v>3</v>
      </c>
      <c r="L75" s="8">
        <f t="shared" ref="L75:L138" si="199">IF(E75&lt;D75,1,TRUNC((E75/D75)^TRUNC((K75/J75),9),8))</f>
        <v>1.0013233399999999</v>
      </c>
      <c r="M75" s="120">
        <f t="shared" si="186"/>
        <v>1.00859988</v>
      </c>
      <c r="N75" s="120">
        <f t="shared" si="115"/>
        <v>1.0108687052580623</v>
      </c>
      <c r="O75" s="113">
        <f t="shared" si="183"/>
        <v>1.0122064200000001</v>
      </c>
      <c r="P75" s="113">
        <f t="shared" si="191"/>
        <v>918.30790947000003</v>
      </c>
      <c r="Q75" s="167">
        <f t="shared" si="28"/>
        <v>0</v>
      </c>
      <c r="R75" s="168">
        <f t="shared" ref="R75:R138" si="200">IF(Q75&gt;0,VLOOKUP($A75,$AD$10:$AI$140,6),0)</f>
        <v>0</v>
      </c>
      <c r="S75" s="113">
        <f t="shared" si="192"/>
        <v>0</v>
      </c>
      <c r="T75" s="123">
        <f t="shared" ref="T75:T138" si="201">(T74)</f>
        <v>9.4700000000000006E-2</v>
      </c>
      <c r="U75" s="121">
        <f t="shared" si="116"/>
        <v>3</v>
      </c>
      <c r="V75" s="121">
        <v>252</v>
      </c>
      <c r="W75" s="120">
        <f t="shared" si="193"/>
        <v>1.001077727</v>
      </c>
      <c r="X75" s="113">
        <f t="shared" si="194"/>
        <v>0.98968522000000003</v>
      </c>
      <c r="Y75" s="113">
        <f t="shared" si="195"/>
        <v>0</v>
      </c>
      <c r="Z75" s="126" t="str">
        <f t="shared" si="29"/>
        <v>J=</v>
      </c>
      <c r="AA75" s="118">
        <f t="shared" si="30"/>
        <v>44336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02">AJ213</f>
        <v>46223</v>
      </c>
      <c r="AP75" s="177">
        <f>VLOOKUP($AO75,[1]Plan1!$EW$172:$EZ$293,2)</f>
        <v>7276.54</v>
      </c>
      <c r="AQ75" s="176">
        <f t="shared" ref="AQ75:AQ131" si="203">EDATE($AO75,-2)</f>
        <v>46162</v>
      </c>
      <c r="AR75" s="177">
        <f t="shared" ref="AR75:AR131" si="204">AP76</f>
        <v>7276.54</v>
      </c>
      <c r="AS75" s="176">
        <f t="shared" ref="AS75:AS131" si="205">EDATE($AO75,-1)</f>
        <v>46193</v>
      </c>
      <c r="AT75" s="178">
        <f t="shared" ref="AT75:AT131" si="20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96"/>
        <v>44313</v>
      </c>
      <c r="B76" s="113">
        <f t="shared" si="188"/>
        <v>920.03320770000005</v>
      </c>
      <c r="C76" s="113">
        <f t="shared" ref="C76:C139" si="207">TRUNC(IF(Q75&gt;0,VLOOKUP(A75,$AD$12:$AE$140,2),C75),8)</f>
        <v>907.23383228</v>
      </c>
      <c r="D76" s="114">
        <f t="shared" si="197"/>
        <v>5622.43</v>
      </c>
      <c r="E76" s="115">
        <f t="shared" si="179"/>
        <v>5674.72</v>
      </c>
      <c r="F76" s="116">
        <f t="shared" si="180"/>
        <v>44275</v>
      </c>
      <c r="G76" s="117">
        <f t="shared" si="189"/>
        <v>9.3002491805145304E-3</v>
      </c>
      <c r="H76" s="118">
        <f t="shared" ref="H76:H139" si="208">IF(DAY(A76)=H$9,VLOOKUP(A76,AH$118:AN$450,4),H75)</f>
        <v>44336</v>
      </c>
      <c r="I76" s="118">
        <f t="shared" si="190"/>
        <v>44336</v>
      </c>
      <c r="J76" s="119">
        <f t="shared" si="198"/>
        <v>21</v>
      </c>
      <c r="K76" s="119">
        <f t="shared" si="187"/>
        <v>4</v>
      </c>
      <c r="L76" s="8">
        <f t="shared" si="199"/>
        <v>1.0017648400000001</v>
      </c>
      <c r="M76" s="120">
        <f t="shared" si="186"/>
        <v>1.00859988</v>
      </c>
      <c r="N76" s="120">
        <f t="shared" si="115"/>
        <v>1.0108687052580623</v>
      </c>
      <c r="O76" s="113">
        <f t="shared" si="183"/>
        <v>1.01265272</v>
      </c>
      <c r="P76" s="113">
        <f t="shared" si="191"/>
        <v>918.71280793000005</v>
      </c>
      <c r="Q76" s="167">
        <f t="shared" ref="Q76:Q139" si="209">IF(VLOOKUP(A76,AD$10:AK$140,8)=VLOOKUP(A75,AD$10:AK$140,8),0,VLOOKUP(A76,AD$10:AK$140,8))</f>
        <v>0</v>
      </c>
      <c r="R76" s="168">
        <f t="shared" si="200"/>
        <v>0</v>
      </c>
      <c r="S76" s="113">
        <f t="shared" si="192"/>
        <v>0</v>
      </c>
      <c r="T76" s="123">
        <f t="shared" si="201"/>
        <v>9.4700000000000006E-2</v>
      </c>
      <c r="U76" s="121">
        <f t="shared" si="116"/>
        <v>4</v>
      </c>
      <c r="V76" s="121">
        <v>252</v>
      </c>
      <c r="W76" s="120">
        <f t="shared" si="193"/>
        <v>1.0014372279999999</v>
      </c>
      <c r="X76" s="113">
        <f t="shared" si="194"/>
        <v>1.3203997700000001</v>
      </c>
      <c r="Y76" s="113">
        <f t="shared" si="195"/>
        <v>0</v>
      </c>
      <c r="Z76" s="126" t="str">
        <f t="shared" ref="Z76:Z139" si="210">IF($Q75&gt;0,VLOOKUP($A75,$AD$10:$AM$140,9),Z75)</f>
        <v>J=</v>
      </c>
      <c r="AA76" s="118">
        <f t="shared" ref="AA76:AA139" si="211">IF($Q75&gt;0,VLOOKUP($A75,$AD$10:$AM$140,10),AA75)</f>
        <v>44336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02"/>
        <v>46254</v>
      </c>
      <c r="AP76" s="177">
        <f>VLOOKUP($AO76,[1]Plan1!$EW$172:$EZ$293,2)</f>
        <v>7276.54</v>
      </c>
      <c r="AQ76" s="176">
        <f t="shared" si="203"/>
        <v>46193</v>
      </c>
      <c r="AR76" s="177">
        <f t="shared" si="204"/>
        <v>7276.54</v>
      </c>
      <c r="AS76" s="176">
        <f t="shared" si="205"/>
        <v>46223</v>
      </c>
      <c r="AT76" s="178">
        <f t="shared" si="20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96"/>
        <v>44314</v>
      </c>
      <c r="B77" s="113">
        <f t="shared" si="188"/>
        <v>920.76941124999996</v>
      </c>
      <c r="C77" s="113">
        <f t="shared" si="207"/>
        <v>907.23383228</v>
      </c>
      <c r="D77" s="114">
        <f t="shared" si="197"/>
        <v>5622.43</v>
      </c>
      <c r="E77" s="115">
        <f t="shared" si="179"/>
        <v>5674.72</v>
      </c>
      <c r="F77" s="116">
        <f t="shared" si="180"/>
        <v>44275</v>
      </c>
      <c r="G77" s="117">
        <f t="shared" si="189"/>
        <v>9.3002491805145304E-3</v>
      </c>
      <c r="H77" s="118">
        <f t="shared" si="208"/>
        <v>44336</v>
      </c>
      <c r="I77" s="118">
        <f t="shared" si="190"/>
        <v>44336</v>
      </c>
      <c r="J77" s="119">
        <f t="shared" si="198"/>
        <v>21</v>
      </c>
      <c r="K77" s="119">
        <f t="shared" si="187"/>
        <v>5</v>
      </c>
      <c r="L77" s="8">
        <f t="shared" si="199"/>
        <v>1.00220654</v>
      </c>
      <c r="M77" s="120">
        <f t="shared" si="186"/>
        <v>1.00859988</v>
      </c>
      <c r="N77" s="120">
        <f t="shared" si="115"/>
        <v>1.0108687052580623</v>
      </c>
      <c r="O77" s="113">
        <f t="shared" si="183"/>
        <v>1.01309922</v>
      </c>
      <c r="P77" s="113">
        <f t="shared" si="191"/>
        <v>919.11788783999998</v>
      </c>
      <c r="Q77" s="167">
        <f t="shared" si="209"/>
        <v>0</v>
      </c>
      <c r="R77" s="168">
        <f t="shared" si="200"/>
        <v>0</v>
      </c>
      <c r="S77" s="113">
        <f t="shared" si="192"/>
        <v>0</v>
      </c>
      <c r="T77" s="123">
        <f t="shared" si="201"/>
        <v>9.4700000000000006E-2</v>
      </c>
      <c r="U77" s="121">
        <f t="shared" si="116"/>
        <v>5</v>
      </c>
      <c r="V77" s="121">
        <v>252</v>
      </c>
      <c r="W77" s="120">
        <f t="shared" si="193"/>
        <v>1.001796857</v>
      </c>
      <c r="X77" s="113">
        <f t="shared" si="194"/>
        <v>1.65152341</v>
      </c>
      <c r="Y77" s="113">
        <f t="shared" si="195"/>
        <v>0</v>
      </c>
      <c r="Z77" s="126" t="str">
        <f t="shared" si="210"/>
        <v>J=</v>
      </c>
      <c r="AA77" s="118">
        <f t="shared" si="211"/>
        <v>44336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02"/>
        <v>46286</v>
      </c>
      <c r="AP77" s="177">
        <f>VLOOKUP($AO77,[1]Plan1!$EW$172:$EZ$293,2)</f>
        <v>7276.54</v>
      </c>
      <c r="AQ77" s="176">
        <f t="shared" si="203"/>
        <v>46224</v>
      </c>
      <c r="AR77" s="177">
        <f t="shared" si="204"/>
        <v>7276.54</v>
      </c>
      <c r="AS77" s="176">
        <f t="shared" si="205"/>
        <v>46255</v>
      </c>
      <c r="AT77" s="178">
        <f t="shared" si="20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96"/>
        <v>44315</v>
      </c>
      <c r="B78" s="113">
        <f t="shared" si="188"/>
        <v>921.50620751999998</v>
      </c>
      <c r="C78" s="113">
        <f t="shared" si="207"/>
        <v>907.23383228</v>
      </c>
      <c r="D78" s="114">
        <f t="shared" si="197"/>
        <v>5622.43</v>
      </c>
      <c r="E78" s="115">
        <f t="shared" si="179"/>
        <v>5674.72</v>
      </c>
      <c r="F78" s="116">
        <f t="shared" si="180"/>
        <v>44275</v>
      </c>
      <c r="G78" s="117">
        <f t="shared" si="189"/>
        <v>9.3002491805145304E-3</v>
      </c>
      <c r="H78" s="118">
        <f t="shared" si="208"/>
        <v>44336</v>
      </c>
      <c r="I78" s="118">
        <f t="shared" si="190"/>
        <v>44336</v>
      </c>
      <c r="J78" s="119">
        <f t="shared" si="198"/>
        <v>21</v>
      </c>
      <c r="K78" s="119">
        <f t="shared" si="187"/>
        <v>6</v>
      </c>
      <c r="L78" s="8">
        <f t="shared" si="199"/>
        <v>1.00264843</v>
      </c>
      <c r="M78" s="120">
        <f t="shared" si="186"/>
        <v>1.00859988</v>
      </c>
      <c r="N78" s="120">
        <f t="shared" si="115"/>
        <v>1.0108687052580623</v>
      </c>
      <c r="O78" s="113">
        <f t="shared" si="183"/>
        <v>1.0135459200000001</v>
      </c>
      <c r="P78" s="113">
        <f t="shared" si="191"/>
        <v>919.52314919000003</v>
      </c>
      <c r="Q78" s="167">
        <f t="shared" si="209"/>
        <v>0</v>
      </c>
      <c r="R78" s="168">
        <f t="shared" si="200"/>
        <v>0</v>
      </c>
      <c r="S78" s="113">
        <f t="shared" si="192"/>
        <v>0</v>
      </c>
      <c r="T78" s="123">
        <f t="shared" si="201"/>
        <v>9.4700000000000006E-2</v>
      </c>
      <c r="U78" s="121">
        <f t="shared" si="116"/>
        <v>6</v>
      </c>
      <c r="V78" s="121">
        <v>252</v>
      </c>
      <c r="W78" s="120">
        <f t="shared" si="193"/>
        <v>1.0021566159999999</v>
      </c>
      <c r="X78" s="113">
        <f t="shared" si="194"/>
        <v>1.98305833</v>
      </c>
      <c r="Y78" s="113">
        <f t="shared" si="195"/>
        <v>0</v>
      </c>
      <c r="Z78" s="126" t="str">
        <f t="shared" si="210"/>
        <v>J=</v>
      </c>
      <c r="AA78" s="118">
        <f t="shared" si="211"/>
        <v>44336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02"/>
        <v>46315</v>
      </c>
      <c r="AP78" s="177">
        <f>VLOOKUP($AO78,[1]Plan1!$EW$172:$EZ$293,2)</f>
        <v>7276.54</v>
      </c>
      <c r="AQ78" s="176">
        <f t="shared" si="203"/>
        <v>46254</v>
      </c>
      <c r="AR78" s="177">
        <f t="shared" si="204"/>
        <v>7276.54</v>
      </c>
      <c r="AS78" s="176">
        <f t="shared" si="205"/>
        <v>46285</v>
      </c>
      <c r="AT78" s="178">
        <f t="shared" si="20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96"/>
        <v>44316</v>
      </c>
      <c r="B79" s="113">
        <f t="shared" si="188"/>
        <v>922.24358687000006</v>
      </c>
      <c r="C79" s="113">
        <f t="shared" si="207"/>
        <v>907.23383228</v>
      </c>
      <c r="D79" s="114">
        <f t="shared" si="197"/>
        <v>5622.43</v>
      </c>
      <c r="E79" s="115">
        <f t="shared" si="179"/>
        <v>5674.72</v>
      </c>
      <c r="F79" s="116">
        <f t="shared" si="180"/>
        <v>44275</v>
      </c>
      <c r="G79" s="117">
        <f t="shared" si="189"/>
        <v>9.3002491805145304E-3</v>
      </c>
      <c r="H79" s="118">
        <f t="shared" si="208"/>
        <v>44336</v>
      </c>
      <c r="I79" s="118">
        <f t="shared" si="190"/>
        <v>44336</v>
      </c>
      <c r="J79" s="119">
        <f t="shared" si="198"/>
        <v>21</v>
      </c>
      <c r="K79" s="119">
        <f t="shared" si="187"/>
        <v>7</v>
      </c>
      <c r="L79" s="8">
        <f t="shared" si="199"/>
        <v>1.00309052</v>
      </c>
      <c r="M79" s="120">
        <f t="shared" si="186"/>
        <v>1.00859988</v>
      </c>
      <c r="N79" s="120">
        <f t="shared" si="115"/>
        <v>1.0108687052580623</v>
      </c>
      <c r="O79" s="113">
        <f t="shared" si="183"/>
        <v>1.01399281</v>
      </c>
      <c r="P79" s="113">
        <f t="shared" si="191"/>
        <v>919.92858292000005</v>
      </c>
      <c r="Q79" s="167">
        <f t="shared" si="209"/>
        <v>0</v>
      </c>
      <c r="R79" s="168">
        <f t="shared" si="200"/>
        <v>0</v>
      </c>
      <c r="S79" s="113">
        <f t="shared" si="192"/>
        <v>0</v>
      </c>
      <c r="T79" s="123">
        <f t="shared" si="201"/>
        <v>9.4700000000000006E-2</v>
      </c>
      <c r="U79" s="121">
        <f t="shared" si="116"/>
        <v>7</v>
      </c>
      <c r="V79" s="121">
        <v>252</v>
      </c>
      <c r="W79" s="120">
        <f t="shared" si="193"/>
        <v>1.0025165039999999</v>
      </c>
      <c r="X79" s="113">
        <f t="shared" si="194"/>
        <v>2.3150039499999999</v>
      </c>
      <c r="Y79" s="113">
        <f t="shared" si="195"/>
        <v>0</v>
      </c>
      <c r="Z79" s="126" t="str">
        <f t="shared" si="210"/>
        <v>J=</v>
      </c>
      <c r="AA79" s="118">
        <f t="shared" si="211"/>
        <v>44336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02"/>
        <v>46346</v>
      </c>
      <c r="AP79" s="177">
        <f>VLOOKUP($AO79,[1]Plan1!$EW$172:$EZ$293,2)</f>
        <v>7276.54</v>
      </c>
      <c r="AQ79" s="176">
        <f t="shared" si="203"/>
        <v>46285</v>
      </c>
      <c r="AR79" s="177">
        <f t="shared" si="204"/>
        <v>7276.54</v>
      </c>
      <c r="AS79" s="176">
        <f t="shared" si="205"/>
        <v>46315</v>
      </c>
      <c r="AT79" s="178">
        <f t="shared" si="20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96"/>
        <v>44317</v>
      </c>
      <c r="B80" s="113">
        <f t="shared" si="188"/>
        <v>922.98155872999996</v>
      </c>
      <c r="C80" s="113">
        <f t="shared" si="207"/>
        <v>907.23383228</v>
      </c>
      <c r="D80" s="114">
        <f t="shared" si="197"/>
        <v>5622.43</v>
      </c>
      <c r="E80" s="115">
        <f t="shared" si="179"/>
        <v>5674.72</v>
      </c>
      <c r="F80" s="116">
        <f t="shared" si="180"/>
        <v>44275</v>
      </c>
      <c r="G80" s="117">
        <f t="shared" si="189"/>
        <v>9.3002491805145304E-3</v>
      </c>
      <c r="H80" s="118">
        <f t="shared" si="208"/>
        <v>44336</v>
      </c>
      <c r="I80" s="118">
        <f t="shared" si="190"/>
        <v>44336</v>
      </c>
      <c r="J80" s="119">
        <f t="shared" si="198"/>
        <v>21</v>
      </c>
      <c r="K80" s="119">
        <f t="shared" si="187"/>
        <v>8</v>
      </c>
      <c r="L80" s="8">
        <f t="shared" si="199"/>
        <v>1.0035327999999999</v>
      </c>
      <c r="M80" s="120">
        <f t="shared" si="186"/>
        <v>1.00859988</v>
      </c>
      <c r="N80" s="120">
        <f t="shared" si="115"/>
        <v>1.0108687052580623</v>
      </c>
      <c r="O80" s="113">
        <f t="shared" si="183"/>
        <v>1.0144398999999999</v>
      </c>
      <c r="P80" s="113">
        <f t="shared" si="191"/>
        <v>920.33419808999997</v>
      </c>
      <c r="Q80" s="167">
        <f t="shared" si="209"/>
        <v>0</v>
      </c>
      <c r="R80" s="168">
        <f t="shared" si="200"/>
        <v>0</v>
      </c>
      <c r="S80" s="113">
        <f t="shared" si="192"/>
        <v>0</v>
      </c>
      <c r="T80" s="123">
        <f t="shared" si="201"/>
        <v>9.4700000000000006E-2</v>
      </c>
      <c r="U80" s="121">
        <f t="shared" si="116"/>
        <v>8</v>
      </c>
      <c r="V80" s="121">
        <v>252</v>
      </c>
      <c r="W80" s="120">
        <f t="shared" si="193"/>
        <v>1.0028765209999999</v>
      </c>
      <c r="X80" s="113">
        <f t="shared" si="194"/>
        <v>2.64736064</v>
      </c>
      <c r="Y80" s="113">
        <f t="shared" si="195"/>
        <v>0</v>
      </c>
      <c r="Z80" s="126" t="str">
        <f t="shared" si="210"/>
        <v>J=</v>
      </c>
      <c r="AA80" s="118">
        <f t="shared" si="211"/>
        <v>44336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02"/>
        <v>46377</v>
      </c>
      <c r="AP80" s="177">
        <f>VLOOKUP($AO80,[1]Plan1!$EW$172:$EZ$293,2)</f>
        <v>7276.54</v>
      </c>
      <c r="AQ80" s="176">
        <f t="shared" si="203"/>
        <v>46316</v>
      </c>
      <c r="AR80" s="177">
        <f t="shared" si="204"/>
        <v>7276.54</v>
      </c>
      <c r="AS80" s="176">
        <f t="shared" si="205"/>
        <v>46347</v>
      </c>
      <c r="AT80" s="178">
        <f t="shared" si="20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96"/>
        <v>44318</v>
      </c>
      <c r="B81" s="113">
        <f t="shared" si="188"/>
        <v>922.98155872999996</v>
      </c>
      <c r="C81" s="113">
        <f t="shared" si="207"/>
        <v>907.23383228</v>
      </c>
      <c r="D81" s="114">
        <f t="shared" si="197"/>
        <v>5622.43</v>
      </c>
      <c r="E81" s="115">
        <f t="shared" si="179"/>
        <v>5674.72</v>
      </c>
      <c r="F81" s="116">
        <f t="shared" si="180"/>
        <v>44275</v>
      </c>
      <c r="G81" s="117">
        <f t="shared" si="189"/>
        <v>9.3002491805145304E-3</v>
      </c>
      <c r="H81" s="118">
        <f t="shared" si="208"/>
        <v>44336</v>
      </c>
      <c r="I81" s="118">
        <f t="shared" si="190"/>
        <v>44336</v>
      </c>
      <c r="J81" s="119">
        <f t="shared" si="198"/>
        <v>21</v>
      </c>
      <c r="K81" s="119">
        <f t="shared" si="187"/>
        <v>8</v>
      </c>
      <c r="L81" s="8">
        <f t="shared" si="199"/>
        <v>1.0035327999999999</v>
      </c>
      <c r="M81" s="120">
        <f t="shared" si="186"/>
        <v>1.00859988</v>
      </c>
      <c r="N81" s="120">
        <f t="shared" si="115"/>
        <v>1.0108687052580623</v>
      </c>
      <c r="O81" s="113">
        <f t="shared" si="183"/>
        <v>1.0144398999999999</v>
      </c>
      <c r="P81" s="113">
        <f t="shared" si="191"/>
        <v>920.33419808999997</v>
      </c>
      <c r="Q81" s="167">
        <f t="shared" si="209"/>
        <v>0</v>
      </c>
      <c r="R81" s="168">
        <f t="shared" si="200"/>
        <v>0</v>
      </c>
      <c r="S81" s="113">
        <f t="shared" si="192"/>
        <v>0</v>
      </c>
      <c r="T81" s="123">
        <f t="shared" si="201"/>
        <v>9.4700000000000006E-2</v>
      </c>
      <c r="U81" s="121">
        <f t="shared" si="116"/>
        <v>8</v>
      </c>
      <c r="V81" s="121">
        <v>252</v>
      </c>
      <c r="W81" s="120">
        <f t="shared" si="193"/>
        <v>1.0028765209999999</v>
      </c>
      <c r="X81" s="113">
        <f t="shared" si="194"/>
        <v>2.64736064</v>
      </c>
      <c r="Y81" s="113">
        <f t="shared" si="195"/>
        <v>0</v>
      </c>
      <c r="Z81" s="126" t="str">
        <f t="shared" si="210"/>
        <v>J=</v>
      </c>
      <c r="AA81" s="118">
        <f t="shared" si="211"/>
        <v>44336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02"/>
        <v>46407</v>
      </c>
      <c r="AP81" s="177">
        <f>VLOOKUP($AO81,[1]Plan1!$EW$172:$EZ$293,2)</f>
        <v>7276.54</v>
      </c>
      <c r="AQ81" s="176">
        <f t="shared" si="203"/>
        <v>46346</v>
      </c>
      <c r="AR81" s="177">
        <f t="shared" si="204"/>
        <v>7276.54</v>
      </c>
      <c r="AS81" s="176">
        <f t="shared" si="205"/>
        <v>46376</v>
      </c>
      <c r="AT81" s="178">
        <f t="shared" si="20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96"/>
        <v>44319</v>
      </c>
      <c r="B82" s="113">
        <f t="shared" si="188"/>
        <v>922.98155872999996</v>
      </c>
      <c r="C82" s="113">
        <f t="shared" si="207"/>
        <v>907.23383228</v>
      </c>
      <c r="D82" s="114">
        <f t="shared" si="197"/>
        <v>5622.43</v>
      </c>
      <c r="E82" s="115">
        <f t="shared" si="179"/>
        <v>5674.72</v>
      </c>
      <c r="F82" s="116">
        <f t="shared" si="180"/>
        <v>44275</v>
      </c>
      <c r="G82" s="117">
        <f t="shared" si="189"/>
        <v>9.3002491805145304E-3</v>
      </c>
      <c r="H82" s="118">
        <f t="shared" si="208"/>
        <v>44336</v>
      </c>
      <c r="I82" s="118">
        <f t="shared" si="190"/>
        <v>44336</v>
      </c>
      <c r="J82" s="119">
        <f t="shared" si="198"/>
        <v>21</v>
      </c>
      <c r="K82" s="119">
        <f t="shared" si="187"/>
        <v>8</v>
      </c>
      <c r="L82" s="8">
        <f t="shared" si="199"/>
        <v>1.0035327999999999</v>
      </c>
      <c r="M82" s="120">
        <f t="shared" si="186"/>
        <v>1.00859988</v>
      </c>
      <c r="N82" s="120">
        <f t="shared" si="115"/>
        <v>1.0108687052580623</v>
      </c>
      <c r="O82" s="113">
        <f t="shared" si="183"/>
        <v>1.0144398999999999</v>
      </c>
      <c r="P82" s="113">
        <f t="shared" si="191"/>
        <v>920.33419808999997</v>
      </c>
      <c r="Q82" s="167">
        <f t="shared" si="209"/>
        <v>0</v>
      </c>
      <c r="R82" s="168">
        <f t="shared" si="200"/>
        <v>0</v>
      </c>
      <c r="S82" s="113">
        <f t="shared" si="192"/>
        <v>0</v>
      </c>
      <c r="T82" s="123">
        <f t="shared" si="201"/>
        <v>9.4700000000000006E-2</v>
      </c>
      <c r="U82" s="121">
        <f t="shared" si="116"/>
        <v>8</v>
      </c>
      <c r="V82" s="121">
        <v>252</v>
      </c>
      <c r="W82" s="120">
        <f t="shared" si="193"/>
        <v>1.0028765209999999</v>
      </c>
      <c r="X82" s="113">
        <f t="shared" si="194"/>
        <v>2.64736064</v>
      </c>
      <c r="Y82" s="113">
        <f t="shared" si="195"/>
        <v>0</v>
      </c>
      <c r="Z82" s="126" t="str">
        <f t="shared" si="210"/>
        <v>J=</v>
      </c>
      <c r="AA82" s="118">
        <f t="shared" si="211"/>
        <v>44336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02"/>
        <v>46440</v>
      </c>
      <c r="AP82" s="177">
        <f>VLOOKUP($AO82,[1]Plan1!$EW$172:$EZ$293,2)</f>
        <v>7276.54</v>
      </c>
      <c r="AQ82" s="176">
        <f t="shared" si="203"/>
        <v>46378</v>
      </c>
      <c r="AR82" s="177">
        <f t="shared" si="204"/>
        <v>7276.54</v>
      </c>
      <c r="AS82" s="176">
        <f t="shared" si="205"/>
        <v>46409</v>
      </c>
      <c r="AT82" s="178">
        <f t="shared" si="20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96"/>
        <v>44320</v>
      </c>
      <c r="B83" s="113">
        <f t="shared" si="188"/>
        <v>923.72012438000002</v>
      </c>
      <c r="C83" s="113">
        <f t="shared" si="207"/>
        <v>907.23383228</v>
      </c>
      <c r="D83" s="114">
        <f t="shared" si="197"/>
        <v>5622.43</v>
      </c>
      <c r="E83" s="115">
        <f t="shared" si="179"/>
        <v>5674.72</v>
      </c>
      <c r="F83" s="116">
        <f t="shared" si="180"/>
        <v>44275</v>
      </c>
      <c r="G83" s="117">
        <f t="shared" si="189"/>
        <v>9.3002491805145304E-3</v>
      </c>
      <c r="H83" s="118">
        <f t="shared" si="208"/>
        <v>44336</v>
      </c>
      <c r="I83" s="118">
        <f t="shared" si="190"/>
        <v>44336</v>
      </c>
      <c r="J83" s="119">
        <f t="shared" si="198"/>
        <v>21</v>
      </c>
      <c r="K83" s="119">
        <f t="shared" si="187"/>
        <v>9</v>
      </c>
      <c r="L83" s="8">
        <f t="shared" si="199"/>
        <v>1.0039752799999999</v>
      </c>
      <c r="M83" s="120">
        <f t="shared" si="186"/>
        <v>1.00859988</v>
      </c>
      <c r="N83" s="120">
        <f t="shared" si="115"/>
        <v>1.0108687052580623</v>
      </c>
      <c r="O83" s="113">
        <f t="shared" si="183"/>
        <v>1.0148871900000001</v>
      </c>
      <c r="P83" s="113">
        <f t="shared" si="191"/>
        <v>920.73999471000002</v>
      </c>
      <c r="Q83" s="167">
        <f t="shared" si="209"/>
        <v>0</v>
      </c>
      <c r="R83" s="168">
        <f t="shared" si="200"/>
        <v>0</v>
      </c>
      <c r="S83" s="113">
        <f t="shared" si="192"/>
        <v>0</v>
      </c>
      <c r="T83" s="123">
        <f t="shared" si="201"/>
        <v>9.4700000000000006E-2</v>
      </c>
      <c r="U83" s="121">
        <f t="shared" si="116"/>
        <v>9</v>
      </c>
      <c r="V83" s="121">
        <v>252</v>
      </c>
      <c r="W83" s="120">
        <f t="shared" si="193"/>
        <v>1.003236668</v>
      </c>
      <c r="X83" s="113">
        <f t="shared" si="194"/>
        <v>2.9801296700000002</v>
      </c>
      <c r="Y83" s="113">
        <f t="shared" si="195"/>
        <v>0</v>
      </c>
      <c r="Z83" s="126" t="str">
        <f t="shared" si="210"/>
        <v>J=</v>
      </c>
      <c r="AA83" s="118">
        <f t="shared" si="211"/>
        <v>44336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02"/>
        <v>46468</v>
      </c>
      <c r="AP83" s="177">
        <f>VLOOKUP($AO83,[1]Plan1!$EW$172:$EZ$293,2)</f>
        <v>7276.54</v>
      </c>
      <c r="AQ83" s="176">
        <f t="shared" si="203"/>
        <v>46409</v>
      </c>
      <c r="AR83" s="177">
        <f t="shared" si="204"/>
        <v>7276.54</v>
      </c>
      <c r="AS83" s="176">
        <f t="shared" si="205"/>
        <v>46440</v>
      </c>
      <c r="AT83" s="178">
        <f t="shared" si="20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96"/>
        <v>44321</v>
      </c>
      <c r="B84" s="113">
        <f t="shared" si="188"/>
        <v>924.45927415000006</v>
      </c>
      <c r="C84" s="113">
        <f t="shared" si="207"/>
        <v>907.23383228</v>
      </c>
      <c r="D84" s="114">
        <f t="shared" si="197"/>
        <v>5622.43</v>
      </c>
      <c r="E84" s="115">
        <f t="shared" si="179"/>
        <v>5674.72</v>
      </c>
      <c r="F84" s="116">
        <f t="shared" si="180"/>
        <v>44275</v>
      </c>
      <c r="G84" s="117">
        <f t="shared" si="189"/>
        <v>9.3002491805145304E-3</v>
      </c>
      <c r="H84" s="118">
        <f t="shared" si="208"/>
        <v>44336</v>
      </c>
      <c r="I84" s="118">
        <f t="shared" si="190"/>
        <v>44336</v>
      </c>
      <c r="J84" s="119">
        <f t="shared" si="198"/>
        <v>21</v>
      </c>
      <c r="K84" s="119">
        <f t="shared" si="187"/>
        <v>10</v>
      </c>
      <c r="L84" s="8">
        <f t="shared" si="199"/>
        <v>1.0044179499999999</v>
      </c>
      <c r="M84" s="120">
        <f t="shared" si="186"/>
        <v>1.00859988</v>
      </c>
      <c r="N84" s="120">
        <f t="shared" si="115"/>
        <v>1.0108687052580623</v>
      </c>
      <c r="O84" s="113">
        <f t="shared" si="183"/>
        <v>1.0153346700000001</v>
      </c>
      <c r="P84" s="113">
        <f t="shared" si="191"/>
        <v>921.14596371000005</v>
      </c>
      <c r="Q84" s="167">
        <f t="shared" si="209"/>
        <v>0</v>
      </c>
      <c r="R84" s="168">
        <f t="shared" si="200"/>
        <v>0</v>
      </c>
      <c r="S84" s="113">
        <f t="shared" si="192"/>
        <v>0</v>
      </c>
      <c r="T84" s="123">
        <f t="shared" si="201"/>
        <v>9.4700000000000006E-2</v>
      </c>
      <c r="U84" s="121">
        <f t="shared" si="116"/>
        <v>10</v>
      </c>
      <c r="V84" s="121">
        <v>252</v>
      </c>
      <c r="W84" s="120">
        <f t="shared" si="193"/>
        <v>1.0035969440000001</v>
      </c>
      <c r="X84" s="113">
        <f t="shared" si="194"/>
        <v>3.31331044</v>
      </c>
      <c r="Y84" s="113">
        <f t="shared" si="195"/>
        <v>0</v>
      </c>
      <c r="Z84" s="126" t="str">
        <f t="shared" si="210"/>
        <v>J=</v>
      </c>
      <c r="AA84" s="118">
        <f t="shared" si="211"/>
        <v>44336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02"/>
        <v>46497</v>
      </c>
      <c r="AP84" s="177">
        <f>VLOOKUP($AO84,[1]Plan1!$EW$172:$EZ$293,2)</f>
        <v>7276.54</v>
      </c>
      <c r="AQ84" s="176">
        <f t="shared" si="203"/>
        <v>46438</v>
      </c>
      <c r="AR84" s="177">
        <f t="shared" si="204"/>
        <v>7276.54</v>
      </c>
      <c r="AS84" s="176">
        <f t="shared" si="205"/>
        <v>46466</v>
      </c>
      <c r="AT84" s="178">
        <f t="shared" si="20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96"/>
        <v>44322</v>
      </c>
      <c r="B85" s="113">
        <f t="shared" si="188"/>
        <v>925.19901747999995</v>
      </c>
      <c r="C85" s="113">
        <f t="shared" si="207"/>
        <v>907.23383228</v>
      </c>
      <c r="D85" s="114">
        <f t="shared" si="197"/>
        <v>5622.43</v>
      </c>
      <c r="E85" s="115">
        <f t="shared" si="179"/>
        <v>5674.72</v>
      </c>
      <c r="F85" s="116">
        <f t="shared" si="180"/>
        <v>44275</v>
      </c>
      <c r="G85" s="117">
        <f t="shared" si="189"/>
        <v>9.3002491805145304E-3</v>
      </c>
      <c r="H85" s="118">
        <f t="shared" si="208"/>
        <v>44336</v>
      </c>
      <c r="I85" s="118">
        <f t="shared" si="190"/>
        <v>44336</v>
      </c>
      <c r="J85" s="119">
        <f t="shared" si="198"/>
        <v>21</v>
      </c>
      <c r="K85" s="119">
        <f t="shared" si="187"/>
        <v>11</v>
      </c>
      <c r="L85" s="8">
        <f t="shared" si="199"/>
        <v>1.00486082</v>
      </c>
      <c r="M85" s="120">
        <f t="shared" si="186"/>
        <v>1.00859988</v>
      </c>
      <c r="N85" s="120">
        <f t="shared" si="115"/>
        <v>1.0108687052580623</v>
      </c>
      <c r="O85" s="113">
        <f t="shared" si="183"/>
        <v>1.0157823500000001</v>
      </c>
      <c r="P85" s="113">
        <f t="shared" si="191"/>
        <v>921.55211414999997</v>
      </c>
      <c r="Q85" s="167">
        <f t="shared" si="209"/>
        <v>0</v>
      </c>
      <c r="R85" s="168">
        <f t="shared" si="200"/>
        <v>0</v>
      </c>
      <c r="S85" s="113">
        <f t="shared" si="192"/>
        <v>0</v>
      </c>
      <c r="T85" s="123">
        <f t="shared" si="201"/>
        <v>9.4700000000000006E-2</v>
      </c>
      <c r="U85" s="121">
        <f t="shared" si="116"/>
        <v>11</v>
      </c>
      <c r="V85" s="121">
        <v>252</v>
      </c>
      <c r="W85" s="120">
        <f t="shared" si="193"/>
        <v>1.003957349</v>
      </c>
      <c r="X85" s="113">
        <f t="shared" si="194"/>
        <v>3.6469033300000002</v>
      </c>
      <c r="Y85" s="113">
        <f t="shared" si="195"/>
        <v>0</v>
      </c>
      <c r="Z85" s="126" t="str">
        <f t="shared" si="210"/>
        <v>J=</v>
      </c>
      <c r="AA85" s="118">
        <f t="shared" si="211"/>
        <v>44336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02"/>
        <v>46527</v>
      </c>
      <c r="AP85" s="177">
        <f>VLOOKUP($AO85,[1]Plan1!$EW$172:$EZ$293,2)</f>
        <v>7276.54</v>
      </c>
      <c r="AQ85" s="176">
        <f t="shared" si="203"/>
        <v>46466</v>
      </c>
      <c r="AR85" s="177">
        <f t="shared" si="204"/>
        <v>7276.54</v>
      </c>
      <c r="AS85" s="176">
        <f t="shared" si="205"/>
        <v>46497</v>
      </c>
      <c r="AT85" s="178">
        <f t="shared" si="20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96"/>
        <v>44323</v>
      </c>
      <c r="B86" s="113">
        <f t="shared" si="188"/>
        <v>925.93935474</v>
      </c>
      <c r="C86" s="113">
        <f t="shared" si="207"/>
        <v>907.23383228</v>
      </c>
      <c r="D86" s="114">
        <f t="shared" si="197"/>
        <v>5622.43</v>
      </c>
      <c r="E86" s="115">
        <f t="shared" si="179"/>
        <v>5674.72</v>
      </c>
      <c r="F86" s="116">
        <f t="shared" si="180"/>
        <v>44275</v>
      </c>
      <c r="G86" s="117">
        <f t="shared" si="189"/>
        <v>9.3002491805145304E-3</v>
      </c>
      <c r="H86" s="118">
        <f t="shared" si="208"/>
        <v>44336</v>
      </c>
      <c r="I86" s="118">
        <f t="shared" si="190"/>
        <v>44336</v>
      </c>
      <c r="J86" s="119">
        <f t="shared" si="198"/>
        <v>21</v>
      </c>
      <c r="K86" s="119">
        <f t="shared" si="187"/>
        <v>12</v>
      </c>
      <c r="L86" s="8">
        <f t="shared" si="199"/>
        <v>1.00530388</v>
      </c>
      <c r="M86" s="120">
        <f t="shared" si="186"/>
        <v>1.00859988</v>
      </c>
      <c r="N86" s="120">
        <f t="shared" si="115"/>
        <v>1.0108687052580623</v>
      </c>
      <c r="O86" s="113">
        <f t="shared" si="183"/>
        <v>1.0162302299999999</v>
      </c>
      <c r="P86" s="113">
        <f t="shared" si="191"/>
        <v>921.95844604000001</v>
      </c>
      <c r="Q86" s="167">
        <f t="shared" si="209"/>
        <v>0</v>
      </c>
      <c r="R86" s="168">
        <f t="shared" si="200"/>
        <v>0</v>
      </c>
      <c r="S86" s="113">
        <f t="shared" si="192"/>
        <v>0</v>
      </c>
      <c r="T86" s="123">
        <f t="shared" si="201"/>
        <v>9.4700000000000006E-2</v>
      </c>
      <c r="U86" s="121">
        <f t="shared" si="116"/>
        <v>12</v>
      </c>
      <c r="V86" s="121">
        <v>252</v>
      </c>
      <c r="W86" s="120">
        <f t="shared" si="193"/>
        <v>1.0043178829999999</v>
      </c>
      <c r="X86" s="113">
        <f t="shared" si="194"/>
        <v>3.9809087000000001</v>
      </c>
      <c r="Y86" s="113">
        <f t="shared" si="195"/>
        <v>0</v>
      </c>
      <c r="Z86" s="126" t="str">
        <f t="shared" si="210"/>
        <v>J=</v>
      </c>
      <c r="AA86" s="118">
        <f t="shared" si="211"/>
        <v>44336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02"/>
        <v>46559</v>
      </c>
      <c r="AP86" s="177">
        <f>VLOOKUP($AO86,[1]Plan1!$EW$172:$EZ$293,2)</f>
        <v>7276.54</v>
      </c>
      <c r="AQ86" s="176">
        <f t="shared" si="203"/>
        <v>46498</v>
      </c>
      <c r="AR86" s="177">
        <f t="shared" si="204"/>
        <v>7276.54</v>
      </c>
      <c r="AS86" s="176">
        <f t="shared" si="205"/>
        <v>46528</v>
      </c>
      <c r="AT86" s="178">
        <f t="shared" si="20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96"/>
        <v>44324</v>
      </c>
      <c r="B87" s="113">
        <f t="shared" si="188"/>
        <v>926.68027899000003</v>
      </c>
      <c r="C87" s="113">
        <f t="shared" si="207"/>
        <v>907.23383228</v>
      </c>
      <c r="D87" s="114">
        <f t="shared" si="197"/>
        <v>5622.43</v>
      </c>
      <c r="E87" s="115">
        <f t="shared" si="179"/>
        <v>5674.72</v>
      </c>
      <c r="F87" s="116">
        <f t="shared" si="180"/>
        <v>44275</v>
      </c>
      <c r="G87" s="117">
        <f t="shared" si="189"/>
        <v>9.3002491805145304E-3</v>
      </c>
      <c r="H87" s="118">
        <f t="shared" si="208"/>
        <v>44336</v>
      </c>
      <c r="I87" s="118">
        <f t="shared" si="190"/>
        <v>44336</v>
      </c>
      <c r="J87" s="119">
        <f t="shared" si="198"/>
        <v>21</v>
      </c>
      <c r="K87" s="119">
        <f t="shared" si="187"/>
        <v>13</v>
      </c>
      <c r="L87" s="8">
        <f t="shared" si="199"/>
        <v>1.00574714</v>
      </c>
      <c r="M87" s="120">
        <f t="shared" si="186"/>
        <v>1.00859988</v>
      </c>
      <c r="N87" s="120">
        <f t="shared" si="115"/>
        <v>1.0108687052580623</v>
      </c>
      <c r="O87" s="113">
        <f t="shared" si="183"/>
        <v>1.0166782999999999</v>
      </c>
      <c r="P87" s="113">
        <f t="shared" si="191"/>
        <v>922.36495030000003</v>
      </c>
      <c r="Q87" s="167">
        <f t="shared" si="209"/>
        <v>0</v>
      </c>
      <c r="R87" s="168">
        <f t="shared" si="200"/>
        <v>0</v>
      </c>
      <c r="S87" s="113">
        <f t="shared" si="192"/>
        <v>0</v>
      </c>
      <c r="T87" s="123">
        <f t="shared" si="201"/>
        <v>9.4700000000000006E-2</v>
      </c>
      <c r="U87" s="121">
        <f t="shared" si="116"/>
        <v>13</v>
      </c>
      <c r="V87" s="121">
        <v>252</v>
      </c>
      <c r="W87" s="120">
        <f t="shared" si="193"/>
        <v>1.004678548</v>
      </c>
      <c r="X87" s="113">
        <f t="shared" si="194"/>
        <v>4.3153286900000003</v>
      </c>
      <c r="Y87" s="113">
        <f t="shared" si="195"/>
        <v>0</v>
      </c>
      <c r="Z87" s="126" t="str">
        <f t="shared" si="210"/>
        <v>J=</v>
      </c>
      <c r="AA87" s="118">
        <f t="shared" si="211"/>
        <v>44336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02"/>
        <v>46588</v>
      </c>
      <c r="AP87" s="177">
        <f>VLOOKUP($AO87,[1]Plan1!$EW$172:$EZ$293,2)</f>
        <v>7276.54</v>
      </c>
      <c r="AQ87" s="176">
        <f t="shared" si="203"/>
        <v>46527</v>
      </c>
      <c r="AR87" s="177">
        <f t="shared" si="204"/>
        <v>7276.54</v>
      </c>
      <c r="AS87" s="176">
        <f t="shared" si="205"/>
        <v>46558</v>
      </c>
      <c r="AT87" s="178">
        <f t="shared" si="20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96"/>
        <v>44325</v>
      </c>
      <c r="B88" s="113">
        <f t="shared" si="188"/>
        <v>926.68027899000003</v>
      </c>
      <c r="C88" s="113">
        <f t="shared" si="207"/>
        <v>907.23383228</v>
      </c>
      <c r="D88" s="114">
        <f t="shared" si="197"/>
        <v>5622.43</v>
      </c>
      <c r="E88" s="115">
        <f t="shared" si="179"/>
        <v>5674.72</v>
      </c>
      <c r="F88" s="116">
        <f t="shared" si="180"/>
        <v>44275</v>
      </c>
      <c r="G88" s="117">
        <f t="shared" si="189"/>
        <v>9.3002491805145304E-3</v>
      </c>
      <c r="H88" s="118">
        <f t="shared" si="208"/>
        <v>44336</v>
      </c>
      <c r="I88" s="118">
        <f t="shared" si="190"/>
        <v>44336</v>
      </c>
      <c r="J88" s="119">
        <f t="shared" si="198"/>
        <v>21</v>
      </c>
      <c r="K88" s="119">
        <f t="shared" si="187"/>
        <v>13</v>
      </c>
      <c r="L88" s="8">
        <f t="shared" si="199"/>
        <v>1.00574714</v>
      </c>
      <c r="M88" s="120">
        <f t="shared" si="186"/>
        <v>1.00859988</v>
      </c>
      <c r="N88" s="120">
        <f t="shared" si="115"/>
        <v>1.0108687052580623</v>
      </c>
      <c r="O88" s="113">
        <f t="shared" si="183"/>
        <v>1.0166782999999999</v>
      </c>
      <c r="P88" s="113">
        <f t="shared" si="191"/>
        <v>922.36495030000003</v>
      </c>
      <c r="Q88" s="167">
        <f t="shared" si="209"/>
        <v>0</v>
      </c>
      <c r="R88" s="168">
        <f t="shared" si="200"/>
        <v>0</v>
      </c>
      <c r="S88" s="113">
        <f t="shared" si="192"/>
        <v>0</v>
      </c>
      <c r="T88" s="123">
        <f t="shared" si="201"/>
        <v>9.4700000000000006E-2</v>
      </c>
      <c r="U88" s="121">
        <f t="shared" si="116"/>
        <v>13</v>
      </c>
      <c r="V88" s="121">
        <v>252</v>
      </c>
      <c r="W88" s="120">
        <f t="shared" si="193"/>
        <v>1.004678548</v>
      </c>
      <c r="X88" s="113">
        <f t="shared" si="194"/>
        <v>4.3153286900000003</v>
      </c>
      <c r="Y88" s="113">
        <f t="shared" si="195"/>
        <v>0</v>
      </c>
      <c r="Z88" s="126" t="str">
        <f t="shared" si="210"/>
        <v>J=</v>
      </c>
      <c r="AA88" s="118">
        <f t="shared" si="211"/>
        <v>44336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02"/>
        <v>46619</v>
      </c>
      <c r="AP88" s="177">
        <f>VLOOKUP($AO88,[1]Plan1!$EW$172:$EZ$293,2)</f>
        <v>7276.54</v>
      </c>
      <c r="AQ88" s="176">
        <f t="shared" si="203"/>
        <v>46558</v>
      </c>
      <c r="AR88" s="177">
        <f t="shared" si="204"/>
        <v>7276.54</v>
      </c>
      <c r="AS88" s="176">
        <f t="shared" si="205"/>
        <v>46588</v>
      </c>
      <c r="AT88" s="178">
        <f t="shared" si="20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96"/>
        <v>44326</v>
      </c>
      <c r="B89" s="113">
        <f t="shared" si="188"/>
        <v>926.68027899000003</v>
      </c>
      <c r="C89" s="113">
        <f t="shared" si="207"/>
        <v>907.23383228</v>
      </c>
      <c r="D89" s="114">
        <f t="shared" si="197"/>
        <v>5622.43</v>
      </c>
      <c r="E89" s="115">
        <f t="shared" si="179"/>
        <v>5674.72</v>
      </c>
      <c r="F89" s="116">
        <f t="shared" si="180"/>
        <v>44275</v>
      </c>
      <c r="G89" s="117">
        <f t="shared" si="189"/>
        <v>9.3002491805145304E-3</v>
      </c>
      <c r="H89" s="118">
        <f t="shared" si="208"/>
        <v>44336</v>
      </c>
      <c r="I89" s="118">
        <f t="shared" si="190"/>
        <v>44336</v>
      </c>
      <c r="J89" s="119">
        <f t="shared" si="198"/>
        <v>21</v>
      </c>
      <c r="K89" s="119">
        <f t="shared" si="187"/>
        <v>13</v>
      </c>
      <c r="L89" s="8">
        <f t="shared" si="199"/>
        <v>1.00574714</v>
      </c>
      <c r="M89" s="120">
        <f t="shared" si="186"/>
        <v>1.00859988</v>
      </c>
      <c r="N89" s="120">
        <f t="shared" si="115"/>
        <v>1.0108687052580623</v>
      </c>
      <c r="O89" s="113">
        <f t="shared" si="183"/>
        <v>1.0166782999999999</v>
      </c>
      <c r="P89" s="113">
        <f t="shared" si="191"/>
        <v>922.36495030000003</v>
      </c>
      <c r="Q89" s="167">
        <f t="shared" si="209"/>
        <v>0</v>
      </c>
      <c r="R89" s="168">
        <f t="shared" si="200"/>
        <v>0</v>
      </c>
      <c r="S89" s="113">
        <f t="shared" si="192"/>
        <v>0</v>
      </c>
      <c r="T89" s="123">
        <f t="shared" si="201"/>
        <v>9.4700000000000006E-2</v>
      </c>
      <c r="U89" s="121">
        <f t="shared" si="116"/>
        <v>13</v>
      </c>
      <c r="V89" s="121">
        <v>252</v>
      </c>
      <c r="W89" s="120">
        <f t="shared" si="193"/>
        <v>1.004678548</v>
      </c>
      <c r="X89" s="113">
        <f t="shared" si="194"/>
        <v>4.3153286900000003</v>
      </c>
      <c r="Y89" s="113">
        <f t="shared" si="195"/>
        <v>0</v>
      </c>
      <c r="Z89" s="126" t="str">
        <f t="shared" si="210"/>
        <v>J=</v>
      </c>
      <c r="AA89" s="118">
        <f t="shared" si="211"/>
        <v>44336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02"/>
        <v>46650</v>
      </c>
      <c r="AP89" s="177">
        <f>VLOOKUP($AO89,[1]Plan1!$EW$172:$EZ$293,2)</f>
        <v>7276.54</v>
      </c>
      <c r="AQ89" s="176">
        <f t="shared" si="203"/>
        <v>46588</v>
      </c>
      <c r="AR89" s="177">
        <f t="shared" si="204"/>
        <v>7276.54</v>
      </c>
      <c r="AS89" s="176">
        <f t="shared" si="205"/>
        <v>46619</v>
      </c>
      <c r="AT89" s="178">
        <f t="shared" si="20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96"/>
        <v>44327</v>
      </c>
      <c r="B90" s="113">
        <f t="shared" si="188"/>
        <v>927.42179693999992</v>
      </c>
      <c r="C90" s="113">
        <f t="shared" si="207"/>
        <v>907.23383228</v>
      </c>
      <c r="D90" s="114">
        <f t="shared" si="197"/>
        <v>5622.43</v>
      </c>
      <c r="E90" s="115">
        <f t="shared" si="179"/>
        <v>5674.72</v>
      </c>
      <c r="F90" s="116">
        <f t="shared" si="180"/>
        <v>44275</v>
      </c>
      <c r="G90" s="117">
        <f t="shared" si="189"/>
        <v>9.3002491805145304E-3</v>
      </c>
      <c r="H90" s="118">
        <f t="shared" si="208"/>
        <v>44336</v>
      </c>
      <c r="I90" s="118">
        <f t="shared" si="190"/>
        <v>44336</v>
      </c>
      <c r="J90" s="119">
        <f t="shared" si="198"/>
        <v>21</v>
      </c>
      <c r="K90" s="119">
        <f t="shared" si="187"/>
        <v>14</v>
      </c>
      <c r="L90" s="8">
        <f t="shared" si="199"/>
        <v>1.0061905900000001</v>
      </c>
      <c r="M90" s="120">
        <f t="shared" si="186"/>
        <v>1.00859988</v>
      </c>
      <c r="N90" s="120">
        <f t="shared" si="115"/>
        <v>1.0108687052580623</v>
      </c>
      <c r="O90" s="113">
        <f t="shared" si="183"/>
        <v>1.0171265700000001</v>
      </c>
      <c r="P90" s="113">
        <f t="shared" si="191"/>
        <v>922.77163600999995</v>
      </c>
      <c r="Q90" s="167">
        <f t="shared" si="209"/>
        <v>0</v>
      </c>
      <c r="R90" s="168">
        <f t="shared" si="200"/>
        <v>0</v>
      </c>
      <c r="S90" s="113">
        <f t="shared" si="192"/>
        <v>0</v>
      </c>
      <c r="T90" s="123">
        <f t="shared" si="201"/>
        <v>9.4700000000000006E-2</v>
      </c>
      <c r="U90" s="121">
        <f t="shared" si="116"/>
        <v>14</v>
      </c>
      <c r="V90" s="121">
        <v>252</v>
      </c>
      <c r="W90" s="120">
        <f t="shared" si="193"/>
        <v>1.005039341</v>
      </c>
      <c r="X90" s="113">
        <f t="shared" si="194"/>
        <v>4.6501609300000002</v>
      </c>
      <c r="Y90" s="113">
        <f t="shared" si="195"/>
        <v>0</v>
      </c>
      <c r="Z90" s="126" t="str">
        <f t="shared" si="210"/>
        <v>J=</v>
      </c>
      <c r="AA90" s="118">
        <f t="shared" si="211"/>
        <v>44336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02"/>
        <v>46680</v>
      </c>
      <c r="AP90" s="177">
        <f>VLOOKUP($AO90,[1]Plan1!$EW$172:$EZ$293,2)</f>
        <v>7276.54</v>
      </c>
      <c r="AQ90" s="176">
        <f t="shared" si="203"/>
        <v>46619</v>
      </c>
      <c r="AR90" s="177">
        <f t="shared" si="204"/>
        <v>7276.54</v>
      </c>
      <c r="AS90" s="176">
        <f t="shared" si="205"/>
        <v>46650</v>
      </c>
      <c r="AT90" s="178">
        <f t="shared" si="20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96"/>
        <v>44328</v>
      </c>
      <c r="B91" s="113">
        <f t="shared" si="188"/>
        <v>928.16391992000001</v>
      </c>
      <c r="C91" s="113">
        <f t="shared" si="207"/>
        <v>907.23383228</v>
      </c>
      <c r="D91" s="114">
        <f t="shared" si="197"/>
        <v>5622.43</v>
      </c>
      <c r="E91" s="115">
        <f t="shared" si="179"/>
        <v>5674.72</v>
      </c>
      <c r="F91" s="116">
        <f t="shared" si="180"/>
        <v>44275</v>
      </c>
      <c r="G91" s="117">
        <f t="shared" si="189"/>
        <v>9.3002491805145304E-3</v>
      </c>
      <c r="H91" s="118">
        <f t="shared" si="208"/>
        <v>44336</v>
      </c>
      <c r="I91" s="118">
        <f t="shared" si="190"/>
        <v>44336</v>
      </c>
      <c r="J91" s="119">
        <f t="shared" si="198"/>
        <v>21</v>
      </c>
      <c r="K91" s="119">
        <f t="shared" si="187"/>
        <v>15</v>
      </c>
      <c r="L91" s="8">
        <f t="shared" si="199"/>
        <v>1.0066342399999999</v>
      </c>
      <c r="M91" s="120">
        <f t="shared" si="186"/>
        <v>1.00859988</v>
      </c>
      <c r="N91" s="120">
        <f t="shared" si="115"/>
        <v>1.0108687052580623</v>
      </c>
      <c r="O91" s="113">
        <f t="shared" si="183"/>
        <v>1.01757505</v>
      </c>
      <c r="P91" s="113">
        <f t="shared" si="191"/>
        <v>923.17851224000003</v>
      </c>
      <c r="Q91" s="167">
        <f t="shared" si="209"/>
        <v>0</v>
      </c>
      <c r="R91" s="168">
        <f t="shared" si="200"/>
        <v>0</v>
      </c>
      <c r="S91" s="113">
        <f t="shared" si="192"/>
        <v>0</v>
      </c>
      <c r="T91" s="123">
        <f t="shared" si="201"/>
        <v>9.4700000000000006E-2</v>
      </c>
      <c r="U91" s="121">
        <f t="shared" si="116"/>
        <v>15</v>
      </c>
      <c r="V91" s="121">
        <v>252</v>
      </c>
      <c r="W91" s="120">
        <f t="shared" si="193"/>
        <v>1.0054002639999999</v>
      </c>
      <c r="X91" s="113">
        <f t="shared" si="194"/>
        <v>4.9854076799999998</v>
      </c>
      <c r="Y91" s="113">
        <f t="shared" si="195"/>
        <v>0</v>
      </c>
      <c r="Z91" s="126" t="str">
        <f t="shared" si="210"/>
        <v>J=</v>
      </c>
      <c r="AA91" s="118">
        <f t="shared" si="211"/>
        <v>44336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02"/>
        <v>46713</v>
      </c>
      <c r="AP91" s="177">
        <f>VLOOKUP($AO91,[1]Plan1!$EW$172:$EZ$293,2)</f>
        <v>7276.54</v>
      </c>
      <c r="AQ91" s="176">
        <f t="shared" si="203"/>
        <v>46652</v>
      </c>
      <c r="AR91" s="177">
        <f t="shared" si="204"/>
        <v>7276.54</v>
      </c>
      <c r="AS91" s="176">
        <f t="shared" si="205"/>
        <v>46682</v>
      </c>
      <c r="AT91" s="178">
        <f t="shared" si="20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96"/>
        <v>44329</v>
      </c>
      <c r="B92" s="113">
        <f t="shared" si="188"/>
        <v>928.90662091000002</v>
      </c>
      <c r="C92" s="113">
        <f t="shared" si="207"/>
        <v>907.23383228</v>
      </c>
      <c r="D92" s="114">
        <f t="shared" si="197"/>
        <v>5622.43</v>
      </c>
      <c r="E92" s="115">
        <f t="shared" si="179"/>
        <v>5674.72</v>
      </c>
      <c r="F92" s="116">
        <f t="shared" si="180"/>
        <v>44275</v>
      </c>
      <c r="G92" s="117">
        <f t="shared" si="189"/>
        <v>9.3002491805145304E-3</v>
      </c>
      <c r="H92" s="118">
        <f t="shared" si="208"/>
        <v>44336</v>
      </c>
      <c r="I92" s="118">
        <f t="shared" si="190"/>
        <v>44336</v>
      </c>
      <c r="J92" s="119">
        <f t="shared" si="198"/>
        <v>21</v>
      </c>
      <c r="K92" s="119">
        <f t="shared" si="187"/>
        <v>16</v>
      </c>
      <c r="L92" s="8">
        <f t="shared" si="199"/>
        <v>1.0070780800000001</v>
      </c>
      <c r="M92" s="120">
        <f t="shared" si="186"/>
        <v>1.00859988</v>
      </c>
      <c r="N92" s="120">
        <f t="shared" si="115"/>
        <v>1.0108687052580623</v>
      </c>
      <c r="O92" s="113">
        <f t="shared" si="183"/>
        <v>1.01802371</v>
      </c>
      <c r="P92" s="113">
        <f t="shared" si="191"/>
        <v>923.58555177000005</v>
      </c>
      <c r="Q92" s="167">
        <f t="shared" si="209"/>
        <v>0</v>
      </c>
      <c r="R92" s="168">
        <f t="shared" si="200"/>
        <v>0</v>
      </c>
      <c r="S92" s="113">
        <f t="shared" si="192"/>
        <v>0</v>
      </c>
      <c r="T92" s="123">
        <f t="shared" si="201"/>
        <v>9.4700000000000006E-2</v>
      </c>
      <c r="U92" s="121">
        <f t="shared" si="116"/>
        <v>16</v>
      </c>
      <c r="V92" s="121">
        <v>252</v>
      </c>
      <c r="W92" s="120">
        <f t="shared" si="193"/>
        <v>1.0057613169999999</v>
      </c>
      <c r="X92" s="113">
        <f t="shared" si="194"/>
        <v>5.3210691399999996</v>
      </c>
      <c r="Y92" s="113">
        <f t="shared" si="195"/>
        <v>0</v>
      </c>
      <c r="Z92" s="126" t="str">
        <f t="shared" si="210"/>
        <v>J=</v>
      </c>
      <c r="AA92" s="118">
        <f t="shared" si="211"/>
        <v>44336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02"/>
        <v>46741</v>
      </c>
      <c r="AP92" s="177">
        <f>VLOOKUP($AO92,[1]Plan1!$EW$172:$EZ$293,2)</f>
        <v>7276.54</v>
      </c>
      <c r="AQ92" s="176">
        <f t="shared" si="203"/>
        <v>46680</v>
      </c>
      <c r="AR92" s="177">
        <f t="shared" si="204"/>
        <v>7276.54</v>
      </c>
      <c r="AS92" s="176">
        <f t="shared" si="205"/>
        <v>46711</v>
      </c>
      <c r="AT92" s="178">
        <f t="shared" si="20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96"/>
        <v>44330</v>
      </c>
      <c r="B93" s="113">
        <f t="shared" si="188"/>
        <v>929.64992761999997</v>
      </c>
      <c r="C93" s="113">
        <f t="shared" si="207"/>
        <v>907.23383228</v>
      </c>
      <c r="D93" s="114">
        <f t="shared" si="197"/>
        <v>5622.43</v>
      </c>
      <c r="E93" s="115">
        <f t="shared" si="179"/>
        <v>5674.72</v>
      </c>
      <c r="F93" s="116">
        <f t="shared" si="180"/>
        <v>44275</v>
      </c>
      <c r="G93" s="117">
        <f t="shared" si="189"/>
        <v>9.3002491805145304E-3</v>
      </c>
      <c r="H93" s="118">
        <f t="shared" si="208"/>
        <v>44336</v>
      </c>
      <c r="I93" s="118">
        <f t="shared" si="190"/>
        <v>44336</v>
      </c>
      <c r="J93" s="119">
        <f t="shared" si="198"/>
        <v>21</v>
      </c>
      <c r="K93" s="119">
        <f t="shared" si="187"/>
        <v>17</v>
      </c>
      <c r="L93" s="8">
        <f t="shared" si="199"/>
        <v>1.00752212</v>
      </c>
      <c r="M93" s="120">
        <f t="shared" si="186"/>
        <v>1.00859988</v>
      </c>
      <c r="N93" s="120">
        <f t="shared" si="115"/>
        <v>1.0108687052580623</v>
      </c>
      <c r="O93" s="113">
        <f t="shared" si="183"/>
        <v>1.0184725800000001</v>
      </c>
      <c r="P93" s="113">
        <f t="shared" si="191"/>
        <v>923.99278182</v>
      </c>
      <c r="Q93" s="167">
        <f t="shared" si="209"/>
        <v>0</v>
      </c>
      <c r="R93" s="168">
        <f t="shared" si="200"/>
        <v>0</v>
      </c>
      <c r="S93" s="113">
        <f t="shared" si="192"/>
        <v>0</v>
      </c>
      <c r="T93" s="123">
        <f t="shared" si="201"/>
        <v>9.4700000000000006E-2</v>
      </c>
      <c r="U93" s="121">
        <f t="shared" si="116"/>
        <v>17</v>
      </c>
      <c r="V93" s="121">
        <v>252</v>
      </c>
      <c r="W93" s="120">
        <f t="shared" si="193"/>
        <v>1.0061225</v>
      </c>
      <c r="X93" s="113">
        <f t="shared" si="194"/>
        <v>5.6571458000000003</v>
      </c>
      <c r="Y93" s="113">
        <f t="shared" si="195"/>
        <v>0</v>
      </c>
      <c r="Z93" s="126" t="str">
        <f t="shared" si="210"/>
        <v>J=</v>
      </c>
      <c r="AA93" s="118">
        <f t="shared" si="211"/>
        <v>44336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02"/>
        <v>46772</v>
      </c>
      <c r="AP93" s="177">
        <f>VLOOKUP($AO93,[1]Plan1!$EW$172:$EZ$293,2)</f>
        <v>7276.54</v>
      </c>
      <c r="AQ93" s="176">
        <f t="shared" si="203"/>
        <v>46711</v>
      </c>
      <c r="AR93" s="177">
        <f t="shared" si="204"/>
        <v>7276.54</v>
      </c>
      <c r="AS93" s="176">
        <f t="shared" si="205"/>
        <v>46741</v>
      </c>
      <c r="AT93" s="178">
        <f t="shared" si="20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96"/>
        <v>44331</v>
      </c>
      <c r="B94" s="113">
        <f t="shared" si="188"/>
        <v>930.39382125000009</v>
      </c>
      <c r="C94" s="113">
        <f t="shared" si="207"/>
        <v>907.23383228</v>
      </c>
      <c r="D94" s="114">
        <f t="shared" si="197"/>
        <v>5622.43</v>
      </c>
      <c r="E94" s="115">
        <f t="shared" si="179"/>
        <v>5674.72</v>
      </c>
      <c r="F94" s="116">
        <f t="shared" si="180"/>
        <v>44275</v>
      </c>
      <c r="G94" s="117">
        <f t="shared" si="189"/>
        <v>9.3002491805145304E-3</v>
      </c>
      <c r="H94" s="118">
        <f t="shared" si="208"/>
        <v>44336</v>
      </c>
      <c r="I94" s="118">
        <f t="shared" si="190"/>
        <v>44336</v>
      </c>
      <c r="J94" s="119">
        <f t="shared" si="198"/>
        <v>21</v>
      </c>
      <c r="K94" s="119">
        <f t="shared" si="187"/>
        <v>18</v>
      </c>
      <c r="L94" s="8">
        <f t="shared" si="199"/>
        <v>1.00796636</v>
      </c>
      <c r="M94" s="120">
        <f t="shared" si="186"/>
        <v>1.00859988</v>
      </c>
      <c r="N94" s="120">
        <f t="shared" si="115"/>
        <v>1.0108687052580623</v>
      </c>
      <c r="O94" s="113">
        <f t="shared" si="183"/>
        <v>1.0189216400000001</v>
      </c>
      <c r="P94" s="113">
        <f t="shared" si="191"/>
        <v>924.40018425000005</v>
      </c>
      <c r="Q94" s="167">
        <f t="shared" si="209"/>
        <v>0</v>
      </c>
      <c r="R94" s="168">
        <f t="shared" si="200"/>
        <v>0</v>
      </c>
      <c r="S94" s="113">
        <f t="shared" si="192"/>
        <v>0</v>
      </c>
      <c r="T94" s="123">
        <f t="shared" si="201"/>
        <v>9.4700000000000006E-2</v>
      </c>
      <c r="U94" s="121">
        <f t="shared" si="116"/>
        <v>18</v>
      </c>
      <c r="V94" s="121">
        <v>252</v>
      </c>
      <c r="W94" s="120">
        <f t="shared" si="193"/>
        <v>1.0064838119999999</v>
      </c>
      <c r="X94" s="113">
        <f t="shared" si="194"/>
        <v>5.9936369999999997</v>
      </c>
      <c r="Y94" s="113">
        <f t="shared" si="195"/>
        <v>0</v>
      </c>
      <c r="Z94" s="126" t="str">
        <f t="shared" si="210"/>
        <v>J=</v>
      </c>
      <c r="AA94" s="118">
        <f t="shared" si="211"/>
        <v>44336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02"/>
        <v>46804</v>
      </c>
      <c r="AP94" s="177">
        <f>VLOOKUP($AO94,[1]Plan1!$EW$172:$EZ$293,2)</f>
        <v>7276.54</v>
      </c>
      <c r="AQ94" s="176">
        <f t="shared" si="203"/>
        <v>46742</v>
      </c>
      <c r="AR94" s="177">
        <f t="shared" si="204"/>
        <v>7276.54</v>
      </c>
      <c r="AS94" s="176">
        <f t="shared" si="205"/>
        <v>46773</v>
      </c>
      <c r="AT94" s="178">
        <f t="shared" si="20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96"/>
        <v>44332</v>
      </c>
      <c r="B95" s="113">
        <f t="shared" si="188"/>
        <v>930.39382125000009</v>
      </c>
      <c r="C95" s="113">
        <f t="shared" si="207"/>
        <v>907.23383228</v>
      </c>
      <c r="D95" s="114">
        <f t="shared" si="197"/>
        <v>5622.43</v>
      </c>
      <c r="E95" s="115">
        <f t="shared" si="179"/>
        <v>5674.72</v>
      </c>
      <c r="F95" s="116">
        <f t="shared" si="180"/>
        <v>44275</v>
      </c>
      <c r="G95" s="117">
        <f t="shared" si="189"/>
        <v>9.3002491805145304E-3</v>
      </c>
      <c r="H95" s="118">
        <f t="shared" si="208"/>
        <v>44336</v>
      </c>
      <c r="I95" s="118">
        <f t="shared" si="190"/>
        <v>44336</v>
      </c>
      <c r="J95" s="119">
        <f t="shared" si="198"/>
        <v>21</v>
      </c>
      <c r="K95" s="119">
        <f t="shared" si="187"/>
        <v>18</v>
      </c>
      <c r="L95" s="8">
        <f t="shared" si="199"/>
        <v>1.00796636</v>
      </c>
      <c r="M95" s="120">
        <f t="shared" si="186"/>
        <v>1.00859988</v>
      </c>
      <c r="N95" s="120">
        <f t="shared" ref="N95:N158" si="212">IF(I95&gt;I94,N94*M95,N94)</f>
        <v>1.0108687052580623</v>
      </c>
      <c r="O95" s="113">
        <f t="shared" si="183"/>
        <v>1.0189216400000001</v>
      </c>
      <c r="P95" s="113">
        <f t="shared" si="191"/>
        <v>924.40018425000005</v>
      </c>
      <c r="Q95" s="167">
        <f t="shared" si="209"/>
        <v>0</v>
      </c>
      <c r="R95" s="168">
        <f t="shared" si="200"/>
        <v>0</v>
      </c>
      <c r="S95" s="113">
        <f t="shared" si="192"/>
        <v>0</v>
      </c>
      <c r="T95" s="123">
        <f t="shared" si="201"/>
        <v>9.4700000000000006E-2</v>
      </c>
      <c r="U95" s="121">
        <f t="shared" si="116"/>
        <v>18</v>
      </c>
      <c r="V95" s="121">
        <v>252</v>
      </c>
      <c r="W95" s="120">
        <f t="shared" si="193"/>
        <v>1.0064838119999999</v>
      </c>
      <c r="X95" s="113">
        <f t="shared" si="194"/>
        <v>5.9936369999999997</v>
      </c>
      <c r="Y95" s="113">
        <f t="shared" si="195"/>
        <v>0</v>
      </c>
      <c r="Z95" s="126" t="str">
        <f t="shared" si="210"/>
        <v>J=</v>
      </c>
      <c r="AA95" s="118">
        <f t="shared" si="211"/>
        <v>44336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02"/>
        <v>46832</v>
      </c>
      <c r="AP95" s="177">
        <f>VLOOKUP($AO95,[1]Plan1!$EW$172:$EZ$293,2)</f>
        <v>7276.54</v>
      </c>
      <c r="AQ95" s="176">
        <f t="shared" si="203"/>
        <v>46772</v>
      </c>
      <c r="AR95" s="177">
        <f t="shared" si="204"/>
        <v>7276.54</v>
      </c>
      <c r="AS95" s="176">
        <f t="shared" si="205"/>
        <v>46803</v>
      </c>
      <c r="AT95" s="178">
        <f t="shared" si="20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96"/>
        <v>44333</v>
      </c>
      <c r="B96" s="113">
        <f t="shared" si="188"/>
        <v>930.39382125000009</v>
      </c>
      <c r="C96" s="113">
        <f t="shared" si="207"/>
        <v>907.23383228</v>
      </c>
      <c r="D96" s="114">
        <f t="shared" si="197"/>
        <v>5622.43</v>
      </c>
      <c r="E96" s="115">
        <f t="shared" si="179"/>
        <v>5674.72</v>
      </c>
      <c r="F96" s="116">
        <f t="shared" si="180"/>
        <v>44275</v>
      </c>
      <c r="G96" s="117">
        <f t="shared" si="189"/>
        <v>9.3002491805145304E-3</v>
      </c>
      <c r="H96" s="118">
        <f t="shared" si="208"/>
        <v>44336</v>
      </c>
      <c r="I96" s="118">
        <f t="shared" si="190"/>
        <v>44336</v>
      </c>
      <c r="J96" s="119">
        <f t="shared" si="198"/>
        <v>21</v>
      </c>
      <c r="K96" s="119">
        <f t="shared" si="187"/>
        <v>18</v>
      </c>
      <c r="L96" s="8">
        <f t="shared" si="199"/>
        <v>1.00796636</v>
      </c>
      <c r="M96" s="120">
        <f t="shared" si="186"/>
        <v>1.00859988</v>
      </c>
      <c r="N96" s="120">
        <f t="shared" si="212"/>
        <v>1.0108687052580623</v>
      </c>
      <c r="O96" s="113">
        <f t="shared" si="183"/>
        <v>1.0189216400000001</v>
      </c>
      <c r="P96" s="113">
        <f t="shared" si="191"/>
        <v>924.40018425000005</v>
      </c>
      <c r="Q96" s="167">
        <f t="shared" si="209"/>
        <v>0</v>
      </c>
      <c r="R96" s="168">
        <f t="shared" si="200"/>
        <v>0</v>
      </c>
      <c r="S96" s="113">
        <f t="shared" si="192"/>
        <v>0</v>
      </c>
      <c r="T96" s="123">
        <f t="shared" si="201"/>
        <v>9.4700000000000006E-2</v>
      </c>
      <c r="U96" s="121">
        <f t="shared" si="116"/>
        <v>18</v>
      </c>
      <c r="V96" s="121">
        <v>252</v>
      </c>
      <c r="W96" s="120">
        <f t="shared" si="193"/>
        <v>1.0064838119999999</v>
      </c>
      <c r="X96" s="113">
        <f t="shared" si="194"/>
        <v>5.9936369999999997</v>
      </c>
      <c r="Y96" s="113">
        <f t="shared" si="195"/>
        <v>0</v>
      </c>
      <c r="Z96" s="126" t="str">
        <f t="shared" si="210"/>
        <v>J=</v>
      </c>
      <c r="AA96" s="118">
        <f t="shared" si="211"/>
        <v>44336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02"/>
        <v>46863</v>
      </c>
      <c r="AP96" s="177">
        <f>VLOOKUP($AO96,[1]Plan1!$EW$172:$EZ$293,2)</f>
        <v>7276.54</v>
      </c>
      <c r="AQ96" s="176">
        <f t="shared" si="203"/>
        <v>46803</v>
      </c>
      <c r="AR96" s="177">
        <f t="shared" si="204"/>
        <v>7276.54</v>
      </c>
      <c r="AS96" s="176">
        <f t="shared" si="205"/>
        <v>46832</v>
      </c>
      <c r="AT96" s="178">
        <f t="shared" si="20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96"/>
        <v>44334</v>
      </c>
      <c r="B97" s="113">
        <f t="shared" si="188"/>
        <v>931.13831218999997</v>
      </c>
      <c r="C97" s="113">
        <f t="shared" si="207"/>
        <v>907.23383228</v>
      </c>
      <c r="D97" s="114">
        <f t="shared" si="197"/>
        <v>5622.43</v>
      </c>
      <c r="E97" s="115">
        <f t="shared" si="179"/>
        <v>5674.72</v>
      </c>
      <c r="F97" s="116">
        <f t="shared" si="180"/>
        <v>44275</v>
      </c>
      <c r="G97" s="117">
        <f t="shared" si="189"/>
        <v>9.3002491805145304E-3</v>
      </c>
      <c r="H97" s="118">
        <f t="shared" si="208"/>
        <v>44336</v>
      </c>
      <c r="I97" s="118">
        <f t="shared" si="190"/>
        <v>44336</v>
      </c>
      <c r="J97" s="119">
        <f t="shared" si="198"/>
        <v>21</v>
      </c>
      <c r="K97" s="119">
        <f t="shared" si="187"/>
        <v>19</v>
      </c>
      <c r="L97" s="8">
        <f t="shared" si="199"/>
        <v>1.0084107899999999</v>
      </c>
      <c r="M97" s="120">
        <f t="shared" si="186"/>
        <v>1.00859988</v>
      </c>
      <c r="N97" s="120">
        <f t="shared" si="212"/>
        <v>1.0108687052580623</v>
      </c>
      <c r="O97" s="113">
        <f t="shared" si="183"/>
        <v>1.0193709</v>
      </c>
      <c r="P97" s="113">
        <f t="shared" si="191"/>
        <v>924.80776811999999</v>
      </c>
      <c r="Q97" s="167">
        <f t="shared" si="209"/>
        <v>0</v>
      </c>
      <c r="R97" s="168">
        <f t="shared" si="200"/>
        <v>0</v>
      </c>
      <c r="S97" s="113">
        <f t="shared" si="192"/>
        <v>0</v>
      </c>
      <c r="T97" s="123">
        <f t="shared" si="201"/>
        <v>9.4700000000000006E-2</v>
      </c>
      <c r="U97" s="121">
        <f t="shared" si="116"/>
        <v>19</v>
      </c>
      <c r="V97" s="121">
        <v>252</v>
      </c>
      <c r="W97" s="120">
        <f t="shared" si="193"/>
        <v>1.0068452539999999</v>
      </c>
      <c r="X97" s="113">
        <f t="shared" si="194"/>
        <v>6.3305440700000002</v>
      </c>
      <c r="Y97" s="113">
        <f t="shared" si="195"/>
        <v>0</v>
      </c>
      <c r="Z97" s="126" t="str">
        <f t="shared" si="210"/>
        <v>J=</v>
      </c>
      <c r="AA97" s="118">
        <f t="shared" si="211"/>
        <v>44336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02"/>
        <v>46895</v>
      </c>
      <c r="AP97" s="177">
        <f>VLOOKUP($AO97,[1]Plan1!$EW$172:$EZ$293,2)</f>
        <v>7276.54</v>
      </c>
      <c r="AQ97" s="176">
        <f t="shared" si="203"/>
        <v>46834</v>
      </c>
      <c r="AR97" s="177">
        <f t="shared" si="204"/>
        <v>7276.54</v>
      </c>
      <c r="AS97" s="176">
        <f t="shared" si="205"/>
        <v>46865</v>
      </c>
      <c r="AT97" s="178">
        <f t="shared" si="20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96"/>
        <v>44335</v>
      </c>
      <c r="B98" s="113">
        <f t="shared" si="188"/>
        <v>931.88340900999992</v>
      </c>
      <c r="C98" s="113">
        <f t="shared" si="207"/>
        <v>907.23383228</v>
      </c>
      <c r="D98" s="114">
        <f t="shared" si="197"/>
        <v>5622.43</v>
      </c>
      <c r="E98" s="115">
        <f t="shared" si="179"/>
        <v>5674.72</v>
      </c>
      <c r="F98" s="116">
        <f t="shared" si="180"/>
        <v>44275</v>
      </c>
      <c r="G98" s="117">
        <f t="shared" si="189"/>
        <v>9.3002491805145304E-3</v>
      </c>
      <c r="H98" s="118">
        <f t="shared" si="208"/>
        <v>44336</v>
      </c>
      <c r="I98" s="118">
        <f t="shared" si="190"/>
        <v>44336</v>
      </c>
      <c r="J98" s="119">
        <f t="shared" si="198"/>
        <v>21</v>
      </c>
      <c r="K98" s="119">
        <f t="shared" si="187"/>
        <v>20</v>
      </c>
      <c r="L98" s="8">
        <f t="shared" si="199"/>
        <v>1.0088554199999999</v>
      </c>
      <c r="M98" s="120">
        <f t="shared" si="186"/>
        <v>1.00859988</v>
      </c>
      <c r="N98" s="120">
        <f t="shared" si="212"/>
        <v>1.0108687052580623</v>
      </c>
      <c r="O98" s="113">
        <f t="shared" si="183"/>
        <v>1.0198203699999999</v>
      </c>
      <c r="P98" s="113">
        <f t="shared" si="191"/>
        <v>925.21554250999998</v>
      </c>
      <c r="Q98" s="167">
        <f t="shared" si="209"/>
        <v>0</v>
      </c>
      <c r="R98" s="168">
        <f t="shared" si="200"/>
        <v>0</v>
      </c>
      <c r="S98" s="113">
        <f t="shared" si="192"/>
        <v>0</v>
      </c>
      <c r="T98" s="123">
        <f t="shared" si="201"/>
        <v>9.4700000000000006E-2</v>
      </c>
      <c r="U98" s="121">
        <f t="shared" si="116"/>
        <v>20</v>
      </c>
      <c r="V98" s="121">
        <v>252</v>
      </c>
      <c r="W98" s="120">
        <f t="shared" si="193"/>
        <v>1.0072068249999999</v>
      </c>
      <c r="X98" s="113">
        <f t="shared" si="194"/>
        <v>6.6678664999999997</v>
      </c>
      <c r="Y98" s="113">
        <f t="shared" si="195"/>
        <v>0</v>
      </c>
      <c r="Z98" s="126" t="str">
        <f t="shared" si="210"/>
        <v>J=</v>
      </c>
      <c r="AA98" s="118">
        <f t="shared" si="211"/>
        <v>44336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02"/>
        <v>46924</v>
      </c>
      <c r="AP98" s="177">
        <f>VLOOKUP($AO98,[1]Plan1!$EW$172:$EZ$293,2)</f>
        <v>7276.54</v>
      </c>
      <c r="AQ98" s="176">
        <f t="shared" si="203"/>
        <v>46863</v>
      </c>
      <c r="AR98" s="177">
        <f t="shared" si="204"/>
        <v>7276.54</v>
      </c>
      <c r="AS98" s="176">
        <f t="shared" si="205"/>
        <v>46893</v>
      </c>
      <c r="AT98" s="178">
        <f t="shared" si="20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96"/>
        <v>44336</v>
      </c>
      <c r="B99" s="113">
        <f t="shared" si="188"/>
        <v>932.62908649999997</v>
      </c>
      <c r="C99" s="113">
        <f t="shared" si="207"/>
        <v>907.23383228</v>
      </c>
      <c r="D99" s="114">
        <f t="shared" si="197"/>
        <v>5622.43</v>
      </c>
      <c r="E99" s="115">
        <f t="shared" si="179"/>
        <v>5674.72</v>
      </c>
      <c r="F99" s="116">
        <f t="shared" si="180"/>
        <v>44275</v>
      </c>
      <c r="G99" s="117">
        <f t="shared" si="189"/>
        <v>9.3002491805145304E-3</v>
      </c>
      <c r="H99" s="118">
        <f t="shared" si="208"/>
        <v>44368</v>
      </c>
      <c r="I99" s="118">
        <f t="shared" si="190"/>
        <v>44336</v>
      </c>
      <c r="J99" s="119">
        <f t="shared" si="198"/>
        <v>21</v>
      </c>
      <c r="K99" s="119">
        <f t="shared" si="187"/>
        <v>21</v>
      </c>
      <c r="L99" s="8">
        <f t="shared" si="199"/>
        <v>1.00930024</v>
      </c>
      <c r="M99" s="120">
        <f t="shared" si="186"/>
        <v>1.00859988</v>
      </c>
      <c r="N99" s="120">
        <f t="shared" si="212"/>
        <v>1.0108687052580623</v>
      </c>
      <c r="O99" s="113">
        <f t="shared" si="183"/>
        <v>1.0202700200000001</v>
      </c>
      <c r="P99" s="113">
        <f t="shared" si="191"/>
        <v>925.62348020000002</v>
      </c>
      <c r="Q99" s="167">
        <f t="shared" si="209"/>
        <v>3</v>
      </c>
      <c r="R99" s="168">
        <f t="shared" si="200"/>
        <v>4.8282547791833767E-2</v>
      </c>
      <c r="S99" s="113">
        <f t="shared" si="192"/>
        <v>44.69145992</v>
      </c>
      <c r="T99" s="123">
        <f t="shared" si="201"/>
        <v>9.4700000000000006E-2</v>
      </c>
      <c r="U99" s="121">
        <f t="shared" si="116"/>
        <v>21</v>
      </c>
      <c r="V99" s="121">
        <v>252</v>
      </c>
      <c r="W99" s="120">
        <f t="shared" si="193"/>
        <v>1.0075685270000001</v>
      </c>
      <c r="X99" s="113">
        <f t="shared" si="194"/>
        <v>7.0056063000000002</v>
      </c>
      <c r="Y99" s="113">
        <f t="shared" si="195"/>
        <v>51.697066219999996</v>
      </c>
      <c r="Z99" s="126" t="str">
        <f t="shared" si="210"/>
        <v>J=</v>
      </c>
      <c r="AA99" s="118">
        <f t="shared" si="211"/>
        <v>44336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02"/>
        <v>46954</v>
      </c>
      <c r="AP99" s="177">
        <f>VLOOKUP($AO99,[1]Plan1!$EW$172:$EZ$293,2)</f>
        <v>7276.54</v>
      </c>
      <c r="AQ99" s="176">
        <f t="shared" si="203"/>
        <v>46893</v>
      </c>
      <c r="AR99" s="177">
        <f t="shared" si="204"/>
        <v>7276.54</v>
      </c>
      <c r="AS99" s="176">
        <f t="shared" si="205"/>
        <v>46924</v>
      </c>
      <c r="AT99" s="178">
        <f t="shared" si="20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96"/>
        <v>44337</v>
      </c>
      <c r="B100" s="113">
        <f t="shared" si="188"/>
        <v>881.37825506000001</v>
      </c>
      <c r="C100" s="113">
        <f t="shared" si="207"/>
        <v>863.43027142000005</v>
      </c>
      <c r="D100" s="114">
        <f t="shared" si="197"/>
        <v>5674.72</v>
      </c>
      <c r="E100" s="115">
        <f t="shared" si="179"/>
        <v>5692.31</v>
      </c>
      <c r="F100" s="116">
        <f t="shared" si="180"/>
        <v>44306</v>
      </c>
      <c r="G100" s="117">
        <f t="shared" si="189"/>
        <v>3.0997124087179806E-3</v>
      </c>
      <c r="H100" s="118">
        <f t="shared" si="208"/>
        <v>44368</v>
      </c>
      <c r="I100" s="118">
        <f t="shared" si="190"/>
        <v>44368</v>
      </c>
      <c r="J100" s="119">
        <f t="shared" si="198"/>
        <v>21</v>
      </c>
      <c r="K100" s="119">
        <f t="shared" si="187"/>
        <v>1</v>
      </c>
      <c r="L100" s="8">
        <f t="shared" si="199"/>
        <v>1.00014738</v>
      </c>
      <c r="M100" s="120">
        <f t="shared" si="186"/>
        <v>1.00930024</v>
      </c>
      <c r="N100" s="120">
        <f t="shared" si="212"/>
        <v>1.0202700268254514</v>
      </c>
      <c r="O100" s="113">
        <f t="shared" si="183"/>
        <v>1.02042039</v>
      </c>
      <c r="P100" s="113">
        <f t="shared" si="191"/>
        <v>881.06185430000005</v>
      </c>
      <c r="Q100" s="167">
        <f t="shared" si="209"/>
        <v>0</v>
      </c>
      <c r="R100" s="168">
        <f t="shared" si="200"/>
        <v>0</v>
      </c>
      <c r="S100" s="113">
        <f t="shared" si="192"/>
        <v>0</v>
      </c>
      <c r="T100" s="123">
        <f t="shared" si="201"/>
        <v>9.4700000000000006E-2</v>
      </c>
      <c r="U100" s="121">
        <f t="shared" si="116"/>
        <v>1</v>
      </c>
      <c r="V100" s="121">
        <v>252</v>
      </c>
      <c r="W100" s="120">
        <f t="shared" si="193"/>
        <v>1.000359113</v>
      </c>
      <c r="X100" s="113">
        <f t="shared" si="194"/>
        <v>0.31640076</v>
      </c>
      <c r="Y100" s="113">
        <f t="shared" si="195"/>
        <v>0</v>
      </c>
      <c r="Z100" s="126" t="str">
        <f t="shared" si="210"/>
        <v>J=</v>
      </c>
      <c r="AA100" s="118">
        <f t="shared" si="211"/>
        <v>44368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02"/>
        <v>46986</v>
      </c>
      <c r="AP100" s="177">
        <f>VLOOKUP($AO100,[1]Plan1!$EW$172:$EZ$293,2)</f>
        <v>7276.54</v>
      </c>
      <c r="AQ100" s="176">
        <f t="shared" si="203"/>
        <v>46925</v>
      </c>
      <c r="AR100" s="177">
        <f t="shared" si="204"/>
        <v>7276.54</v>
      </c>
      <c r="AS100" s="176">
        <f t="shared" si="205"/>
        <v>46955</v>
      </c>
      <c r="AT100" s="178">
        <f t="shared" si="20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96"/>
        <v>44338</v>
      </c>
      <c r="B101" s="113">
        <f t="shared" si="188"/>
        <v>881.82472355999994</v>
      </c>
      <c r="C101" s="113">
        <f t="shared" si="207"/>
        <v>863.43027142000005</v>
      </c>
      <c r="D101" s="114">
        <f t="shared" si="197"/>
        <v>5674.72</v>
      </c>
      <c r="E101" s="115">
        <f t="shared" si="179"/>
        <v>5692.31</v>
      </c>
      <c r="F101" s="116">
        <f t="shared" si="180"/>
        <v>44306</v>
      </c>
      <c r="G101" s="117">
        <f t="shared" si="189"/>
        <v>3.0997124087179806E-3</v>
      </c>
      <c r="H101" s="118">
        <f t="shared" si="208"/>
        <v>44368</v>
      </c>
      <c r="I101" s="118">
        <f t="shared" si="190"/>
        <v>44368</v>
      </c>
      <c r="J101" s="119">
        <f t="shared" si="198"/>
        <v>21</v>
      </c>
      <c r="K101" s="119">
        <f t="shared" si="187"/>
        <v>2</v>
      </c>
      <c r="L101" s="8">
        <f t="shared" si="199"/>
        <v>1.0002947900000001</v>
      </c>
      <c r="M101" s="120">
        <f t="shared" si="186"/>
        <v>1.00930024</v>
      </c>
      <c r="N101" s="120">
        <f t="shared" si="212"/>
        <v>1.0202700268254514</v>
      </c>
      <c r="O101" s="113">
        <f t="shared" si="183"/>
        <v>1.0205707900000001</v>
      </c>
      <c r="P101" s="113">
        <f t="shared" si="191"/>
        <v>881.19171420999999</v>
      </c>
      <c r="Q101" s="167">
        <f t="shared" si="209"/>
        <v>0</v>
      </c>
      <c r="R101" s="168">
        <f t="shared" si="200"/>
        <v>0</v>
      </c>
      <c r="S101" s="113">
        <f t="shared" si="192"/>
        <v>0</v>
      </c>
      <c r="T101" s="123">
        <f t="shared" si="201"/>
        <v>9.4700000000000006E-2</v>
      </c>
      <c r="U101" s="121">
        <f t="shared" ref="U101:U164" si="213">IF(Q100&gt;0,1,IF(K101=K100,U100,U100+1))</f>
        <v>2</v>
      </c>
      <c r="V101" s="121">
        <v>252</v>
      </c>
      <c r="W101" s="120">
        <f t="shared" si="193"/>
        <v>1.0007183559999999</v>
      </c>
      <c r="X101" s="113">
        <f t="shared" si="194"/>
        <v>0.63300935000000003</v>
      </c>
      <c r="Y101" s="113">
        <f t="shared" si="195"/>
        <v>0</v>
      </c>
      <c r="Z101" s="126" t="str">
        <f t="shared" si="210"/>
        <v>J=</v>
      </c>
      <c r="AA101" s="118">
        <f t="shared" si="211"/>
        <v>44368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02"/>
        <v>47016</v>
      </c>
      <c r="AP101" s="177">
        <f>VLOOKUP($AO101,[1]Plan1!$EW$172:$EZ$293,2)</f>
        <v>7276.54</v>
      </c>
      <c r="AQ101" s="176">
        <f t="shared" si="203"/>
        <v>46954</v>
      </c>
      <c r="AR101" s="177">
        <f t="shared" si="204"/>
        <v>7276.54</v>
      </c>
      <c r="AS101" s="176">
        <f t="shared" si="205"/>
        <v>46985</v>
      </c>
      <c r="AT101" s="178">
        <f t="shared" si="20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96"/>
        <v>44339</v>
      </c>
      <c r="B102" s="113">
        <f t="shared" si="188"/>
        <v>881.82472355999994</v>
      </c>
      <c r="C102" s="113">
        <f t="shared" si="207"/>
        <v>863.43027142000005</v>
      </c>
      <c r="D102" s="114">
        <f t="shared" si="197"/>
        <v>5674.72</v>
      </c>
      <c r="E102" s="115">
        <f t="shared" si="179"/>
        <v>5692.31</v>
      </c>
      <c r="F102" s="116">
        <f t="shared" si="180"/>
        <v>44306</v>
      </c>
      <c r="G102" s="117">
        <f t="shared" si="189"/>
        <v>3.0997124087179806E-3</v>
      </c>
      <c r="H102" s="118">
        <f t="shared" si="208"/>
        <v>44368</v>
      </c>
      <c r="I102" s="118">
        <f t="shared" si="190"/>
        <v>44368</v>
      </c>
      <c r="J102" s="119">
        <f t="shared" si="198"/>
        <v>21</v>
      </c>
      <c r="K102" s="119">
        <f t="shared" si="187"/>
        <v>2</v>
      </c>
      <c r="L102" s="8">
        <f t="shared" si="199"/>
        <v>1.0002947900000001</v>
      </c>
      <c r="M102" s="120">
        <f t="shared" si="186"/>
        <v>1.00930024</v>
      </c>
      <c r="N102" s="120">
        <f t="shared" si="212"/>
        <v>1.0202700268254514</v>
      </c>
      <c r="O102" s="113">
        <f t="shared" si="183"/>
        <v>1.0205707900000001</v>
      </c>
      <c r="P102" s="113">
        <f t="shared" si="191"/>
        <v>881.19171420999999</v>
      </c>
      <c r="Q102" s="167">
        <f t="shared" si="209"/>
        <v>0</v>
      </c>
      <c r="R102" s="168">
        <f t="shared" si="200"/>
        <v>0</v>
      </c>
      <c r="S102" s="113">
        <f t="shared" si="192"/>
        <v>0</v>
      </c>
      <c r="T102" s="123">
        <f t="shared" si="201"/>
        <v>9.4700000000000006E-2</v>
      </c>
      <c r="U102" s="121">
        <f t="shared" si="213"/>
        <v>2</v>
      </c>
      <c r="V102" s="121">
        <v>252</v>
      </c>
      <c r="W102" s="120">
        <f t="shared" si="193"/>
        <v>1.0007183559999999</v>
      </c>
      <c r="X102" s="113">
        <f t="shared" si="194"/>
        <v>0.63300935000000003</v>
      </c>
      <c r="Y102" s="113">
        <f t="shared" si="195"/>
        <v>0</v>
      </c>
      <c r="Z102" s="126" t="str">
        <f t="shared" si="210"/>
        <v>J=</v>
      </c>
      <c r="AA102" s="118">
        <f t="shared" si="211"/>
        <v>44368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02"/>
        <v>47046</v>
      </c>
      <c r="AP102" s="177">
        <f>VLOOKUP($AO102,[1]Plan1!$EW$172:$EZ$293,2)</f>
        <v>7276.54</v>
      </c>
      <c r="AQ102" s="176">
        <f t="shared" si="203"/>
        <v>46985</v>
      </c>
      <c r="AR102" s="177">
        <f t="shared" si="204"/>
        <v>7276.54</v>
      </c>
      <c r="AS102" s="176">
        <f t="shared" si="205"/>
        <v>47016</v>
      </c>
      <c r="AT102" s="178">
        <f t="shared" si="20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96"/>
        <v>44340</v>
      </c>
      <c r="B103" s="113">
        <f t="shared" si="188"/>
        <v>881.82472355999994</v>
      </c>
      <c r="C103" s="113">
        <f t="shared" si="207"/>
        <v>863.43027142000005</v>
      </c>
      <c r="D103" s="114">
        <f t="shared" si="197"/>
        <v>5674.72</v>
      </c>
      <c r="E103" s="115">
        <f t="shared" si="179"/>
        <v>5692.31</v>
      </c>
      <c r="F103" s="116">
        <f t="shared" si="180"/>
        <v>44306</v>
      </c>
      <c r="G103" s="117">
        <f t="shared" si="189"/>
        <v>3.0997124087179806E-3</v>
      </c>
      <c r="H103" s="118">
        <f t="shared" si="208"/>
        <v>44368</v>
      </c>
      <c r="I103" s="118">
        <f t="shared" si="190"/>
        <v>44368</v>
      </c>
      <c r="J103" s="119">
        <f t="shared" si="198"/>
        <v>21</v>
      </c>
      <c r="K103" s="119">
        <f t="shared" si="187"/>
        <v>2</v>
      </c>
      <c r="L103" s="8">
        <f t="shared" si="199"/>
        <v>1.0002947900000001</v>
      </c>
      <c r="M103" s="120">
        <f t="shared" si="186"/>
        <v>1.00930024</v>
      </c>
      <c r="N103" s="120">
        <f t="shared" si="212"/>
        <v>1.0202700268254514</v>
      </c>
      <c r="O103" s="113">
        <f t="shared" si="183"/>
        <v>1.0205707900000001</v>
      </c>
      <c r="P103" s="113">
        <f t="shared" si="191"/>
        <v>881.19171420999999</v>
      </c>
      <c r="Q103" s="167">
        <f t="shared" si="209"/>
        <v>0</v>
      </c>
      <c r="R103" s="168">
        <f t="shared" si="200"/>
        <v>0</v>
      </c>
      <c r="S103" s="113">
        <f t="shared" si="192"/>
        <v>0</v>
      </c>
      <c r="T103" s="123">
        <f t="shared" si="201"/>
        <v>9.4700000000000006E-2</v>
      </c>
      <c r="U103" s="121">
        <f t="shared" si="213"/>
        <v>2</v>
      </c>
      <c r="V103" s="121">
        <v>252</v>
      </c>
      <c r="W103" s="120">
        <f t="shared" si="193"/>
        <v>1.0007183559999999</v>
      </c>
      <c r="X103" s="113">
        <f t="shared" si="194"/>
        <v>0.63300935000000003</v>
      </c>
      <c r="Y103" s="113">
        <f t="shared" si="195"/>
        <v>0</v>
      </c>
      <c r="Z103" s="126" t="str">
        <f t="shared" si="210"/>
        <v>J=</v>
      </c>
      <c r="AA103" s="118">
        <f t="shared" si="211"/>
        <v>44368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02"/>
        <v>47077</v>
      </c>
      <c r="AP103" s="177">
        <f>VLOOKUP($AO103,[1]Plan1!$EW$172:$EZ$293,2)</f>
        <v>7276.54</v>
      </c>
      <c r="AQ103" s="176">
        <f t="shared" si="203"/>
        <v>47016</v>
      </c>
      <c r="AR103" s="177">
        <f t="shared" si="204"/>
        <v>7276.54</v>
      </c>
      <c r="AS103" s="176">
        <f t="shared" si="205"/>
        <v>47046</v>
      </c>
      <c r="AT103" s="178">
        <f t="shared" si="20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96"/>
        <v>44341</v>
      </c>
      <c r="B104" s="113">
        <f t="shared" si="188"/>
        <v>882.27141545999996</v>
      </c>
      <c r="C104" s="113">
        <f t="shared" si="207"/>
        <v>863.43027142000005</v>
      </c>
      <c r="D104" s="114">
        <f t="shared" si="197"/>
        <v>5674.72</v>
      </c>
      <c r="E104" s="115">
        <f t="shared" si="179"/>
        <v>5692.31</v>
      </c>
      <c r="F104" s="116">
        <f t="shared" si="180"/>
        <v>44306</v>
      </c>
      <c r="G104" s="117">
        <f t="shared" si="189"/>
        <v>3.0997124087179806E-3</v>
      </c>
      <c r="H104" s="118">
        <f t="shared" si="208"/>
        <v>44368</v>
      </c>
      <c r="I104" s="118">
        <f t="shared" si="190"/>
        <v>44368</v>
      </c>
      <c r="J104" s="119">
        <f t="shared" si="198"/>
        <v>21</v>
      </c>
      <c r="K104" s="119">
        <f t="shared" si="187"/>
        <v>3</v>
      </c>
      <c r="L104" s="8">
        <f t="shared" si="199"/>
        <v>1.00044222</v>
      </c>
      <c r="M104" s="120">
        <f t="shared" si="186"/>
        <v>1.00930024</v>
      </c>
      <c r="N104" s="120">
        <f t="shared" si="212"/>
        <v>1.0202700268254514</v>
      </c>
      <c r="O104" s="113">
        <f t="shared" si="183"/>
        <v>1.02072121</v>
      </c>
      <c r="P104" s="113">
        <f t="shared" si="191"/>
        <v>881.32159138999998</v>
      </c>
      <c r="Q104" s="167">
        <f t="shared" si="209"/>
        <v>0</v>
      </c>
      <c r="R104" s="168">
        <f t="shared" si="200"/>
        <v>0</v>
      </c>
      <c r="S104" s="113">
        <f t="shared" si="192"/>
        <v>0</v>
      </c>
      <c r="T104" s="123">
        <f t="shared" si="201"/>
        <v>9.4700000000000006E-2</v>
      </c>
      <c r="U104" s="121">
        <f t="shared" si="213"/>
        <v>3</v>
      </c>
      <c r="V104" s="121">
        <v>252</v>
      </c>
      <c r="W104" s="120">
        <f t="shared" si="193"/>
        <v>1.001077727</v>
      </c>
      <c r="X104" s="113">
        <f t="shared" si="194"/>
        <v>0.94982407000000002</v>
      </c>
      <c r="Y104" s="113">
        <f t="shared" si="195"/>
        <v>0</v>
      </c>
      <c r="Z104" s="126" t="str">
        <f t="shared" si="210"/>
        <v>J=</v>
      </c>
      <c r="AA104" s="118">
        <f t="shared" si="211"/>
        <v>44368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02"/>
        <v>47107</v>
      </c>
      <c r="AP104" s="177">
        <f>VLOOKUP($AO104,[1]Plan1!$EW$172:$EZ$293,2)</f>
        <v>7276.54</v>
      </c>
      <c r="AQ104" s="176">
        <f t="shared" si="203"/>
        <v>47046</v>
      </c>
      <c r="AR104" s="177">
        <f t="shared" si="204"/>
        <v>7276.54</v>
      </c>
      <c r="AS104" s="176">
        <f t="shared" si="205"/>
        <v>47077</v>
      </c>
      <c r="AT104" s="178">
        <f t="shared" si="20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96"/>
        <v>44342</v>
      </c>
      <c r="B105" s="113">
        <f t="shared" si="188"/>
        <v>882.71833259000005</v>
      </c>
      <c r="C105" s="113">
        <f t="shared" si="207"/>
        <v>863.43027142000005</v>
      </c>
      <c r="D105" s="114">
        <f t="shared" si="197"/>
        <v>5674.72</v>
      </c>
      <c r="E105" s="115">
        <f t="shared" si="179"/>
        <v>5692.31</v>
      </c>
      <c r="F105" s="116">
        <f t="shared" si="180"/>
        <v>44306</v>
      </c>
      <c r="G105" s="117">
        <f t="shared" si="189"/>
        <v>3.0997124087179806E-3</v>
      </c>
      <c r="H105" s="118">
        <f t="shared" si="208"/>
        <v>44368</v>
      </c>
      <c r="I105" s="118">
        <f t="shared" si="190"/>
        <v>44368</v>
      </c>
      <c r="J105" s="119">
        <f t="shared" si="198"/>
        <v>21</v>
      </c>
      <c r="K105" s="119">
        <f t="shared" si="187"/>
        <v>4</v>
      </c>
      <c r="L105" s="8">
        <f t="shared" si="199"/>
        <v>1.00058968</v>
      </c>
      <c r="M105" s="120">
        <f t="shared" si="186"/>
        <v>1.00930024</v>
      </c>
      <c r="N105" s="120">
        <f t="shared" si="212"/>
        <v>1.0202700268254514</v>
      </c>
      <c r="O105" s="113">
        <f t="shared" ref="O105:O168" si="214">TRUNC(TRUNC((L105*N105),15),8)</f>
        <v>1.0208716499999999</v>
      </c>
      <c r="P105" s="113">
        <f t="shared" si="191"/>
        <v>881.45148584000003</v>
      </c>
      <c r="Q105" s="167">
        <f t="shared" si="209"/>
        <v>0</v>
      </c>
      <c r="R105" s="168">
        <f t="shared" si="200"/>
        <v>0</v>
      </c>
      <c r="S105" s="113">
        <f t="shared" si="192"/>
        <v>0</v>
      </c>
      <c r="T105" s="123">
        <f t="shared" si="201"/>
        <v>9.4700000000000006E-2</v>
      </c>
      <c r="U105" s="121">
        <f t="shared" si="213"/>
        <v>4</v>
      </c>
      <c r="V105" s="121">
        <v>252</v>
      </c>
      <c r="W105" s="120">
        <f t="shared" si="193"/>
        <v>1.0014372279999999</v>
      </c>
      <c r="X105" s="113">
        <f t="shared" si="194"/>
        <v>1.26684675</v>
      </c>
      <c r="Y105" s="113">
        <f t="shared" si="195"/>
        <v>0</v>
      </c>
      <c r="Z105" s="126" t="str">
        <f t="shared" si="210"/>
        <v>J=</v>
      </c>
      <c r="AA105" s="118">
        <f t="shared" si="211"/>
        <v>44368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02"/>
        <v>47140</v>
      </c>
      <c r="AP105" s="177">
        <f>VLOOKUP($AO105,[1]Plan1!$EW$172:$EZ$293,2)</f>
        <v>7276.54</v>
      </c>
      <c r="AQ105" s="176">
        <f t="shared" si="203"/>
        <v>47079</v>
      </c>
      <c r="AR105" s="177">
        <f t="shared" si="204"/>
        <v>7276.54</v>
      </c>
      <c r="AS105" s="176">
        <f t="shared" si="205"/>
        <v>47109</v>
      </c>
      <c r="AT105" s="178">
        <f t="shared" si="20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96"/>
        <v>44343</v>
      </c>
      <c r="B106" s="113">
        <f t="shared" si="188"/>
        <v>883.16547326</v>
      </c>
      <c r="C106" s="113">
        <f t="shared" si="207"/>
        <v>863.43027142000005</v>
      </c>
      <c r="D106" s="114">
        <f t="shared" si="197"/>
        <v>5674.72</v>
      </c>
      <c r="E106" s="115">
        <f t="shared" ref="E106:E169" si="215">IF($K106=1,VLOOKUP($A105,$AO$10:$AS$131,4),E105)</f>
        <v>5692.31</v>
      </c>
      <c r="F106" s="116">
        <f t="shared" ref="F106:F169" si="216">IF($K106=1,VLOOKUP($A105,$AO$10:$AS$131,5),F105)</f>
        <v>44306</v>
      </c>
      <c r="G106" s="117">
        <f t="shared" si="189"/>
        <v>3.0997124087179806E-3</v>
      </c>
      <c r="H106" s="118">
        <f t="shared" si="208"/>
        <v>44368</v>
      </c>
      <c r="I106" s="118">
        <f t="shared" si="190"/>
        <v>44368</v>
      </c>
      <c r="J106" s="119">
        <f t="shared" si="198"/>
        <v>21</v>
      </c>
      <c r="K106" s="119">
        <f t="shared" si="187"/>
        <v>5</v>
      </c>
      <c r="L106" s="8">
        <f t="shared" si="199"/>
        <v>1.00073715</v>
      </c>
      <c r="M106" s="120">
        <f t="shared" ref="M106:M169" si="217">IF(I106&gt;I105,L105,M105)</f>
        <v>1.00930024</v>
      </c>
      <c r="N106" s="120">
        <f t="shared" si="212"/>
        <v>1.0202700268254514</v>
      </c>
      <c r="O106" s="113">
        <f t="shared" si="214"/>
        <v>1.0210221100000001</v>
      </c>
      <c r="P106" s="113">
        <f t="shared" si="191"/>
        <v>881.58139756000003</v>
      </c>
      <c r="Q106" s="167">
        <f t="shared" si="209"/>
        <v>0</v>
      </c>
      <c r="R106" s="168">
        <f t="shared" si="200"/>
        <v>0</v>
      </c>
      <c r="S106" s="113">
        <f t="shared" si="192"/>
        <v>0</v>
      </c>
      <c r="T106" s="123">
        <f t="shared" si="201"/>
        <v>9.4700000000000006E-2</v>
      </c>
      <c r="U106" s="121">
        <f t="shared" si="213"/>
        <v>5</v>
      </c>
      <c r="V106" s="121">
        <v>252</v>
      </c>
      <c r="W106" s="120">
        <f t="shared" si="193"/>
        <v>1.001796857</v>
      </c>
      <c r="X106" s="113">
        <f t="shared" si="194"/>
        <v>1.5840757000000001</v>
      </c>
      <c r="Y106" s="113">
        <f t="shared" si="195"/>
        <v>0</v>
      </c>
      <c r="Z106" s="126" t="str">
        <f t="shared" si="210"/>
        <v>J=</v>
      </c>
      <c r="AA106" s="118">
        <f t="shared" si="211"/>
        <v>44368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02"/>
        <v>47169</v>
      </c>
      <c r="AP106" s="177">
        <f>VLOOKUP($AO106,[1]Plan1!$EW$172:$EZ$293,2)</f>
        <v>7276.54</v>
      </c>
      <c r="AQ106" s="176">
        <f t="shared" si="203"/>
        <v>47107</v>
      </c>
      <c r="AR106" s="177">
        <f t="shared" si="204"/>
        <v>7276.54</v>
      </c>
      <c r="AS106" s="176">
        <f t="shared" si="205"/>
        <v>47138</v>
      </c>
      <c r="AT106" s="178">
        <f t="shared" si="20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96"/>
        <v>44344</v>
      </c>
      <c r="B107" s="113">
        <f t="shared" si="188"/>
        <v>883.61284794999995</v>
      </c>
      <c r="C107" s="113">
        <f t="shared" si="207"/>
        <v>863.43027142000005</v>
      </c>
      <c r="D107" s="114">
        <f t="shared" si="197"/>
        <v>5674.72</v>
      </c>
      <c r="E107" s="115">
        <f t="shared" si="215"/>
        <v>5692.31</v>
      </c>
      <c r="F107" s="116">
        <f t="shared" si="216"/>
        <v>44306</v>
      </c>
      <c r="G107" s="117">
        <f t="shared" si="189"/>
        <v>3.0997124087179806E-3</v>
      </c>
      <c r="H107" s="118">
        <f t="shared" si="208"/>
        <v>44368</v>
      </c>
      <c r="I107" s="118">
        <f t="shared" si="190"/>
        <v>44368</v>
      </c>
      <c r="J107" s="119">
        <f t="shared" si="198"/>
        <v>21</v>
      </c>
      <c r="K107" s="119">
        <f t="shared" si="187"/>
        <v>6</v>
      </c>
      <c r="L107" s="8">
        <f t="shared" si="199"/>
        <v>1.0008846499999999</v>
      </c>
      <c r="M107" s="120">
        <f t="shared" si="217"/>
        <v>1.00930024</v>
      </c>
      <c r="N107" s="120">
        <f t="shared" si="212"/>
        <v>1.0202700268254514</v>
      </c>
      <c r="O107" s="113">
        <f t="shared" si="214"/>
        <v>1.0211726000000001</v>
      </c>
      <c r="P107" s="113">
        <f t="shared" si="191"/>
        <v>881.71133517999999</v>
      </c>
      <c r="Q107" s="167">
        <f t="shared" si="209"/>
        <v>0</v>
      </c>
      <c r="R107" s="168">
        <f t="shared" si="200"/>
        <v>0</v>
      </c>
      <c r="S107" s="113">
        <f t="shared" si="192"/>
        <v>0</v>
      </c>
      <c r="T107" s="123">
        <f t="shared" si="201"/>
        <v>9.4700000000000006E-2</v>
      </c>
      <c r="U107" s="121">
        <f t="shared" si="213"/>
        <v>6</v>
      </c>
      <c r="V107" s="121">
        <v>252</v>
      </c>
      <c r="W107" s="120">
        <f t="shared" si="193"/>
        <v>1.0021566159999999</v>
      </c>
      <c r="X107" s="113">
        <f t="shared" si="194"/>
        <v>1.9015127700000001</v>
      </c>
      <c r="Y107" s="113">
        <f t="shared" si="195"/>
        <v>0</v>
      </c>
      <c r="Z107" s="126" t="str">
        <f t="shared" si="210"/>
        <v>J=</v>
      </c>
      <c r="AA107" s="118">
        <f t="shared" si="211"/>
        <v>44368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02"/>
        <v>47197</v>
      </c>
      <c r="AP107" s="177">
        <f>VLOOKUP($AO107,[1]Plan1!$EW$172:$EZ$293,2)</f>
        <v>7276.54</v>
      </c>
      <c r="AQ107" s="176">
        <f t="shared" si="203"/>
        <v>47138</v>
      </c>
      <c r="AR107" s="177">
        <f t="shared" si="204"/>
        <v>7276.54</v>
      </c>
      <c r="AS107" s="176">
        <f t="shared" si="205"/>
        <v>47169</v>
      </c>
      <c r="AT107" s="178">
        <f t="shared" si="20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96"/>
        <v>44345</v>
      </c>
      <c r="B108" s="113">
        <f t="shared" si="188"/>
        <v>884.0604472</v>
      </c>
      <c r="C108" s="113">
        <f t="shared" si="207"/>
        <v>863.43027142000005</v>
      </c>
      <c r="D108" s="114">
        <f t="shared" si="197"/>
        <v>5674.72</v>
      </c>
      <c r="E108" s="115">
        <f t="shared" si="215"/>
        <v>5692.31</v>
      </c>
      <c r="F108" s="116">
        <f t="shared" si="216"/>
        <v>44306</v>
      </c>
      <c r="G108" s="117">
        <f t="shared" si="189"/>
        <v>3.0997124087179806E-3</v>
      </c>
      <c r="H108" s="118">
        <f t="shared" si="208"/>
        <v>44368</v>
      </c>
      <c r="I108" s="118">
        <f t="shared" si="190"/>
        <v>44368</v>
      </c>
      <c r="J108" s="119">
        <f t="shared" si="198"/>
        <v>21</v>
      </c>
      <c r="K108" s="119">
        <f t="shared" si="187"/>
        <v>7</v>
      </c>
      <c r="L108" s="8">
        <f t="shared" si="199"/>
        <v>1.00103217</v>
      </c>
      <c r="M108" s="120">
        <f t="shared" si="217"/>
        <v>1.00930024</v>
      </c>
      <c r="N108" s="120">
        <f t="shared" si="212"/>
        <v>1.0202700268254514</v>
      </c>
      <c r="O108" s="113">
        <f t="shared" si="214"/>
        <v>1.02132311</v>
      </c>
      <c r="P108" s="113">
        <f t="shared" si="191"/>
        <v>881.84129007000001</v>
      </c>
      <c r="Q108" s="167">
        <f t="shared" si="209"/>
        <v>0</v>
      </c>
      <c r="R108" s="168">
        <f t="shared" si="200"/>
        <v>0</v>
      </c>
      <c r="S108" s="113">
        <f t="shared" si="192"/>
        <v>0</v>
      </c>
      <c r="T108" s="123">
        <f t="shared" si="201"/>
        <v>9.4700000000000006E-2</v>
      </c>
      <c r="U108" s="121">
        <f t="shared" si="213"/>
        <v>7</v>
      </c>
      <c r="V108" s="121">
        <v>252</v>
      </c>
      <c r="W108" s="120">
        <f t="shared" si="193"/>
        <v>1.0025165039999999</v>
      </c>
      <c r="X108" s="113">
        <f t="shared" si="194"/>
        <v>2.2191571300000001</v>
      </c>
      <c r="Y108" s="113">
        <f t="shared" si="195"/>
        <v>0</v>
      </c>
      <c r="Z108" s="126" t="str">
        <f t="shared" si="210"/>
        <v>J=</v>
      </c>
      <c r="AA108" s="118">
        <f t="shared" si="211"/>
        <v>44368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02"/>
        <v>47228</v>
      </c>
      <c r="AP108" s="177">
        <f>VLOOKUP($AO108,[1]Plan1!$EW$172:$EZ$293,2)</f>
        <v>7276.54</v>
      </c>
      <c r="AQ108" s="176">
        <f t="shared" si="203"/>
        <v>47169</v>
      </c>
      <c r="AR108" s="177">
        <f t="shared" si="204"/>
        <v>7276.54</v>
      </c>
      <c r="AS108" s="176">
        <f t="shared" si="205"/>
        <v>47197</v>
      </c>
      <c r="AT108" s="178">
        <f t="shared" si="20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96"/>
        <v>44346</v>
      </c>
      <c r="B109" s="113">
        <f t="shared" si="188"/>
        <v>884.0604472</v>
      </c>
      <c r="C109" s="113">
        <f t="shared" si="207"/>
        <v>863.43027142000005</v>
      </c>
      <c r="D109" s="114">
        <f t="shared" si="197"/>
        <v>5674.72</v>
      </c>
      <c r="E109" s="115">
        <f t="shared" si="215"/>
        <v>5692.31</v>
      </c>
      <c r="F109" s="116">
        <f t="shared" si="216"/>
        <v>44306</v>
      </c>
      <c r="G109" s="117">
        <f t="shared" si="189"/>
        <v>3.0997124087179806E-3</v>
      </c>
      <c r="H109" s="118">
        <f t="shared" si="208"/>
        <v>44368</v>
      </c>
      <c r="I109" s="118">
        <f t="shared" si="190"/>
        <v>44368</v>
      </c>
      <c r="J109" s="119">
        <f t="shared" si="198"/>
        <v>21</v>
      </c>
      <c r="K109" s="119">
        <f t="shared" si="187"/>
        <v>7</v>
      </c>
      <c r="L109" s="8">
        <f t="shared" si="199"/>
        <v>1.00103217</v>
      </c>
      <c r="M109" s="120">
        <f t="shared" si="217"/>
        <v>1.00930024</v>
      </c>
      <c r="N109" s="120">
        <f t="shared" si="212"/>
        <v>1.0202700268254514</v>
      </c>
      <c r="O109" s="113">
        <f t="shared" si="214"/>
        <v>1.02132311</v>
      </c>
      <c r="P109" s="113">
        <f t="shared" si="191"/>
        <v>881.84129007000001</v>
      </c>
      <c r="Q109" s="167">
        <f t="shared" si="209"/>
        <v>0</v>
      </c>
      <c r="R109" s="168">
        <f t="shared" si="200"/>
        <v>0</v>
      </c>
      <c r="S109" s="113">
        <f t="shared" si="192"/>
        <v>0</v>
      </c>
      <c r="T109" s="123">
        <f t="shared" si="201"/>
        <v>9.4700000000000006E-2</v>
      </c>
      <c r="U109" s="121">
        <f t="shared" si="213"/>
        <v>7</v>
      </c>
      <c r="V109" s="121">
        <v>252</v>
      </c>
      <c r="W109" s="120">
        <f t="shared" si="193"/>
        <v>1.0025165039999999</v>
      </c>
      <c r="X109" s="113">
        <f t="shared" si="194"/>
        <v>2.2191571300000001</v>
      </c>
      <c r="Y109" s="113">
        <f t="shared" si="195"/>
        <v>0</v>
      </c>
      <c r="Z109" s="126" t="str">
        <f t="shared" si="210"/>
        <v>J=</v>
      </c>
      <c r="AA109" s="118">
        <f t="shared" si="211"/>
        <v>44368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02"/>
        <v>47259</v>
      </c>
      <c r="AP109" s="177">
        <f>VLOOKUP($AO109,[1]Plan1!$EW$172:$EZ$293,2)</f>
        <v>7276.54</v>
      </c>
      <c r="AQ109" s="176">
        <f t="shared" si="203"/>
        <v>47198</v>
      </c>
      <c r="AR109" s="177">
        <f t="shared" si="204"/>
        <v>7276.54</v>
      </c>
      <c r="AS109" s="176">
        <f t="shared" si="205"/>
        <v>47229</v>
      </c>
      <c r="AT109" s="178">
        <f t="shared" si="20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96"/>
        <v>44347</v>
      </c>
      <c r="B110" s="113">
        <f t="shared" si="188"/>
        <v>884.0604472</v>
      </c>
      <c r="C110" s="113">
        <f t="shared" si="207"/>
        <v>863.43027142000005</v>
      </c>
      <c r="D110" s="114">
        <f t="shared" si="197"/>
        <v>5674.72</v>
      </c>
      <c r="E110" s="115">
        <f t="shared" si="215"/>
        <v>5692.31</v>
      </c>
      <c r="F110" s="116">
        <f t="shared" si="216"/>
        <v>44306</v>
      </c>
      <c r="G110" s="117">
        <f t="shared" si="189"/>
        <v>3.0997124087179806E-3</v>
      </c>
      <c r="H110" s="118">
        <f t="shared" si="208"/>
        <v>44368</v>
      </c>
      <c r="I110" s="118">
        <f t="shared" si="190"/>
        <v>44368</v>
      </c>
      <c r="J110" s="119">
        <f t="shared" si="198"/>
        <v>21</v>
      </c>
      <c r="K110" s="119">
        <f t="shared" ref="K110:K173" si="218">(J110-(NETWORKDAYS(A110,I110,AD$148:AD$502)-1))</f>
        <v>7</v>
      </c>
      <c r="L110" s="8">
        <f t="shared" si="199"/>
        <v>1.00103217</v>
      </c>
      <c r="M110" s="120">
        <f t="shared" si="217"/>
        <v>1.00930024</v>
      </c>
      <c r="N110" s="120">
        <f t="shared" si="212"/>
        <v>1.0202700268254514</v>
      </c>
      <c r="O110" s="113">
        <f t="shared" si="214"/>
        <v>1.02132311</v>
      </c>
      <c r="P110" s="113">
        <f t="shared" si="191"/>
        <v>881.84129007000001</v>
      </c>
      <c r="Q110" s="167">
        <f t="shared" si="209"/>
        <v>0</v>
      </c>
      <c r="R110" s="168">
        <f t="shared" si="200"/>
        <v>0</v>
      </c>
      <c r="S110" s="113">
        <f t="shared" si="192"/>
        <v>0</v>
      </c>
      <c r="T110" s="123">
        <f t="shared" si="201"/>
        <v>9.4700000000000006E-2</v>
      </c>
      <c r="U110" s="121">
        <f t="shared" si="213"/>
        <v>7</v>
      </c>
      <c r="V110" s="121">
        <v>252</v>
      </c>
      <c r="W110" s="120">
        <f t="shared" si="193"/>
        <v>1.0025165039999999</v>
      </c>
      <c r="X110" s="113">
        <f t="shared" si="194"/>
        <v>2.2191571300000001</v>
      </c>
      <c r="Y110" s="113">
        <f t="shared" si="195"/>
        <v>0</v>
      </c>
      <c r="Z110" s="126" t="str">
        <f t="shared" si="210"/>
        <v>J=</v>
      </c>
      <c r="AA110" s="118">
        <f t="shared" si="211"/>
        <v>44368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02"/>
        <v>47289</v>
      </c>
      <c r="AP110" s="177">
        <f>VLOOKUP($AO110,[1]Plan1!$EW$172:$EZ$293,2)</f>
        <v>7276.54</v>
      </c>
      <c r="AQ110" s="176">
        <f t="shared" si="203"/>
        <v>47228</v>
      </c>
      <c r="AR110" s="177">
        <f t="shared" si="204"/>
        <v>7276.54</v>
      </c>
      <c r="AS110" s="176">
        <f t="shared" si="205"/>
        <v>47258</v>
      </c>
      <c r="AT110" s="178">
        <f t="shared" si="20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96"/>
        <v>44348</v>
      </c>
      <c r="B111" s="113">
        <f t="shared" si="188"/>
        <v>884.50827107999999</v>
      </c>
      <c r="C111" s="113">
        <f t="shared" si="207"/>
        <v>863.43027142000005</v>
      </c>
      <c r="D111" s="114">
        <f t="shared" si="197"/>
        <v>5674.72</v>
      </c>
      <c r="E111" s="115">
        <f t="shared" si="215"/>
        <v>5692.31</v>
      </c>
      <c r="F111" s="116">
        <f t="shared" si="216"/>
        <v>44306</v>
      </c>
      <c r="G111" s="117">
        <f t="shared" si="189"/>
        <v>3.0997124087179806E-3</v>
      </c>
      <c r="H111" s="118">
        <f t="shared" si="208"/>
        <v>44368</v>
      </c>
      <c r="I111" s="118">
        <f t="shared" si="190"/>
        <v>44368</v>
      </c>
      <c r="J111" s="119">
        <f t="shared" si="198"/>
        <v>21</v>
      </c>
      <c r="K111" s="119">
        <f t="shared" si="218"/>
        <v>8</v>
      </c>
      <c r="L111" s="8">
        <f t="shared" si="199"/>
        <v>1.0011797099999999</v>
      </c>
      <c r="M111" s="120">
        <f t="shared" si="217"/>
        <v>1.00930024</v>
      </c>
      <c r="N111" s="120">
        <f t="shared" si="212"/>
        <v>1.0202700268254514</v>
      </c>
      <c r="O111" s="113">
        <f t="shared" si="214"/>
        <v>1.02147364</v>
      </c>
      <c r="P111" s="113">
        <f t="shared" si="191"/>
        <v>881.97126222999998</v>
      </c>
      <c r="Q111" s="167">
        <f t="shared" si="209"/>
        <v>0</v>
      </c>
      <c r="R111" s="168">
        <f t="shared" si="200"/>
        <v>0</v>
      </c>
      <c r="S111" s="113">
        <f t="shared" si="192"/>
        <v>0</v>
      </c>
      <c r="T111" s="123">
        <f t="shared" si="201"/>
        <v>9.4700000000000006E-2</v>
      </c>
      <c r="U111" s="121">
        <f t="shared" si="213"/>
        <v>8</v>
      </c>
      <c r="V111" s="121">
        <v>252</v>
      </c>
      <c r="W111" s="120">
        <f t="shared" si="193"/>
        <v>1.0028765209999999</v>
      </c>
      <c r="X111" s="113">
        <f t="shared" si="194"/>
        <v>2.5370088499999999</v>
      </c>
      <c r="Y111" s="113">
        <f t="shared" si="195"/>
        <v>0</v>
      </c>
      <c r="Z111" s="126" t="str">
        <f t="shared" si="210"/>
        <v>J=</v>
      </c>
      <c r="AA111" s="118">
        <f t="shared" si="211"/>
        <v>44368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02"/>
        <v>47319</v>
      </c>
      <c r="AP111" s="177">
        <f>VLOOKUP($AO111,[1]Plan1!$EW$172:$EZ$293,2)</f>
        <v>7276.54</v>
      </c>
      <c r="AQ111" s="176">
        <f t="shared" si="203"/>
        <v>47258</v>
      </c>
      <c r="AR111" s="177">
        <f t="shared" si="204"/>
        <v>7276.54</v>
      </c>
      <c r="AS111" s="176">
        <f t="shared" si="205"/>
        <v>47289</v>
      </c>
      <c r="AT111" s="178">
        <f t="shared" si="20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96"/>
        <v>44349</v>
      </c>
      <c r="B112" s="113">
        <f t="shared" si="188"/>
        <v>884.95632921000004</v>
      </c>
      <c r="C112" s="113">
        <f t="shared" si="207"/>
        <v>863.43027142000005</v>
      </c>
      <c r="D112" s="114">
        <f t="shared" si="197"/>
        <v>5674.72</v>
      </c>
      <c r="E112" s="115">
        <f t="shared" si="215"/>
        <v>5692.31</v>
      </c>
      <c r="F112" s="116">
        <f t="shared" si="216"/>
        <v>44306</v>
      </c>
      <c r="G112" s="117">
        <f t="shared" si="189"/>
        <v>3.0997124087179806E-3</v>
      </c>
      <c r="H112" s="118">
        <f t="shared" si="208"/>
        <v>44368</v>
      </c>
      <c r="I112" s="118">
        <f t="shared" si="190"/>
        <v>44368</v>
      </c>
      <c r="J112" s="119">
        <f t="shared" si="198"/>
        <v>21</v>
      </c>
      <c r="K112" s="119">
        <f t="shared" si="218"/>
        <v>9</v>
      </c>
      <c r="L112" s="8">
        <f t="shared" si="199"/>
        <v>1.00132727</v>
      </c>
      <c r="M112" s="120">
        <f t="shared" si="217"/>
        <v>1.00930024</v>
      </c>
      <c r="N112" s="120">
        <f t="shared" si="212"/>
        <v>1.0202700268254514</v>
      </c>
      <c r="O112" s="113">
        <f t="shared" si="214"/>
        <v>1.0216242</v>
      </c>
      <c r="P112" s="113">
        <f t="shared" si="191"/>
        <v>882.10126029000003</v>
      </c>
      <c r="Q112" s="167">
        <f t="shared" si="209"/>
        <v>0</v>
      </c>
      <c r="R112" s="168">
        <f t="shared" si="200"/>
        <v>0</v>
      </c>
      <c r="S112" s="113">
        <f t="shared" si="192"/>
        <v>0</v>
      </c>
      <c r="T112" s="123">
        <f t="shared" si="201"/>
        <v>9.4700000000000006E-2</v>
      </c>
      <c r="U112" s="121">
        <f t="shared" si="213"/>
        <v>9</v>
      </c>
      <c r="V112" s="121">
        <v>252</v>
      </c>
      <c r="W112" s="120">
        <f t="shared" si="193"/>
        <v>1.003236668</v>
      </c>
      <c r="X112" s="113">
        <f t="shared" si="194"/>
        <v>2.8550689199999999</v>
      </c>
      <c r="Y112" s="113">
        <f t="shared" si="195"/>
        <v>0</v>
      </c>
      <c r="Z112" s="126" t="str">
        <f t="shared" si="210"/>
        <v>J=</v>
      </c>
      <c r="AA112" s="118">
        <f t="shared" si="211"/>
        <v>44368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02"/>
        <v>47350</v>
      </c>
      <c r="AP112" s="177">
        <f>VLOOKUP($AO112,[1]Plan1!$EW$172:$EZ$293,2)</f>
        <v>7276.54</v>
      </c>
      <c r="AQ112" s="176">
        <f t="shared" si="203"/>
        <v>47289</v>
      </c>
      <c r="AR112" s="177">
        <f t="shared" si="204"/>
        <v>7276.54</v>
      </c>
      <c r="AS112" s="176">
        <f t="shared" si="205"/>
        <v>47319</v>
      </c>
      <c r="AT112" s="178">
        <f t="shared" si="20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96"/>
        <v>44350</v>
      </c>
      <c r="B113" s="113">
        <f t="shared" si="188"/>
        <v>885.40460344999997</v>
      </c>
      <c r="C113" s="113">
        <f t="shared" si="207"/>
        <v>863.43027142000005</v>
      </c>
      <c r="D113" s="114">
        <f t="shared" si="197"/>
        <v>5674.72</v>
      </c>
      <c r="E113" s="115">
        <f t="shared" si="215"/>
        <v>5692.31</v>
      </c>
      <c r="F113" s="116">
        <f t="shared" si="216"/>
        <v>44306</v>
      </c>
      <c r="G113" s="117">
        <f t="shared" si="189"/>
        <v>3.0997124087179806E-3</v>
      </c>
      <c r="H113" s="118">
        <f t="shared" si="208"/>
        <v>44368</v>
      </c>
      <c r="I113" s="118">
        <f t="shared" si="190"/>
        <v>44368</v>
      </c>
      <c r="J113" s="119">
        <f t="shared" si="198"/>
        <v>21</v>
      </c>
      <c r="K113" s="119">
        <f t="shared" si="218"/>
        <v>10</v>
      </c>
      <c r="L113" s="8">
        <f t="shared" si="199"/>
        <v>1.0014748499999999</v>
      </c>
      <c r="M113" s="120">
        <f t="shared" si="217"/>
        <v>1.00930024</v>
      </c>
      <c r="N113" s="120">
        <f t="shared" si="212"/>
        <v>1.0202700268254514</v>
      </c>
      <c r="O113" s="113">
        <f t="shared" si="214"/>
        <v>1.0217747699999999</v>
      </c>
      <c r="P113" s="113">
        <f t="shared" si="191"/>
        <v>882.23126698999999</v>
      </c>
      <c r="Q113" s="167">
        <f t="shared" si="209"/>
        <v>0</v>
      </c>
      <c r="R113" s="168">
        <f t="shared" si="200"/>
        <v>0</v>
      </c>
      <c r="S113" s="113">
        <f t="shared" si="192"/>
        <v>0</v>
      </c>
      <c r="T113" s="123">
        <f t="shared" si="201"/>
        <v>9.4700000000000006E-2</v>
      </c>
      <c r="U113" s="121">
        <f t="shared" si="213"/>
        <v>10</v>
      </c>
      <c r="V113" s="121">
        <v>252</v>
      </c>
      <c r="W113" s="120">
        <f t="shared" si="193"/>
        <v>1.0035969440000001</v>
      </c>
      <c r="X113" s="113">
        <f t="shared" si="194"/>
        <v>3.1733364599999998</v>
      </c>
      <c r="Y113" s="113">
        <f t="shared" si="195"/>
        <v>0</v>
      </c>
      <c r="Z113" s="126" t="str">
        <f t="shared" si="210"/>
        <v>J=</v>
      </c>
      <c r="AA113" s="118">
        <f t="shared" si="211"/>
        <v>44368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02"/>
        <v>47381</v>
      </c>
      <c r="AP113" s="177">
        <f>VLOOKUP($AO113,[1]Plan1!$EW$172:$EZ$293,2)</f>
        <v>7276.54</v>
      </c>
      <c r="AQ113" s="176">
        <f t="shared" si="203"/>
        <v>47319</v>
      </c>
      <c r="AR113" s="177">
        <f t="shared" si="204"/>
        <v>7276.54</v>
      </c>
      <c r="AS113" s="176">
        <f t="shared" si="205"/>
        <v>47350</v>
      </c>
      <c r="AT113" s="178">
        <f t="shared" si="20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96"/>
        <v>44351</v>
      </c>
      <c r="B114" s="113">
        <f t="shared" si="188"/>
        <v>885.40460344999997</v>
      </c>
      <c r="C114" s="113">
        <f t="shared" si="207"/>
        <v>863.43027142000005</v>
      </c>
      <c r="D114" s="114">
        <f t="shared" si="197"/>
        <v>5674.72</v>
      </c>
      <c r="E114" s="115">
        <f t="shared" si="215"/>
        <v>5692.31</v>
      </c>
      <c r="F114" s="116">
        <f t="shared" si="216"/>
        <v>44306</v>
      </c>
      <c r="G114" s="117">
        <f t="shared" si="189"/>
        <v>3.0997124087179806E-3</v>
      </c>
      <c r="H114" s="118">
        <f t="shared" si="208"/>
        <v>44368</v>
      </c>
      <c r="I114" s="118">
        <f t="shared" si="190"/>
        <v>44368</v>
      </c>
      <c r="J114" s="119">
        <f t="shared" si="198"/>
        <v>21</v>
      </c>
      <c r="K114" s="119">
        <f t="shared" si="218"/>
        <v>10</v>
      </c>
      <c r="L114" s="8">
        <f t="shared" si="199"/>
        <v>1.0014748499999999</v>
      </c>
      <c r="M114" s="120">
        <f t="shared" si="217"/>
        <v>1.00930024</v>
      </c>
      <c r="N114" s="120">
        <f t="shared" si="212"/>
        <v>1.0202700268254514</v>
      </c>
      <c r="O114" s="113">
        <f t="shared" si="214"/>
        <v>1.0217747699999999</v>
      </c>
      <c r="P114" s="113">
        <f t="shared" si="191"/>
        <v>882.23126698999999</v>
      </c>
      <c r="Q114" s="167">
        <f t="shared" si="209"/>
        <v>0</v>
      </c>
      <c r="R114" s="168">
        <f t="shared" si="200"/>
        <v>0</v>
      </c>
      <c r="S114" s="113">
        <f t="shared" si="192"/>
        <v>0</v>
      </c>
      <c r="T114" s="123">
        <f t="shared" si="201"/>
        <v>9.4700000000000006E-2</v>
      </c>
      <c r="U114" s="121">
        <f t="shared" si="213"/>
        <v>10</v>
      </c>
      <c r="V114" s="121">
        <v>252</v>
      </c>
      <c r="W114" s="120">
        <f t="shared" si="193"/>
        <v>1.0035969440000001</v>
      </c>
      <c r="X114" s="113">
        <f t="shared" si="194"/>
        <v>3.1733364599999998</v>
      </c>
      <c r="Y114" s="113">
        <f t="shared" si="195"/>
        <v>0</v>
      </c>
      <c r="Z114" s="126" t="str">
        <f t="shared" si="210"/>
        <v>J=</v>
      </c>
      <c r="AA114" s="118">
        <f t="shared" si="211"/>
        <v>44368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02"/>
        <v>47413</v>
      </c>
      <c r="AP114" s="177">
        <f>VLOOKUP($AO114,[1]Plan1!$EW$172:$EZ$293,2)</f>
        <v>7276.54</v>
      </c>
      <c r="AQ114" s="176">
        <f t="shared" si="203"/>
        <v>47352</v>
      </c>
      <c r="AR114" s="177">
        <f t="shared" si="204"/>
        <v>7276.54</v>
      </c>
      <c r="AS114" s="176">
        <f t="shared" si="205"/>
        <v>47383</v>
      </c>
      <c r="AT114" s="178">
        <f t="shared" si="20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96"/>
        <v>44352</v>
      </c>
      <c r="B115" s="113">
        <f t="shared" si="188"/>
        <v>885.85311119000005</v>
      </c>
      <c r="C115" s="113">
        <f t="shared" si="207"/>
        <v>863.43027142000005</v>
      </c>
      <c r="D115" s="114">
        <f t="shared" si="197"/>
        <v>5674.72</v>
      </c>
      <c r="E115" s="115">
        <f t="shared" si="215"/>
        <v>5692.31</v>
      </c>
      <c r="F115" s="116">
        <f t="shared" si="216"/>
        <v>44306</v>
      </c>
      <c r="G115" s="117">
        <f t="shared" si="189"/>
        <v>3.0997124087179806E-3</v>
      </c>
      <c r="H115" s="118">
        <f t="shared" si="208"/>
        <v>44368</v>
      </c>
      <c r="I115" s="118">
        <f t="shared" si="190"/>
        <v>44368</v>
      </c>
      <c r="J115" s="119">
        <f t="shared" si="198"/>
        <v>21</v>
      </c>
      <c r="K115" s="119">
        <f t="shared" si="218"/>
        <v>11</v>
      </c>
      <c r="L115" s="8">
        <f t="shared" si="199"/>
        <v>1.0016224600000001</v>
      </c>
      <c r="M115" s="120">
        <f t="shared" si="217"/>
        <v>1.00930024</v>
      </c>
      <c r="N115" s="120">
        <f t="shared" si="212"/>
        <v>1.0202700268254514</v>
      </c>
      <c r="O115" s="113">
        <f t="shared" si="214"/>
        <v>1.0219253699999999</v>
      </c>
      <c r="P115" s="113">
        <f t="shared" si="191"/>
        <v>882.36129959000004</v>
      </c>
      <c r="Q115" s="167">
        <f t="shared" si="209"/>
        <v>0</v>
      </c>
      <c r="R115" s="168">
        <f t="shared" si="200"/>
        <v>0</v>
      </c>
      <c r="S115" s="113">
        <f t="shared" si="192"/>
        <v>0</v>
      </c>
      <c r="T115" s="123">
        <f t="shared" si="201"/>
        <v>9.4700000000000006E-2</v>
      </c>
      <c r="U115" s="121">
        <f t="shared" si="213"/>
        <v>11</v>
      </c>
      <c r="V115" s="121">
        <v>252</v>
      </c>
      <c r="W115" s="120">
        <f t="shared" si="193"/>
        <v>1.003957349</v>
      </c>
      <c r="X115" s="113">
        <f t="shared" si="194"/>
        <v>3.4918116000000001</v>
      </c>
      <c r="Y115" s="113">
        <f t="shared" si="195"/>
        <v>0</v>
      </c>
      <c r="Z115" s="126" t="str">
        <f t="shared" si="210"/>
        <v>J=</v>
      </c>
      <c r="AA115" s="118">
        <f t="shared" si="211"/>
        <v>44368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02"/>
        <v>47442</v>
      </c>
      <c r="AP115" s="177">
        <f>VLOOKUP($AO115,[1]Plan1!$EW$172:$EZ$293,2)</f>
        <v>7276.54</v>
      </c>
      <c r="AQ115" s="176">
        <f t="shared" si="203"/>
        <v>47381</v>
      </c>
      <c r="AR115" s="177">
        <f t="shared" si="204"/>
        <v>7276.54</v>
      </c>
      <c r="AS115" s="176">
        <f t="shared" si="205"/>
        <v>47411</v>
      </c>
      <c r="AT115" s="178">
        <f t="shared" si="20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96"/>
        <v>44353</v>
      </c>
      <c r="B116" s="113">
        <f t="shared" si="188"/>
        <v>885.85311119000005</v>
      </c>
      <c r="C116" s="113">
        <f t="shared" si="207"/>
        <v>863.43027142000005</v>
      </c>
      <c r="D116" s="114">
        <f t="shared" si="197"/>
        <v>5674.72</v>
      </c>
      <c r="E116" s="115">
        <f t="shared" si="215"/>
        <v>5692.31</v>
      </c>
      <c r="F116" s="116">
        <f t="shared" si="216"/>
        <v>44306</v>
      </c>
      <c r="G116" s="117">
        <f t="shared" si="189"/>
        <v>3.0997124087179806E-3</v>
      </c>
      <c r="H116" s="118">
        <f t="shared" si="208"/>
        <v>44368</v>
      </c>
      <c r="I116" s="118">
        <f t="shared" si="190"/>
        <v>44368</v>
      </c>
      <c r="J116" s="119">
        <f t="shared" si="198"/>
        <v>21</v>
      </c>
      <c r="K116" s="119">
        <f t="shared" si="218"/>
        <v>11</v>
      </c>
      <c r="L116" s="8">
        <f t="shared" si="199"/>
        <v>1.0016224600000001</v>
      </c>
      <c r="M116" s="120">
        <f t="shared" si="217"/>
        <v>1.00930024</v>
      </c>
      <c r="N116" s="120">
        <f t="shared" si="212"/>
        <v>1.0202700268254514</v>
      </c>
      <c r="O116" s="113">
        <f t="shared" si="214"/>
        <v>1.0219253699999999</v>
      </c>
      <c r="P116" s="113">
        <f t="shared" si="191"/>
        <v>882.36129959000004</v>
      </c>
      <c r="Q116" s="167">
        <f t="shared" si="209"/>
        <v>0</v>
      </c>
      <c r="R116" s="168">
        <f t="shared" si="200"/>
        <v>0</v>
      </c>
      <c r="S116" s="113">
        <f t="shared" si="192"/>
        <v>0</v>
      </c>
      <c r="T116" s="123">
        <f t="shared" si="201"/>
        <v>9.4700000000000006E-2</v>
      </c>
      <c r="U116" s="121">
        <f t="shared" si="213"/>
        <v>11</v>
      </c>
      <c r="V116" s="121">
        <v>252</v>
      </c>
      <c r="W116" s="120">
        <f t="shared" si="193"/>
        <v>1.003957349</v>
      </c>
      <c r="X116" s="113">
        <f t="shared" si="194"/>
        <v>3.4918116000000001</v>
      </c>
      <c r="Y116" s="113">
        <f t="shared" si="195"/>
        <v>0</v>
      </c>
      <c r="Z116" s="126" t="str">
        <f t="shared" si="210"/>
        <v>J=</v>
      </c>
      <c r="AA116" s="118">
        <f t="shared" si="211"/>
        <v>44368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02"/>
        <v>47472</v>
      </c>
      <c r="AP116" s="177">
        <f>VLOOKUP($AO116,[1]Plan1!$EW$172:$EZ$293,2)</f>
        <v>7276.54</v>
      </c>
      <c r="AQ116" s="176">
        <f t="shared" si="203"/>
        <v>47411</v>
      </c>
      <c r="AR116" s="177">
        <f t="shared" si="204"/>
        <v>7276.54</v>
      </c>
      <c r="AS116" s="176">
        <f t="shared" si="205"/>
        <v>47442</v>
      </c>
      <c r="AT116" s="178">
        <f t="shared" si="20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96"/>
        <v>44354</v>
      </c>
      <c r="B117" s="113">
        <f t="shared" si="188"/>
        <v>885.85311119000005</v>
      </c>
      <c r="C117" s="113">
        <f t="shared" si="207"/>
        <v>863.43027142000005</v>
      </c>
      <c r="D117" s="114">
        <f t="shared" si="197"/>
        <v>5674.72</v>
      </c>
      <c r="E117" s="115">
        <f t="shared" si="215"/>
        <v>5692.31</v>
      </c>
      <c r="F117" s="116">
        <f t="shared" si="216"/>
        <v>44306</v>
      </c>
      <c r="G117" s="117">
        <f t="shared" si="189"/>
        <v>3.0997124087179806E-3</v>
      </c>
      <c r="H117" s="118">
        <f t="shared" si="208"/>
        <v>44368</v>
      </c>
      <c r="I117" s="118">
        <f t="shared" si="190"/>
        <v>44368</v>
      </c>
      <c r="J117" s="119">
        <f t="shared" si="198"/>
        <v>21</v>
      </c>
      <c r="K117" s="119">
        <f t="shared" si="218"/>
        <v>11</v>
      </c>
      <c r="L117" s="8">
        <f t="shared" si="199"/>
        <v>1.0016224600000001</v>
      </c>
      <c r="M117" s="120">
        <f t="shared" si="217"/>
        <v>1.00930024</v>
      </c>
      <c r="N117" s="120">
        <f t="shared" si="212"/>
        <v>1.0202700268254514</v>
      </c>
      <c r="O117" s="113">
        <f t="shared" si="214"/>
        <v>1.0219253699999999</v>
      </c>
      <c r="P117" s="113">
        <f t="shared" si="191"/>
        <v>882.36129959000004</v>
      </c>
      <c r="Q117" s="167">
        <f t="shared" si="209"/>
        <v>0</v>
      </c>
      <c r="R117" s="168">
        <f t="shared" si="200"/>
        <v>0</v>
      </c>
      <c r="S117" s="113">
        <f t="shared" si="192"/>
        <v>0</v>
      </c>
      <c r="T117" s="123">
        <f t="shared" si="201"/>
        <v>9.4700000000000006E-2</v>
      </c>
      <c r="U117" s="121">
        <f t="shared" si="213"/>
        <v>11</v>
      </c>
      <c r="V117" s="121">
        <v>252</v>
      </c>
      <c r="W117" s="120">
        <f t="shared" si="193"/>
        <v>1.003957349</v>
      </c>
      <c r="X117" s="113">
        <f t="shared" si="194"/>
        <v>3.4918116000000001</v>
      </c>
      <c r="Y117" s="113">
        <f t="shared" si="195"/>
        <v>0</v>
      </c>
      <c r="Z117" s="126" t="str">
        <f t="shared" si="210"/>
        <v>J=</v>
      </c>
      <c r="AA117" s="118">
        <f t="shared" si="211"/>
        <v>44368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02"/>
        <v>47504</v>
      </c>
      <c r="AP117" s="177">
        <f>VLOOKUP($AO117,[1]Plan1!$EW$172:$EZ$293,2)</f>
        <v>7276.54</v>
      </c>
      <c r="AQ117" s="176">
        <f t="shared" si="203"/>
        <v>47443</v>
      </c>
      <c r="AR117" s="177">
        <f t="shared" si="204"/>
        <v>7276.54</v>
      </c>
      <c r="AS117" s="176">
        <f t="shared" si="205"/>
        <v>47473</v>
      </c>
      <c r="AT117" s="178">
        <f t="shared" si="20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96"/>
        <v>44355</v>
      </c>
      <c r="B118" s="113">
        <f t="shared" si="188"/>
        <v>886.30183517</v>
      </c>
      <c r="C118" s="113">
        <f t="shared" si="207"/>
        <v>863.43027142000005</v>
      </c>
      <c r="D118" s="114">
        <f t="shared" si="197"/>
        <v>5674.72</v>
      </c>
      <c r="E118" s="115">
        <f t="shared" si="215"/>
        <v>5692.31</v>
      </c>
      <c r="F118" s="116">
        <f t="shared" si="216"/>
        <v>44306</v>
      </c>
      <c r="G118" s="117">
        <f t="shared" si="189"/>
        <v>3.0997124087179806E-3</v>
      </c>
      <c r="H118" s="118">
        <f t="shared" si="208"/>
        <v>44368</v>
      </c>
      <c r="I118" s="118">
        <f t="shared" si="190"/>
        <v>44368</v>
      </c>
      <c r="J118" s="119">
        <f t="shared" si="198"/>
        <v>21</v>
      </c>
      <c r="K118" s="119">
        <f t="shared" si="218"/>
        <v>12</v>
      </c>
      <c r="L118" s="8">
        <f t="shared" si="199"/>
        <v>1.00177008</v>
      </c>
      <c r="M118" s="120">
        <f t="shared" si="217"/>
        <v>1.00930024</v>
      </c>
      <c r="N118" s="120">
        <f t="shared" si="212"/>
        <v>1.0202700268254514</v>
      </c>
      <c r="O118" s="113">
        <f t="shared" si="214"/>
        <v>1.0220759800000001</v>
      </c>
      <c r="P118" s="113">
        <f t="shared" si="191"/>
        <v>882.49134082</v>
      </c>
      <c r="Q118" s="167">
        <f t="shared" si="209"/>
        <v>0</v>
      </c>
      <c r="R118" s="168">
        <f t="shared" si="200"/>
        <v>0</v>
      </c>
      <c r="S118" s="113">
        <f t="shared" si="192"/>
        <v>0</v>
      </c>
      <c r="T118" s="123">
        <f t="shared" si="201"/>
        <v>9.4700000000000006E-2</v>
      </c>
      <c r="U118" s="121">
        <f t="shared" si="213"/>
        <v>12</v>
      </c>
      <c r="V118" s="121">
        <v>252</v>
      </c>
      <c r="W118" s="120">
        <f t="shared" si="193"/>
        <v>1.0043178829999999</v>
      </c>
      <c r="X118" s="113">
        <f t="shared" si="194"/>
        <v>3.8104943499999999</v>
      </c>
      <c r="Y118" s="113">
        <f t="shared" si="195"/>
        <v>0</v>
      </c>
      <c r="Z118" s="126" t="str">
        <f t="shared" si="210"/>
        <v>J=</v>
      </c>
      <c r="AA118" s="118">
        <f t="shared" si="211"/>
        <v>44368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02"/>
        <v>47534</v>
      </c>
      <c r="AP118" s="177">
        <f>VLOOKUP($AO118,[1]Plan1!$EW$172:$EZ$293,2)</f>
        <v>7276.54</v>
      </c>
      <c r="AQ118" s="176">
        <f t="shared" si="203"/>
        <v>47472</v>
      </c>
      <c r="AR118" s="177">
        <f t="shared" si="204"/>
        <v>7276.54</v>
      </c>
      <c r="AS118" s="176">
        <f t="shared" si="205"/>
        <v>47503</v>
      </c>
      <c r="AT118" s="178">
        <f t="shared" si="20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96"/>
        <v>44356</v>
      </c>
      <c r="B119" s="113">
        <f t="shared" si="188"/>
        <v>886.75079457000004</v>
      </c>
      <c r="C119" s="113">
        <f t="shared" si="207"/>
        <v>863.43027142000005</v>
      </c>
      <c r="D119" s="114">
        <f t="shared" si="197"/>
        <v>5674.72</v>
      </c>
      <c r="E119" s="115">
        <f t="shared" si="215"/>
        <v>5692.31</v>
      </c>
      <c r="F119" s="116">
        <f t="shared" si="216"/>
        <v>44306</v>
      </c>
      <c r="G119" s="117">
        <f t="shared" si="189"/>
        <v>3.0997124087179806E-3</v>
      </c>
      <c r="H119" s="118">
        <f t="shared" si="208"/>
        <v>44368</v>
      </c>
      <c r="I119" s="118">
        <f t="shared" si="190"/>
        <v>44368</v>
      </c>
      <c r="J119" s="119">
        <f t="shared" si="198"/>
        <v>21</v>
      </c>
      <c r="K119" s="119">
        <f t="shared" si="218"/>
        <v>13</v>
      </c>
      <c r="L119" s="8">
        <f t="shared" si="199"/>
        <v>1.00191773</v>
      </c>
      <c r="M119" s="120">
        <f t="shared" si="217"/>
        <v>1.00930024</v>
      </c>
      <c r="N119" s="120">
        <f t="shared" si="212"/>
        <v>1.0202700268254514</v>
      </c>
      <c r="O119" s="113">
        <f t="shared" si="214"/>
        <v>1.0222266200000001</v>
      </c>
      <c r="P119" s="113">
        <f t="shared" si="191"/>
        <v>882.62140795000005</v>
      </c>
      <c r="Q119" s="167">
        <f t="shared" si="209"/>
        <v>0</v>
      </c>
      <c r="R119" s="168">
        <f t="shared" si="200"/>
        <v>0</v>
      </c>
      <c r="S119" s="113">
        <f t="shared" si="192"/>
        <v>0</v>
      </c>
      <c r="T119" s="123">
        <f t="shared" si="201"/>
        <v>9.4700000000000006E-2</v>
      </c>
      <c r="U119" s="121">
        <f t="shared" si="213"/>
        <v>13</v>
      </c>
      <c r="V119" s="121">
        <v>252</v>
      </c>
      <c r="W119" s="120">
        <f t="shared" si="193"/>
        <v>1.004678548</v>
      </c>
      <c r="X119" s="113">
        <f t="shared" si="194"/>
        <v>4.12938662</v>
      </c>
      <c r="Y119" s="113">
        <f t="shared" si="195"/>
        <v>0</v>
      </c>
      <c r="Z119" s="126" t="str">
        <f t="shared" si="210"/>
        <v>J=</v>
      </c>
      <c r="AA119" s="118">
        <f t="shared" si="211"/>
        <v>44368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02"/>
        <v>47562</v>
      </c>
      <c r="AP119" s="177">
        <f>VLOOKUP($AO119,[1]Plan1!$EW$172:$EZ$293,2)</f>
        <v>7276.54</v>
      </c>
      <c r="AQ119" s="176">
        <f t="shared" si="203"/>
        <v>47503</v>
      </c>
      <c r="AR119" s="177">
        <f t="shared" si="204"/>
        <v>7276.54</v>
      </c>
      <c r="AS119" s="176">
        <f t="shared" si="205"/>
        <v>47534</v>
      </c>
      <c r="AT119" s="178">
        <f t="shared" si="20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96"/>
        <v>44357</v>
      </c>
      <c r="B120" s="113">
        <f t="shared" si="188"/>
        <v>887.19998681999994</v>
      </c>
      <c r="C120" s="113">
        <f t="shared" si="207"/>
        <v>863.43027142000005</v>
      </c>
      <c r="D120" s="114">
        <f t="shared" si="197"/>
        <v>5674.72</v>
      </c>
      <c r="E120" s="115">
        <f t="shared" si="215"/>
        <v>5692.31</v>
      </c>
      <c r="F120" s="116">
        <f t="shared" si="216"/>
        <v>44306</v>
      </c>
      <c r="G120" s="117">
        <f t="shared" si="189"/>
        <v>3.0997124087179806E-3</v>
      </c>
      <c r="H120" s="118">
        <f t="shared" si="208"/>
        <v>44368</v>
      </c>
      <c r="I120" s="118">
        <f t="shared" si="190"/>
        <v>44368</v>
      </c>
      <c r="J120" s="119">
        <f t="shared" si="198"/>
        <v>21</v>
      </c>
      <c r="K120" s="119">
        <f t="shared" si="218"/>
        <v>14</v>
      </c>
      <c r="L120" s="8">
        <f t="shared" si="199"/>
        <v>1.0020654</v>
      </c>
      <c r="M120" s="120">
        <f t="shared" si="217"/>
        <v>1.00930024</v>
      </c>
      <c r="N120" s="120">
        <f t="shared" si="212"/>
        <v>1.0202700268254514</v>
      </c>
      <c r="O120" s="113">
        <f t="shared" si="214"/>
        <v>1.0223772900000001</v>
      </c>
      <c r="P120" s="113">
        <f t="shared" si="191"/>
        <v>882.75150098999995</v>
      </c>
      <c r="Q120" s="167">
        <f t="shared" si="209"/>
        <v>0</v>
      </c>
      <c r="R120" s="168">
        <f t="shared" si="200"/>
        <v>0</v>
      </c>
      <c r="S120" s="113">
        <f t="shared" si="192"/>
        <v>0</v>
      </c>
      <c r="T120" s="123">
        <f t="shared" si="201"/>
        <v>9.4700000000000006E-2</v>
      </c>
      <c r="U120" s="121">
        <f t="shared" si="213"/>
        <v>14</v>
      </c>
      <c r="V120" s="121">
        <v>252</v>
      </c>
      <c r="W120" s="120">
        <f t="shared" si="193"/>
        <v>1.005039341</v>
      </c>
      <c r="X120" s="113">
        <f t="shared" si="194"/>
        <v>4.4484858300000001</v>
      </c>
      <c r="Y120" s="113">
        <f t="shared" si="195"/>
        <v>0</v>
      </c>
      <c r="Z120" s="126" t="str">
        <f t="shared" si="210"/>
        <v>J=</v>
      </c>
      <c r="AA120" s="118">
        <f t="shared" si="211"/>
        <v>44368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02"/>
        <v>47595</v>
      </c>
      <c r="AP120" s="177">
        <f>VLOOKUP($AO120,[1]Plan1!$EW$172:$EZ$293,2)</f>
        <v>7276.54</v>
      </c>
      <c r="AQ120" s="176">
        <f t="shared" si="203"/>
        <v>47536</v>
      </c>
      <c r="AR120" s="177">
        <f t="shared" si="204"/>
        <v>7276.54</v>
      </c>
      <c r="AS120" s="176">
        <f t="shared" si="205"/>
        <v>47564</v>
      </c>
      <c r="AT120" s="178">
        <f t="shared" si="20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96"/>
        <v>44358</v>
      </c>
      <c r="B121" s="113">
        <f t="shared" si="188"/>
        <v>887.64940508000007</v>
      </c>
      <c r="C121" s="113">
        <f t="shared" si="207"/>
        <v>863.43027142000005</v>
      </c>
      <c r="D121" s="114">
        <f t="shared" si="197"/>
        <v>5674.72</v>
      </c>
      <c r="E121" s="115">
        <f t="shared" si="215"/>
        <v>5692.31</v>
      </c>
      <c r="F121" s="116">
        <f t="shared" si="216"/>
        <v>44306</v>
      </c>
      <c r="G121" s="117">
        <f t="shared" si="189"/>
        <v>3.0997124087179806E-3</v>
      </c>
      <c r="H121" s="118">
        <f t="shared" si="208"/>
        <v>44368</v>
      </c>
      <c r="I121" s="118">
        <f t="shared" si="190"/>
        <v>44368</v>
      </c>
      <c r="J121" s="119">
        <f t="shared" si="198"/>
        <v>21</v>
      </c>
      <c r="K121" s="119">
        <f t="shared" si="218"/>
        <v>15</v>
      </c>
      <c r="L121" s="8">
        <f t="shared" si="199"/>
        <v>1.0022131000000001</v>
      </c>
      <c r="M121" s="120">
        <f t="shared" si="217"/>
        <v>1.00930024</v>
      </c>
      <c r="N121" s="120">
        <f t="shared" si="212"/>
        <v>1.0202700268254514</v>
      </c>
      <c r="O121" s="113">
        <f t="shared" si="214"/>
        <v>1.02252798</v>
      </c>
      <c r="P121" s="113">
        <f t="shared" si="191"/>
        <v>882.88161130000003</v>
      </c>
      <c r="Q121" s="167">
        <f t="shared" si="209"/>
        <v>0</v>
      </c>
      <c r="R121" s="168">
        <f t="shared" si="200"/>
        <v>0</v>
      </c>
      <c r="S121" s="113">
        <f t="shared" si="192"/>
        <v>0</v>
      </c>
      <c r="T121" s="123">
        <f t="shared" si="201"/>
        <v>9.4700000000000006E-2</v>
      </c>
      <c r="U121" s="121">
        <f t="shared" si="213"/>
        <v>15</v>
      </c>
      <c r="V121" s="121">
        <v>252</v>
      </c>
      <c r="W121" s="120">
        <f t="shared" si="193"/>
        <v>1.0054002639999999</v>
      </c>
      <c r="X121" s="113">
        <f t="shared" si="194"/>
        <v>4.7677937799999999</v>
      </c>
      <c r="Y121" s="113">
        <f t="shared" si="195"/>
        <v>0</v>
      </c>
      <c r="Z121" s="126" t="str">
        <f t="shared" si="210"/>
        <v>J=</v>
      </c>
      <c r="AA121" s="118">
        <f t="shared" si="211"/>
        <v>44368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02"/>
        <v>47623</v>
      </c>
      <c r="AP121" s="177">
        <f>VLOOKUP($AO121,[1]Plan1!$EW$172:$EZ$293,2)</f>
        <v>7276.54</v>
      </c>
      <c r="AQ121" s="176">
        <f t="shared" si="203"/>
        <v>47562</v>
      </c>
      <c r="AR121" s="177">
        <f t="shared" si="204"/>
        <v>7276.54</v>
      </c>
      <c r="AS121" s="176">
        <f t="shared" si="205"/>
        <v>47593</v>
      </c>
      <c r="AT121" s="178">
        <f t="shared" si="20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96"/>
        <v>44359</v>
      </c>
      <c r="B122" s="113">
        <f t="shared" si="188"/>
        <v>888.09904942000003</v>
      </c>
      <c r="C122" s="113">
        <f t="shared" si="207"/>
        <v>863.43027142000005</v>
      </c>
      <c r="D122" s="114">
        <f t="shared" si="197"/>
        <v>5674.72</v>
      </c>
      <c r="E122" s="115">
        <f t="shared" si="215"/>
        <v>5692.31</v>
      </c>
      <c r="F122" s="116">
        <f t="shared" si="216"/>
        <v>44306</v>
      </c>
      <c r="G122" s="117">
        <f t="shared" si="189"/>
        <v>3.0997124087179806E-3</v>
      </c>
      <c r="H122" s="118">
        <f t="shared" si="208"/>
        <v>44368</v>
      </c>
      <c r="I122" s="118">
        <f t="shared" si="190"/>
        <v>44368</v>
      </c>
      <c r="J122" s="119">
        <f t="shared" si="198"/>
        <v>21</v>
      </c>
      <c r="K122" s="119">
        <f t="shared" si="218"/>
        <v>16</v>
      </c>
      <c r="L122" s="8">
        <f t="shared" si="199"/>
        <v>1.0023608100000001</v>
      </c>
      <c r="M122" s="120">
        <f t="shared" si="217"/>
        <v>1.00930024</v>
      </c>
      <c r="N122" s="120">
        <f t="shared" si="212"/>
        <v>1.0202700268254514</v>
      </c>
      <c r="O122" s="113">
        <f t="shared" si="214"/>
        <v>1.02267869</v>
      </c>
      <c r="P122" s="113">
        <f t="shared" si="191"/>
        <v>883.01173888000005</v>
      </c>
      <c r="Q122" s="167">
        <f t="shared" si="209"/>
        <v>0</v>
      </c>
      <c r="R122" s="168">
        <f t="shared" si="200"/>
        <v>0</v>
      </c>
      <c r="S122" s="113">
        <f t="shared" si="192"/>
        <v>0</v>
      </c>
      <c r="T122" s="123">
        <f t="shared" si="201"/>
        <v>9.4700000000000006E-2</v>
      </c>
      <c r="U122" s="121">
        <f t="shared" si="213"/>
        <v>16</v>
      </c>
      <c r="V122" s="121">
        <v>252</v>
      </c>
      <c r="W122" s="120">
        <f t="shared" si="193"/>
        <v>1.0057613169999999</v>
      </c>
      <c r="X122" s="113">
        <f t="shared" si="194"/>
        <v>5.0873105399999998</v>
      </c>
      <c r="Y122" s="113">
        <f t="shared" si="195"/>
        <v>0</v>
      </c>
      <c r="Z122" s="126" t="str">
        <f t="shared" si="210"/>
        <v>J=</v>
      </c>
      <c r="AA122" s="118">
        <f t="shared" si="211"/>
        <v>44368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02"/>
        <v>47655</v>
      </c>
      <c r="AP122" s="177">
        <f>VLOOKUP($AO122,[1]Plan1!$EW$172:$EZ$293,2)</f>
        <v>7276.54</v>
      </c>
      <c r="AQ122" s="176">
        <f t="shared" si="203"/>
        <v>47594</v>
      </c>
      <c r="AR122" s="177">
        <f t="shared" si="204"/>
        <v>7276.54</v>
      </c>
      <c r="AS122" s="176">
        <f t="shared" si="205"/>
        <v>47624</v>
      </c>
      <c r="AT122" s="178">
        <f t="shared" si="20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96"/>
        <v>44360</v>
      </c>
      <c r="B123" s="113">
        <f t="shared" si="188"/>
        <v>888.09904942000003</v>
      </c>
      <c r="C123" s="113">
        <f t="shared" si="207"/>
        <v>863.43027142000005</v>
      </c>
      <c r="D123" s="114">
        <f t="shared" si="197"/>
        <v>5674.72</v>
      </c>
      <c r="E123" s="115">
        <f t="shared" si="215"/>
        <v>5692.31</v>
      </c>
      <c r="F123" s="116">
        <f t="shared" si="216"/>
        <v>44306</v>
      </c>
      <c r="G123" s="117">
        <f t="shared" si="189"/>
        <v>3.0997124087179806E-3</v>
      </c>
      <c r="H123" s="118">
        <f t="shared" si="208"/>
        <v>44368</v>
      </c>
      <c r="I123" s="118">
        <f t="shared" si="190"/>
        <v>44368</v>
      </c>
      <c r="J123" s="119">
        <f t="shared" si="198"/>
        <v>21</v>
      </c>
      <c r="K123" s="119">
        <f t="shared" si="218"/>
        <v>16</v>
      </c>
      <c r="L123" s="8">
        <f t="shared" si="199"/>
        <v>1.0023608100000001</v>
      </c>
      <c r="M123" s="120">
        <f t="shared" si="217"/>
        <v>1.00930024</v>
      </c>
      <c r="N123" s="120">
        <f t="shared" si="212"/>
        <v>1.0202700268254514</v>
      </c>
      <c r="O123" s="113">
        <f t="shared" si="214"/>
        <v>1.02267869</v>
      </c>
      <c r="P123" s="113">
        <f t="shared" si="191"/>
        <v>883.01173888000005</v>
      </c>
      <c r="Q123" s="167">
        <f t="shared" si="209"/>
        <v>0</v>
      </c>
      <c r="R123" s="168">
        <f t="shared" si="200"/>
        <v>0</v>
      </c>
      <c r="S123" s="113">
        <f t="shared" si="192"/>
        <v>0</v>
      </c>
      <c r="T123" s="123">
        <f t="shared" si="201"/>
        <v>9.4700000000000006E-2</v>
      </c>
      <c r="U123" s="121">
        <f t="shared" si="213"/>
        <v>16</v>
      </c>
      <c r="V123" s="121">
        <v>252</v>
      </c>
      <c r="W123" s="120">
        <f t="shared" si="193"/>
        <v>1.0057613169999999</v>
      </c>
      <c r="X123" s="113">
        <f t="shared" si="194"/>
        <v>5.0873105399999998</v>
      </c>
      <c r="Y123" s="113">
        <f t="shared" si="195"/>
        <v>0</v>
      </c>
      <c r="Z123" s="126" t="str">
        <f t="shared" si="210"/>
        <v>J=</v>
      </c>
      <c r="AA123" s="118">
        <f t="shared" si="211"/>
        <v>44368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02"/>
        <v>47686</v>
      </c>
      <c r="AP123" s="177">
        <f>VLOOKUP($AO123,[1]Plan1!$EW$172:$EZ$293,2)</f>
        <v>7276.54</v>
      </c>
      <c r="AQ123" s="176">
        <f t="shared" si="203"/>
        <v>47625</v>
      </c>
      <c r="AR123" s="177">
        <f t="shared" si="204"/>
        <v>7276.54</v>
      </c>
      <c r="AS123" s="176">
        <f t="shared" si="205"/>
        <v>47656</v>
      </c>
      <c r="AT123" s="178">
        <f t="shared" si="20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96"/>
        <v>44361</v>
      </c>
      <c r="B124" s="113">
        <f t="shared" si="188"/>
        <v>888.09904942000003</v>
      </c>
      <c r="C124" s="113">
        <f t="shared" si="207"/>
        <v>863.43027142000005</v>
      </c>
      <c r="D124" s="114">
        <f t="shared" si="197"/>
        <v>5674.72</v>
      </c>
      <c r="E124" s="115">
        <f t="shared" si="215"/>
        <v>5692.31</v>
      </c>
      <c r="F124" s="116">
        <f t="shared" si="216"/>
        <v>44306</v>
      </c>
      <c r="G124" s="117">
        <f t="shared" si="189"/>
        <v>3.0997124087179806E-3</v>
      </c>
      <c r="H124" s="118">
        <f t="shared" si="208"/>
        <v>44368</v>
      </c>
      <c r="I124" s="118">
        <f t="shared" si="190"/>
        <v>44368</v>
      </c>
      <c r="J124" s="119">
        <f t="shared" si="198"/>
        <v>21</v>
      </c>
      <c r="K124" s="119">
        <f t="shared" si="218"/>
        <v>16</v>
      </c>
      <c r="L124" s="8">
        <f t="shared" si="199"/>
        <v>1.0023608100000001</v>
      </c>
      <c r="M124" s="120">
        <f t="shared" si="217"/>
        <v>1.00930024</v>
      </c>
      <c r="N124" s="120">
        <f t="shared" si="212"/>
        <v>1.0202700268254514</v>
      </c>
      <c r="O124" s="113">
        <f t="shared" si="214"/>
        <v>1.02267869</v>
      </c>
      <c r="P124" s="113">
        <f t="shared" si="191"/>
        <v>883.01173888000005</v>
      </c>
      <c r="Q124" s="167">
        <f t="shared" si="209"/>
        <v>0</v>
      </c>
      <c r="R124" s="168">
        <f t="shared" si="200"/>
        <v>0</v>
      </c>
      <c r="S124" s="113">
        <f t="shared" si="192"/>
        <v>0</v>
      </c>
      <c r="T124" s="123">
        <f t="shared" si="201"/>
        <v>9.4700000000000006E-2</v>
      </c>
      <c r="U124" s="121">
        <f t="shared" si="213"/>
        <v>16</v>
      </c>
      <c r="V124" s="121">
        <v>252</v>
      </c>
      <c r="W124" s="120">
        <f t="shared" si="193"/>
        <v>1.0057613169999999</v>
      </c>
      <c r="X124" s="113">
        <f t="shared" si="194"/>
        <v>5.0873105399999998</v>
      </c>
      <c r="Y124" s="113">
        <f t="shared" si="195"/>
        <v>0</v>
      </c>
      <c r="Z124" s="126" t="str">
        <f t="shared" si="210"/>
        <v>J=</v>
      </c>
      <c r="AA124" s="118">
        <f t="shared" si="211"/>
        <v>44368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02"/>
        <v>47715</v>
      </c>
      <c r="AP124" s="177">
        <f>VLOOKUP($AO124,[1]Plan1!$EW$172:$EZ$293,2)</f>
        <v>7276.54</v>
      </c>
      <c r="AQ124" s="176">
        <f t="shared" si="203"/>
        <v>47654</v>
      </c>
      <c r="AR124" s="177">
        <f t="shared" si="204"/>
        <v>7276.54</v>
      </c>
      <c r="AS124" s="176">
        <f t="shared" si="205"/>
        <v>47684</v>
      </c>
      <c r="AT124" s="178">
        <f t="shared" si="20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96"/>
        <v>44362</v>
      </c>
      <c r="B125" s="113">
        <f t="shared" si="188"/>
        <v>888.54891989999999</v>
      </c>
      <c r="C125" s="113">
        <f t="shared" si="207"/>
        <v>863.43027142000005</v>
      </c>
      <c r="D125" s="114">
        <f t="shared" si="197"/>
        <v>5674.72</v>
      </c>
      <c r="E125" s="115">
        <f t="shared" si="215"/>
        <v>5692.31</v>
      </c>
      <c r="F125" s="116">
        <f t="shared" si="216"/>
        <v>44306</v>
      </c>
      <c r="G125" s="117">
        <f t="shared" si="189"/>
        <v>3.0997124087179806E-3</v>
      </c>
      <c r="H125" s="118">
        <f t="shared" si="208"/>
        <v>44368</v>
      </c>
      <c r="I125" s="118">
        <f t="shared" si="190"/>
        <v>44368</v>
      </c>
      <c r="J125" s="119">
        <f t="shared" si="198"/>
        <v>21</v>
      </c>
      <c r="K125" s="119">
        <f t="shared" si="218"/>
        <v>17</v>
      </c>
      <c r="L125" s="8">
        <f t="shared" si="199"/>
        <v>1.0025085499999999</v>
      </c>
      <c r="M125" s="120">
        <f t="shared" si="217"/>
        <v>1.00930024</v>
      </c>
      <c r="N125" s="120">
        <f t="shared" si="212"/>
        <v>1.0202700268254514</v>
      </c>
      <c r="O125" s="113">
        <f t="shared" si="214"/>
        <v>1.0228294200000001</v>
      </c>
      <c r="P125" s="113">
        <f t="shared" si="191"/>
        <v>883.14188372000001</v>
      </c>
      <c r="Q125" s="167">
        <f t="shared" si="209"/>
        <v>0</v>
      </c>
      <c r="R125" s="168">
        <f t="shared" si="200"/>
        <v>0</v>
      </c>
      <c r="S125" s="113">
        <f t="shared" si="192"/>
        <v>0</v>
      </c>
      <c r="T125" s="123">
        <f t="shared" si="201"/>
        <v>9.4700000000000006E-2</v>
      </c>
      <c r="U125" s="121">
        <f t="shared" si="213"/>
        <v>17</v>
      </c>
      <c r="V125" s="121">
        <v>252</v>
      </c>
      <c r="W125" s="120">
        <f t="shared" si="193"/>
        <v>1.0061225</v>
      </c>
      <c r="X125" s="113">
        <f t="shared" si="194"/>
        <v>5.4070361800000004</v>
      </c>
      <c r="Y125" s="113">
        <f t="shared" si="195"/>
        <v>0</v>
      </c>
      <c r="Z125" s="126" t="str">
        <f t="shared" si="210"/>
        <v>J=</v>
      </c>
      <c r="AA125" s="118">
        <f t="shared" si="211"/>
        <v>44368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02"/>
        <v>47746</v>
      </c>
      <c r="AP125" s="177">
        <f>VLOOKUP($AO125,[1]Plan1!$EW$172:$EZ$293,2)</f>
        <v>7276.54</v>
      </c>
      <c r="AQ125" s="176">
        <f t="shared" si="203"/>
        <v>47684</v>
      </c>
      <c r="AR125" s="177">
        <f t="shared" si="204"/>
        <v>7276.54</v>
      </c>
      <c r="AS125" s="176">
        <f t="shared" si="205"/>
        <v>47715</v>
      </c>
      <c r="AT125" s="178">
        <f t="shared" si="20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96"/>
        <v>44363</v>
      </c>
      <c r="B126" s="113">
        <f t="shared" si="188"/>
        <v>888.99901573</v>
      </c>
      <c r="C126" s="113">
        <f t="shared" si="207"/>
        <v>863.43027142000005</v>
      </c>
      <c r="D126" s="114">
        <f t="shared" si="197"/>
        <v>5674.72</v>
      </c>
      <c r="E126" s="115">
        <f t="shared" si="215"/>
        <v>5692.31</v>
      </c>
      <c r="F126" s="116">
        <f t="shared" si="216"/>
        <v>44306</v>
      </c>
      <c r="G126" s="117">
        <f t="shared" si="189"/>
        <v>3.0997124087179806E-3</v>
      </c>
      <c r="H126" s="118">
        <f t="shared" si="208"/>
        <v>44368</v>
      </c>
      <c r="I126" s="118">
        <f t="shared" si="190"/>
        <v>44368</v>
      </c>
      <c r="J126" s="119">
        <f t="shared" si="198"/>
        <v>21</v>
      </c>
      <c r="K126" s="119">
        <f t="shared" si="218"/>
        <v>18</v>
      </c>
      <c r="L126" s="8">
        <f t="shared" si="199"/>
        <v>1.0026562999999999</v>
      </c>
      <c r="M126" s="120">
        <f t="shared" si="217"/>
        <v>1.00930024</v>
      </c>
      <c r="N126" s="120">
        <f t="shared" si="212"/>
        <v>1.0202700268254514</v>
      </c>
      <c r="O126" s="113">
        <f t="shared" si="214"/>
        <v>1.0229801700000001</v>
      </c>
      <c r="P126" s="113">
        <f t="shared" si="191"/>
        <v>883.27204584000003</v>
      </c>
      <c r="Q126" s="167">
        <f t="shared" si="209"/>
        <v>0</v>
      </c>
      <c r="R126" s="168">
        <f t="shared" si="200"/>
        <v>0</v>
      </c>
      <c r="S126" s="113">
        <f t="shared" si="192"/>
        <v>0</v>
      </c>
      <c r="T126" s="123">
        <f t="shared" si="201"/>
        <v>9.4700000000000006E-2</v>
      </c>
      <c r="U126" s="121">
        <f t="shared" si="213"/>
        <v>18</v>
      </c>
      <c r="V126" s="121">
        <v>252</v>
      </c>
      <c r="W126" s="120">
        <f t="shared" si="193"/>
        <v>1.0064838119999999</v>
      </c>
      <c r="X126" s="113">
        <f t="shared" si="194"/>
        <v>5.7269698900000003</v>
      </c>
      <c r="Y126" s="113">
        <f t="shared" si="195"/>
        <v>0</v>
      </c>
      <c r="Z126" s="126" t="str">
        <f t="shared" si="210"/>
        <v>J=</v>
      </c>
      <c r="AA126" s="118">
        <f t="shared" si="211"/>
        <v>44368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02"/>
        <v>47777</v>
      </c>
      <c r="AP126" s="177">
        <f>VLOOKUP($AO126,[1]Plan1!$EW$172:$EZ$293,2)</f>
        <v>7276.54</v>
      </c>
      <c r="AQ126" s="176">
        <f t="shared" si="203"/>
        <v>47716</v>
      </c>
      <c r="AR126" s="177">
        <f t="shared" si="204"/>
        <v>7276.54</v>
      </c>
      <c r="AS126" s="176">
        <f t="shared" si="205"/>
        <v>47747</v>
      </c>
      <c r="AT126" s="178">
        <f t="shared" si="20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96"/>
        <v>44364</v>
      </c>
      <c r="B127" s="113">
        <f t="shared" si="188"/>
        <v>889.44933782999999</v>
      </c>
      <c r="C127" s="113">
        <f t="shared" si="207"/>
        <v>863.43027142000005</v>
      </c>
      <c r="D127" s="114">
        <f t="shared" si="197"/>
        <v>5674.72</v>
      </c>
      <c r="E127" s="115">
        <f t="shared" si="215"/>
        <v>5692.31</v>
      </c>
      <c r="F127" s="116">
        <f t="shared" si="216"/>
        <v>44306</v>
      </c>
      <c r="G127" s="117">
        <f t="shared" si="189"/>
        <v>3.0997124087179806E-3</v>
      </c>
      <c r="H127" s="118">
        <f t="shared" si="208"/>
        <v>44368</v>
      </c>
      <c r="I127" s="118">
        <f t="shared" si="190"/>
        <v>44368</v>
      </c>
      <c r="J127" s="119">
        <f t="shared" si="198"/>
        <v>21</v>
      </c>
      <c r="K127" s="119">
        <f t="shared" si="218"/>
        <v>19</v>
      </c>
      <c r="L127" s="8">
        <f t="shared" si="199"/>
        <v>1.00280408</v>
      </c>
      <c r="M127" s="120">
        <f t="shared" si="217"/>
        <v>1.00930024</v>
      </c>
      <c r="N127" s="120">
        <f t="shared" si="212"/>
        <v>1.0202700268254514</v>
      </c>
      <c r="O127" s="113">
        <f t="shared" si="214"/>
        <v>1.0231309399999999</v>
      </c>
      <c r="P127" s="113">
        <f t="shared" si="191"/>
        <v>883.40222521999999</v>
      </c>
      <c r="Q127" s="167">
        <f t="shared" si="209"/>
        <v>0</v>
      </c>
      <c r="R127" s="168">
        <f t="shared" si="200"/>
        <v>0</v>
      </c>
      <c r="S127" s="113">
        <f t="shared" si="192"/>
        <v>0</v>
      </c>
      <c r="T127" s="123">
        <f t="shared" si="201"/>
        <v>9.4700000000000006E-2</v>
      </c>
      <c r="U127" s="121">
        <f t="shared" si="213"/>
        <v>19</v>
      </c>
      <c r="V127" s="121">
        <v>252</v>
      </c>
      <c r="W127" s="120">
        <f t="shared" si="193"/>
        <v>1.0068452539999999</v>
      </c>
      <c r="X127" s="113">
        <f t="shared" si="194"/>
        <v>6.0471126100000001</v>
      </c>
      <c r="Y127" s="113">
        <f t="shared" si="195"/>
        <v>0</v>
      </c>
      <c r="Z127" s="126" t="str">
        <f t="shared" si="210"/>
        <v>J=</v>
      </c>
      <c r="AA127" s="118">
        <f t="shared" si="211"/>
        <v>44368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02"/>
        <v>47807</v>
      </c>
      <c r="AP127" s="177">
        <f>VLOOKUP($AO127,[1]Plan1!$EW$172:$EZ$293,2)</f>
        <v>7276.54</v>
      </c>
      <c r="AQ127" s="176">
        <f t="shared" si="203"/>
        <v>47746</v>
      </c>
      <c r="AR127" s="177">
        <f t="shared" si="204"/>
        <v>7276.54</v>
      </c>
      <c r="AS127" s="176">
        <f t="shared" si="205"/>
        <v>47776</v>
      </c>
      <c r="AT127" s="178">
        <f t="shared" si="20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96"/>
        <v>44365</v>
      </c>
      <c r="B128" s="113">
        <f t="shared" si="188"/>
        <v>889.89989409999998</v>
      </c>
      <c r="C128" s="113">
        <f t="shared" si="207"/>
        <v>863.43027142000005</v>
      </c>
      <c r="D128" s="114">
        <f t="shared" si="197"/>
        <v>5674.72</v>
      </c>
      <c r="E128" s="115">
        <f t="shared" si="215"/>
        <v>5692.31</v>
      </c>
      <c r="F128" s="116">
        <f t="shared" si="216"/>
        <v>44306</v>
      </c>
      <c r="G128" s="117">
        <f t="shared" si="189"/>
        <v>3.0997124087179806E-3</v>
      </c>
      <c r="H128" s="118">
        <f t="shared" si="208"/>
        <v>44368</v>
      </c>
      <c r="I128" s="118">
        <f t="shared" si="190"/>
        <v>44368</v>
      </c>
      <c r="J128" s="119">
        <f t="shared" si="198"/>
        <v>21</v>
      </c>
      <c r="K128" s="119">
        <f t="shared" si="218"/>
        <v>20</v>
      </c>
      <c r="L128" s="8">
        <f t="shared" si="199"/>
        <v>1.0029518799999999</v>
      </c>
      <c r="M128" s="120">
        <f t="shared" si="217"/>
        <v>1.00930024</v>
      </c>
      <c r="N128" s="120">
        <f t="shared" si="212"/>
        <v>1.0202700268254514</v>
      </c>
      <c r="O128" s="113">
        <f t="shared" si="214"/>
        <v>1.0232817400000001</v>
      </c>
      <c r="P128" s="113">
        <f t="shared" si="191"/>
        <v>883.53243050000003</v>
      </c>
      <c r="Q128" s="167">
        <f t="shared" si="209"/>
        <v>0</v>
      </c>
      <c r="R128" s="168">
        <f t="shared" si="200"/>
        <v>0</v>
      </c>
      <c r="S128" s="113">
        <f t="shared" si="192"/>
        <v>0</v>
      </c>
      <c r="T128" s="123">
        <f t="shared" si="201"/>
        <v>9.4700000000000006E-2</v>
      </c>
      <c r="U128" s="121">
        <f t="shared" si="213"/>
        <v>20</v>
      </c>
      <c r="V128" s="121">
        <v>252</v>
      </c>
      <c r="W128" s="120">
        <f t="shared" si="193"/>
        <v>1.0072068249999999</v>
      </c>
      <c r="X128" s="113">
        <f t="shared" si="194"/>
        <v>6.3674635999999998</v>
      </c>
      <c r="Y128" s="113">
        <f t="shared" si="195"/>
        <v>0</v>
      </c>
      <c r="Z128" s="126" t="str">
        <f t="shared" si="210"/>
        <v>J=</v>
      </c>
      <c r="AA128" s="118">
        <f t="shared" si="211"/>
        <v>44368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02"/>
        <v>47837</v>
      </c>
      <c r="AP128" s="177">
        <f>VLOOKUP($AO128,[1]Plan1!$EW$172:$EZ$293,2)</f>
        <v>7276.54</v>
      </c>
      <c r="AQ128" s="176">
        <f t="shared" si="203"/>
        <v>47776</v>
      </c>
      <c r="AR128" s="177">
        <f t="shared" si="204"/>
        <v>7276.54</v>
      </c>
      <c r="AS128" s="176">
        <f t="shared" si="205"/>
        <v>47807</v>
      </c>
      <c r="AT128" s="178">
        <f t="shared" si="20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96"/>
        <v>44366</v>
      </c>
      <c r="B129" s="113">
        <f t="shared" si="188"/>
        <v>890.35067770000001</v>
      </c>
      <c r="C129" s="113">
        <f t="shared" si="207"/>
        <v>863.43027142000005</v>
      </c>
      <c r="D129" s="114">
        <f t="shared" si="197"/>
        <v>5674.72</v>
      </c>
      <c r="E129" s="115">
        <f t="shared" si="215"/>
        <v>5692.31</v>
      </c>
      <c r="F129" s="116">
        <f t="shared" si="216"/>
        <v>44306</v>
      </c>
      <c r="G129" s="117">
        <f t="shared" si="189"/>
        <v>3.0997124087179806E-3</v>
      </c>
      <c r="H129" s="118">
        <f t="shared" si="208"/>
        <v>44368</v>
      </c>
      <c r="I129" s="118">
        <f t="shared" si="190"/>
        <v>44368</v>
      </c>
      <c r="J129" s="119">
        <f t="shared" si="198"/>
        <v>21</v>
      </c>
      <c r="K129" s="119">
        <f t="shared" si="218"/>
        <v>21</v>
      </c>
      <c r="L129" s="8">
        <f t="shared" si="199"/>
        <v>1.0030997100000001</v>
      </c>
      <c r="M129" s="120">
        <f t="shared" si="217"/>
        <v>1.00930024</v>
      </c>
      <c r="N129" s="120">
        <f t="shared" si="212"/>
        <v>1.0202700268254514</v>
      </c>
      <c r="O129" s="113">
        <f t="shared" si="214"/>
        <v>1.02343256</v>
      </c>
      <c r="P129" s="113">
        <f t="shared" si="191"/>
        <v>883.66265306000003</v>
      </c>
      <c r="Q129" s="167">
        <f t="shared" si="209"/>
        <v>0</v>
      </c>
      <c r="R129" s="168">
        <f t="shared" si="200"/>
        <v>0</v>
      </c>
      <c r="S129" s="113">
        <f t="shared" si="192"/>
        <v>0</v>
      </c>
      <c r="T129" s="123">
        <f t="shared" si="201"/>
        <v>9.4700000000000006E-2</v>
      </c>
      <c r="U129" s="121">
        <f t="shared" si="213"/>
        <v>21</v>
      </c>
      <c r="V129" s="121">
        <v>252</v>
      </c>
      <c r="W129" s="120">
        <f t="shared" si="193"/>
        <v>1.0075685270000001</v>
      </c>
      <c r="X129" s="113">
        <f t="shared" si="194"/>
        <v>6.6880246400000001</v>
      </c>
      <c r="Y129" s="113">
        <f t="shared" si="195"/>
        <v>0</v>
      </c>
      <c r="Z129" s="126" t="str">
        <f t="shared" si="210"/>
        <v>J=</v>
      </c>
      <c r="AA129" s="118">
        <f t="shared" si="211"/>
        <v>44368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02"/>
        <v>47868</v>
      </c>
      <c r="AP129" s="177">
        <f>VLOOKUP($AO129,[1]Plan1!$EW$172:$EZ$293,2)</f>
        <v>7276.54</v>
      </c>
      <c r="AQ129" s="176">
        <f t="shared" si="203"/>
        <v>47807</v>
      </c>
      <c r="AR129" s="177">
        <f t="shared" si="204"/>
        <v>7276.54</v>
      </c>
      <c r="AS129" s="176">
        <f t="shared" si="205"/>
        <v>47837</v>
      </c>
      <c r="AT129" s="178">
        <f t="shared" si="20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96"/>
        <v>44367</v>
      </c>
      <c r="B130" s="113">
        <f t="shared" si="188"/>
        <v>890.35067770000001</v>
      </c>
      <c r="C130" s="113">
        <f t="shared" si="207"/>
        <v>863.43027142000005</v>
      </c>
      <c r="D130" s="114">
        <f t="shared" si="197"/>
        <v>5674.72</v>
      </c>
      <c r="E130" s="115">
        <f t="shared" si="215"/>
        <v>5692.31</v>
      </c>
      <c r="F130" s="116">
        <f t="shared" si="216"/>
        <v>44306</v>
      </c>
      <c r="G130" s="117">
        <f t="shared" si="189"/>
        <v>3.0997124087179806E-3</v>
      </c>
      <c r="H130" s="118">
        <f t="shared" si="208"/>
        <v>44397</v>
      </c>
      <c r="I130" s="118">
        <f t="shared" si="190"/>
        <v>44368</v>
      </c>
      <c r="J130" s="119">
        <f t="shared" si="198"/>
        <v>21</v>
      </c>
      <c r="K130" s="119">
        <f t="shared" si="218"/>
        <v>21</v>
      </c>
      <c r="L130" s="8">
        <f t="shared" si="199"/>
        <v>1.0030997100000001</v>
      </c>
      <c r="M130" s="120">
        <f t="shared" si="217"/>
        <v>1.00930024</v>
      </c>
      <c r="N130" s="120">
        <f t="shared" si="212"/>
        <v>1.0202700268254514</v>
      </c>
      <c r="O130" s="113">
        <f t="shared" si="214"/>
        <v>1.02343256</v>
      </c>
      <c r="P130" s="113">
        <f t="shared" si="191"/>
        <v>883.66265306000003</v>
      </c>
      <c r="Q130" s="167">
        <f t="shared" si="209"/>
        <v>0</v>
      </c>
      <c r="R130" s="168">
        <f t="shared" si="200"/>
        <v>0</v>
      </c>
      <c r="S130" s="113">
        <f t="shared" si="192"/>
        <v>0</v>
      </c>
      <c r="T130" s="123">
        <f t="shared" si="201"/>
        <v>9.4700000000000006E-2</v>
      </c>
      <c r="U130" s="121">
        <f t="shared" si="213"/>
        <v>21</v>
      </c>
      <c r="V130" s="121">
        <v>252</v>
      </c>
      <c r="W130" s="120">
        <f t="shared" si="193"/>
        <v>1.0075685270000001</v>
      </c>
      <c r="X130" s="113">
        <f t="shared" si="194"/>
        <v>6.6880246400000001</v>
      </c>
      <c r="Y130" s="113">
        <f t="shared" si="195"/>
        <v>0</v>
      </c>
      <c r="Z130" s="126" t="str">
        <f t="shared" si="210"/>
        <v>J=</v>
      </c>
      <c r="AA130" s="118">
        <f t="shared" si="211"/>
        <v>44368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02"/>
        <v>47899</v>
      </c>
      <c r="AP130" s="177">
        <f>VLOOKUP($AO130,[1]Plan1!$EW$172:$EZ$293,2)</f>
        <v>7276.54</v>
      </c>
      <c r="AQ130" s="176">
        <f t="shared" si="203"/>
        <v>47837</v>
      </c>
      <c r="AR130" s="177">
        <f t="shared" si="204"/>
        <v>7276.54</v>
      </c>
      <c r="AS130" s="176">
        <f t="shared" si="205"/>
        <v>47868</v>
      </c>
      <c r="AT130" s="178">
        <f t="shared" si="20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96"/>
        <v>44368</v>
      </c>
      <c r="B131" s="113">
        <f t="shared" si="188"/>
        <v>890.35067770000001</v>
      </c>
      <c r="C131" s="113">
        <f t="shared" si="207"/>
        <v>863.43027142000005</v>
      </c>
      <c r="D131" s="114">
        <f t="shared" si="197"/>
        <v>5674.72</v>
      </c>
      <c r="E131" s="115">
        <f t="shared" si="215"/>
        <v>5692.31</v>
      </c>
      <c r="F131" s="116">
        <f t="shared" si="216"/>
        <v>44306</v>
      </c>
      <c r="G131" s="117">
        <f t="shared" si="189"/>
        <v>3.0997124087179806E-3</v>
      </c>
      <c r="H131" s="118">
        <f t="shared" si="208"/>
        <v>44397</v>
      </c>
      <c r="I131" s="118">
        <f t="shared" si="190"/>
        <v>44368</v>
      </c>
      <c r="J131" s="119">
        <f t="shared" si="198"/>
        <v>21</v>
      </c>
      <c r="K131" s="119">
        <f t="shared" si="218"/>
        <v>21</v>
      </c>
      <c r="L131" s="8">
        <f t="shared" si="199"/>
        <v>1.0030997100000001</v>
      </c>
      <c r="M131" s="120">
        <f t="shared" si="217"/>
        <v>1.00930024</v>
      </c>
      <c r="N131" s="120">
        <f t="shared" si="212"/>
        <v>1.0202700268254514</v>
      </c>
      <c r="O131" s="113">
        <f t="shared" si="214"/>
        <v>1.02343256</v>
      </c>
      <c r="P131" s="113">
        <f t="shared" si="191"/>
        <v>883.66265306000003</v>
      </c>
      <c r="Q131" s="167">
        <f t="shared" si="209"/>
        <v>4</v>
      </c>
      <c r="R131" s="168">
        <f t="shared" si="200"/>
        <v>5.1243297024260906E-2</v>
      </c>
      <c r="S131" s="113">
        <f t="shared" si="192"/>
        <v>45.281787799999996</v>
      </c>
      <c r="T131" s="123">
        <f t="shared" si="201"/>
        <v>9.4700000000000006E-2</v>
      </c>
      <c r="U131" s="121">
        <f t="shared" si="213"/>
        <v>21</v>
      </c>
      <c r="V131" s="121">
        <v>252</v>
      </c>
      <c r="W131" s="120">
        <f t="shared" si="193"/>
        <v>1.0075685270000001</v>
      </c>
      <c r="X131" s="113">
        <f t="shared" si="194"/>
        <v>6.6880246400000001</v>
      </c>
      <c r="Y131" s="113">
        <f t="shared" si="195"/>
        <v>51.969812439999998</v>
      </c>
      <c r="Z131" s="126" t="str">
        <f t="shared" si="210"/>
        <v>J=</v>
      </c>
      <c r="AA131" s="118">
        <f t="shared" si="211"/>
        <v>44368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02"/>
        <v>47927</v>
      </c>
      <c r="AP131" s="177">
        <f>VLOOKUP($AO131,[1]Plan1!$EW$172:$EZ$293,2)</f>
        <v>7276.54</v>
      </c>
      <c r="AQ131" s="176">
        <f t="shared" si="203"/>
        <v>47868</v>
      </c>
      <c r="AR131" s="177">
        <f t="shared" si="204"/>
        <v>0</v>
      </c>
      <c r="AS131" s="176">
        <f t="shared" si="205"/>
        <v>47899</v>
      </c>
      <c r="AT131" s="178">
        <f t="shared" si="206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96"/>
        <v>44369</v>
      </c>
      <c r="B132" s="113">
        <f t="shared" si="188"/>
        <v>839.01213976999998</v>
      </c>
      <c r="C132" s="113">
        <f t="shared" si="207"/>
        <v>819.18525756999998</v>
      </c>
      <c r="D132" s="114">
        <f t="shared" si="197"/>
        <v>5692.31</v>
      </c>
      <c r="E132" s="115">
        <f t="shared" si="215"/>
        <v>5739.56</v>
      </c>
      <c r="F132" s="116">
        <f t="shared" si="216"/>
        <v>44337</v>
      </c>
      <c r="G132" s="117">
        <f t="shared" si="189"/>
        <v>8.3006723105383262E-3</v>
      </c>
      <c r="H132" s="118">
        <f t="shared" si="208"/>
        <v>44397</v>
      </c>
      <c r="I132" s="118">
        <f t="shared" si="190"/>
        <v>44397</v>
      </c>
      <c r="J132" s="119">
        <f t="shared" si="198"/>
        <v>21</v>
      </c>
      <c r="K132" s="119">
        <f t="shared" si="218"/>
        <v>1</v>
      </c>
      <c r="L132" s="8">
        <f t="shared" si="199"/>
        <v>1.00039371</v>
      </c>
      <c r="M132" s="120">
        <f t="shared" si="217"/>
        <v>1.0030997100000001</v>
      </c>
      <c r="N132" s="120">
        <f t="shared" si="212"/>
        <v>1.0234325680303027</v>
      </c>
      <c r="O132" s="113">
        <f t="shared" si="214"/>
        <v>1.0238354999999999</v>
      </c>
      <c r="P132" s="113">
        <f t="shared" si="191"/>
        <v>838.71094776999996</v>
      </c>
      <c r="Q132" s="167">
        <f t="shared" si="209"/>
        <v>0</v>
      </c>
      <c r="R132" s="168">
        <f t="shared" si="200"/>
        <v>0</v>
      </c>
      <c r="S132" s="113">
        <f t="shared" si="192"/>
        <v>0</v>
      </c>
      <c r="T132" s="123">
        <f t="shared" si="201"/>
        <v>9.4700000000000006E-2</v>
      </c>
      <c r="U132" s="121">
        <f t="shared" si="213"/>
        <v>1</v>
      </c>
      <c r="V132" s="121">
        <v>252</v>
      </c>
      <c r="W132" s="120">
        <f t="shared" si="193"/>
        <v>1.000359113</v>
      </c>
      <c r="X132" s="113">
        <f t="shared" si="194"/>
        <v>0.30119200000000002</v>
      </c>
      <c r="Y132" s="113">
        <f t="shared" si="195"/>
        <v>0</v>
      </c>
      <c r="Z132" s="126" t="str">
        <f t="shared" si="210"/>
        <v>J=</v>
      </c>
      <c r="AA132" s="118">
        <f t="shared" si="211"/>
        <v>44397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96"/>
        <v>44370</v>
      </c>
      <c r="B133" s="113">
        <f t="shared" si="188"/>
        <v>839.64389160000007</v>
      </c>
      <c r="C133" s="113">
        <f t="shared" si="207"/>
        <v>819.18525756999998</v>
      </c>
      <c r="D133" s="114">
        <f t="shared" si="197"/>
        <v>5692.31</v>
      </c>
      <c r="E133" s="115">
        <f t="shared" si="215"/>
        <v>5739.56</v>
      </c>
      <c r="F133" s="116">
        <f t="shared" si="216"/>
        <v>44337</v>
      </c>
      <c r="G133" s="117">
        <f t="shared" si="189"/>
        <v>8.3006723105383262E-3</v>
      </c>
      <c r="H133" s="118">
        <f t="shared" si="208"/>
        <v>44397</v>
      </c>
      <c r="I133" s="118">
        <f t="shared" si="190"/>
        <v>44397</v>
      </c>
      <c r="J133" s="119">
        <f t="shared" si="198"/>
        <v>21</v>
      </c>
      <c r="K133" s="119">
        <f t="shared" si="218"/>
        <v>2</v>
      </c>
      <c r="L133" s="8">
        <f t="shared" si="199"/>
        <v>1.0007875799999999</v>
      </c>
      <c r="M133" s="120">
        <f t="shared" si="217"/>
        <v>1.0030997100000001</v>
      </c>
      <c r="N133" s="120">
        <f t="shared" si="212"/>
        <v>1.0234325680303027</v>
      </c>
      <c r="O133" s="113">
        <f t="shared" si="214"/>
        <v>1.0242386000000001</v>
      </c>
      <c r="P133" s="113">
        <f t="shared" si="191"/>
        <v>839.04116135000004</v>
      </c>
      <c r="Q133" s="167">
        <f t="shared" si="209"/>
        <v>0</v>
      </c>
      <c r="R133" s="168">
        <f t="shared" si="200"/>
        <v>0</v>
      </c>
      <c r="S133" s="113">
        <f t="shared" si="192"/>
        <v>0</v>
      </c>
      <c r="T133" s="123">
        <f t="shared" si="201"/>
        <v>9.4700000000000006E-2</v>
      </c>
      <c r="U133" s="121">
        <f t="shared" si="213"/>
        <v>2</v>
      </c>
      <c r="V133" s="121">
        <v>252</v>
      </c>
      <c r="W133" s="120">
        <f t="shared" si="193"/>
        <v>1.0007183559999999</v>
      </c>
      <c r="X133" s="113">
        <f t="shared" si="194"/>
        <v>0.60273025000000002</v>
      </c>
      <c r="Y133" s="113">
        <f t="shared" si="195"/>
        <v>0</v>
      </c>
      <c r="Z133" s="126" t="str">
        <f t="shared" si="210"/>
        <v>J=</v>
      </c>
      <c r="AA133" s="118">
        <f t="shared" si="211"/>
        <v>44397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96"/>
        <v>44371</v>
      </c>
      <c r="B134" s="113">
        <f t="shared" si="188"/>
        <v>840.27611932999991</v>
      </c>
      <c r="C134" s="113">
        <f t="shared" si="207"/>
        <v>819.18525756999998</v>
      </c>
      <c r="D134" s="114">
        <f t="shared" si="197"/>
        <v>5692.31</v>
      </c>
      <c r="E134" s="115">
        <f t="shared" si="215"/>
        <v>5739.56</v>
      </c>
      <c r="F134" s="116">
        <f t="shared" si="216"/>
        <v>44337</v>
      </c>
      <c r="G134" s="117">
        <f t="shared" si="189"/>
        <v>8.3006723105383262E-3</v>
      </c>
      <c r="H134" s="118">
        <f t="shared" si="208"/>
        <v>44397</v>
      </c>
      <c r="I134" s="118">
        <f t="shared" si="190"/>
        <v>44397</v>
      </c>
      <c r="J134" s="119">
        <f t="shared" si="198"/>
        <v>21</v>
      </c>
      <c r="K134" s="119">
        <f t="shared" si="218"/>
        <v>3</v>
      </c>
      <c r="L134" s="8">
        <f t="shared" si="199"/>
        <v>1.0011816099999999</v>
      </c>
      <c r="M134" s="120">
        <f t="shared" si="217"/>
        <v>1.0030997100000001</v>
      </c>
      <c r="N134" s="120">
        <f t="shared" si="212"/>
        <v>1.0234325680303027</v>
      </c>
      <c r="O134" s="113">
        <f t="shared" si="214"/>
        <v>1.02464186</v>
      </c>
      <c r="P134" s="113">
        <f t="shared" si="191"/>
        <v>839.37150599999995</v>
      </c>
      <c r="Q134" s="167">
        <f t="shared" si="209"/>
        <v>0</v>
      </c>
      <c r="R134" s="168">
        <f t="shared" si="200"/>
        <v>0</v>
      </c>
      <c r="S134" s="113">
        <f t="shared" si="192"/>
        <v>0</v>
      </c>
      <c r="T134" s="123">
        <f t="shared" si="201"/>
        <v>9.4700000000000006E-2</v>
      </c>
      <c r="U134" s="121">
        <f t="shared" si="213"/>
        <v>3</v>
      </c>
      <c r="V134" s="121">
        <v>252</v>
      </c>
      <c r="W134" s="120">
        <f t="shared" si="193"/>
        <v>1.001077727</v>
      </c>
      <c r="X134" s="113">
        <f t="shared" si="194"/>
        <v>0.90461332999999999</v>
      </c>
      <c r="Y134" s="113">
        <f t="shared" si="195"/>
        <v>0</v>
      </c>
      <c r="Z134" s="126" t="str">
        <f t="shared" si="210"/>
        <v>J=</v>
      </c>
      <c r="AA134" s="118">
        <f t="shared" si="211"/>
        <v>44397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96"/>
        <v>44372</v>
      </c>
      <c r="B135" s="113">
        <f t="shared" si="188"/>
        <v>840.90882490000001</v>
      </c>
      <c r="C135" s="113">
        <f t="shared" si="207"/>
        <v>819.18525756999998</v>
      </c>
      <c r="D135" s="114">
        <f t="shared" si="197"/>
        <v>5692.31</v>
      </c>
      <c r="E135" s="115">
        <f t="shared" si="215"/>
        <v>5739.56</v>
      </c>
      <c r="F135" s="116">
        <f t="shared" si="216"/>
        <v>44337</v>
      </c>
      <c r="G135" s="117">
        <f t="shared" si="189"/>
        <v>8.3006723105383262E-3</v>
      </c>
      <c r="H135" s="118">
        <f t="shared" si="208"/>
        <v>44397</v>
      </c>
      <c r="I135" s="118">
        <f t="shared" si="190"/>
        <v>44397</v>
      </c>
      <c r="J135" s="119">
        <f t="shared" si="198"/>
        <v>21</v>
      </c>
      <c r="K135" s="119">
        <f t="shared" si="218"/>
        <v>4</v>
      </c>
      <c r="L135" s="8">
        <f t="shared" si="199"/>
        <v>1.00157579</v>
      </c>
      <c r="M135" s="120">
        <f t="shared" si="217"/>
        <v>1.0030997100000001</v>
      </c>
      <c r="N135" s="120">
        <f t="shared" si="212"/>
        <v>1.0234325680303027</v>
      </c>
      <c r="O135" s="113">
        <f t="shared" si="214"/>
        <v>1.0250452800000001</v>
      </c>
      <c r="P135" s="113">
        <f t="shared" si="191"/>
        <v>839.70198171000004</v>
      </c>
      <c r="Q135" s="167">
        <f t="shared" si="209"/>
        <v>0</v>
      </c>
      <c r="R135" s="168">
        <f t="shared" si="200"/>
        <v>0</v>
      </c>
      <c r="S135" s="113">
        <f t="shared" si="192"/>
        <v>0</v>
      </c>
      <c r="T135" s="123">
        <f t="shared" si="201"/>
        <v>9.4700000000000006E-2</v>
      </c>
      <c r="U135" s="121">
        <f t="shared" si="213"/>
        <v>4</v>
      </c>
      <c r="V135" s="121">
        <v>252</v>
      </c>
      <c r="W135" s="120">
        <f t="shared" si="193"/>
        <v>1.0014372279999999</v>
      </c>
      <c r="X135" s="113">
        <f t="shared" si="194"/>
        <v>1.2068431900000001</v>
      </c>
      <c r="Y135" s="113">
        <f t="shared" si="195"/>
        <v>0</v>
      </c>
      <c r="Z135" s="126" t="str">
        <f t="shared" si="210"/>
        <v>J=</v>
      </c>
      <c r="AA135" s="118">
        <f t="shared" si="211"/>
        <v>44397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96"/>
        <v>44373</v>
      </c>
      <c r="B136" s="113">
        <f t="shared" si="188"/>
        <v>841.54200692999996</v>
      </c>
      <c r="C136" s="113">
        <f t="shared" si="207"/>
        <v>819.18525756999998</v>
      </c>
      <c r="D136" s="114">
        <f t="shared" si="197"/>
        <v>5692.31</v>
      </c>
      <c r="E136" s="115">
        <f t="shared" si="215"/>
        <v>5739.56</v>
      </c>
      <c r="F136" s="116">
        <f t="shared" si="216"/>
        <v>44337</v>
      </c>
      <c r="G136" s="117">
        <f t="shared" si="189"/>
        <v>8.3006723105383262E-3</v>
      </c>
      <c r="H136" s="118">
        <f t="shared" si="208"/>
        <v>44397</v>
      </c>
      <c r="I136" s="118">
        <f t="shared" si="190"/>
        <v>44397</v>
      </c>
      <c r="J136" s="119">
        <f t="shared" si="198"/>
        <v>21</v>
      </c>
      <c r="K136" s="119">
        <f t="shared" si="218"/>
        <v>5</v>
      </c>
      <c r="L136" s="8">
        <f t="shared" si="199"/>
        <v>1.0019701299999999</v>
      </c>
      <c r="M136" s="120">
        <f t="shared" si="217"/>
        <v>1.0030997100000001</v>
      </c>
      <c r="N136" s="120">
        <f t="shared" si="212"/>
        <v>1.0234325680303027</v>
      </c>
      <c r="O136" s="113">
        <f t="shared" si="214"/>
        <v>1.02544886</v>
      </c>
      <c r="P136" s="113">
        <f t="shared" si="191"/>
        <v>840.03258849999997</v>
      </c>
      <c r="Q136" s="167">
        <f t="shared" si="209"/>
        <v>0</v>
      </c>
      <c r="R136" s="168">
        <f t="shared" si="200"/>
        <v>0</v>
      </c>
      <c r="S136" s="113">
        <f t="shared" si="192"/>
        <v>0</v>
      </c>
      <c r="T136" s="123">
        <f t="shared" si="201"/>
        <v>9.4700000000000006E-2</v>
      </c>
      <c r="U136" s="121">
        <f t="shared" si="213"/>
        <v>5</v>
      </c>
      <c r="V136" s="121">
        <v>252</v>
      </c>
      <c r="W136" s="120">
        <f t="shared" si="193"/>
        <v>1.001796857</v>
      </c>
      <c r="X136" s="113">
        <f t="shared" si="194"/>
        <v>1.50941843</v>
      </c>
      <c r="Y136" s="113">
        <f t="shared" si="195"/>
        <v>0</v>
      </c>
      <c r="Z136" s="126" t="str">
        <f t="shared" si="210"/>
        <v>J=</v>
      </c>
      <c r="AA136" s="118">
        <f t="shared" si="211"/>
        <v>44397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96"/>
        <v>44374</v>
      </c>
      <c r="B137" s="113">
        <f t="shared" si="188"/>
        <v>841.54200692999996</v>
      </c>
      <c r="C137" s="113">
        <f t="shared" si="207"/>
        <v>819.18525756999998</v>
      </c>
      <c r="D137" s="114">
        <f t="shared" si="197"/>
        <v>5692.31</v>
      </c>
      <c r="E137" s="115">
        <f t="shared" si="215"/>
        <v>5739.56</v>
      </c>
      <c r="F137" s="116">
        <f t="shared" si="216"/>
        <v>44337</v>
      </c>
      <c r="G137" s="117">
        <f t="shared" si="189"/>
        <v>8.3006723105383262E-3</v>
      </c>
      <c r="H137" s="118">
        <f t="shared" si="208"/>
        <v>44397</v>
      </c>
      <c r="I137" s="118">
        <f t="shared" si="190"/>
        <v>44397</v>
      </c>
      <c r="J137" s="119">
        <f t="shared" si="198"/>
        <v>21</v>
      </c>
      <c r="K137" s="119">
        <f t="shared" si="218"/>
        <v>5</v>
      </c>
      <c r="L137" s="8">
        <f t="shared" si="199"/>
        <v>1.0019701299999999</v>
      </c>
      <c r="M137" s="120">
        <f t="shared" si="217"/>
        <v>1.0030997100000001</v>
      </c>
      <c r="N137" s="120">
        <f t="shared" si="212"/>
        <v>1.0234325680303027</v>
      </c>
      <c r="O137" s="113">
        <f t="shared" si="214"/>
        <v>1.02544886</v>
      </c>
      <c r="P137" s="113">
        <f t="shared" si="191"/>
        <v>840.03258849999997</v>
      </c>
      <c r="Q137" s="167">
        <f t="shared" si="209"/>
        <v>0</v>
      </c>
      <c r="R137" s="168">
        <f t="shared" si="200"/>
        <v>0</v>
      </c>
      <c r="S137" s="113">
        <f t="shared" si="192"/>
        <v>0</v>
      </c>
      <c r="T137" s="123">
        <f t="shared" si="201"/>
        <v>9.4700000000000006E-2</v>
      </c>
      <c r="U137" s="121">
        <f t="shared" si="213"/>
        <v>5</v>
      </c>
      <c r="V137" s="121">
        <v>252</v>
      </c>
      <c r="W137" s="120">
        <f t="shared" si="193"/>
        <v>1.001796857</v>
      </c>
      <c r="X137" s="113">
        <f t="shared" si="194"/>
        <v>1.50941843</v>
      </c>
      <c r="Y137" s="113">
        <f t="shared" si="195"/>
        <v>0</v>
      </c>
      <c r="Z137" s="126" t="str">
        <f t="shared" si="210"/>
        <v>J=</v>
      </c>
      <c r="AA137" s="118">
        <f t="shared" si="211"/>
        <v>44397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96"/>
        <v>44375</v>
      </c>
      <c r="B138" s="113">
        <f t="shared" ref="B138:B201" si="219">(P138+X138)</f>
        <v>841.54200692999996</v>
      </c>
      <c r="C138" s="113">
        <f t="shared" si="207"/>
        <v>819.18525756999998</v>
      </c>
      <c r="D138" s="114">
        <f t="shared" si="197"/>
        <v>5692.31</v>
      </c>
      <c r="E138" s="115">
        <f t="shared" si="215"/>
        <v>5739.56</v>
      </c>
      <c r="F138" s="116">
        <f t="shared" si="216"/>
        <v>44337</v>
      </c>
      <c r="G138" s="117">
        <f t="shared" ref="G138:G201" si="220">(E138/D138)-1</f>
        <v>8.3006723105383262E-3</v>
      </c>
      <c r="H138" s="118">
        <f t="shared" si="208"/>
        <v>44397</v>
      </c>
      <c r="I138" s="118">
        <f t="shared" ref="I138:I201" si="221">IF(A138&gt;I137,H138,I137)</f>
        <v>44397</v>
      </c>
      <c r="J138" s="119">
        <f t="shared" si="198"/>
        <v>21</v>
      </c>
      <c r="K138" s="119">
        <f t="shared" si="218"/>
        <v>5</v>
      </c>
      <c r="L138" s="8">
        <f t="shared" si="199"/>
        <v>1.0019701299999999</v>
      </c>
      <c r="M138" s="120">
        <f t="shared" si="217"/>
        <v>1.0030997100000001</v>
      </c>
      <c r="N138" s="120">
        <f t="shared" si="212"/>
        <v>1.0234325680303027</v>
      </c>
      <c r="O138" s="113">
        <f t="shared" si="214"/>
        <v>1.02544886</v>
      </c>
      <c r="P138" s="113">
        <f t="shared" ref="P138:P201" si="222">TRUNC(C138*O138,8)</f>
        <v>840.03258849999997</v>
      </c>
      <c r="Q138" s="167">
        <f t="shared" si="209"/>
        <v>0</v>
      </c>
      <c r="R138" s="168">
        <f t="shared" si="200"/>
        <v>0</v>
      </c>
      <c r="S138" s="113">
        <f t="shared" ref="S138:S201" si="223">IF(R138&gt;0,TRUNC(R138*P138,8),0)</f>
        <v>0</v>
      </c>
      <c r="T138" s="123">
        <f t="shared" si="201"/>
        <v>9.4700000000000006E-2</v>
      </c>
      <c r="U138" s="121">
        <f t="shared" si="213"/>
        <v>5</v>
      </c>
      <c r="V138" s="121">
        <v>252</v>
      </c>
      <c r="W138" s="120">
        <f t="shared" ref="W138:W201" si="224">ROUND((1+T138)^TRUNC((U138/V138),9),9)</f>
        <v>1.001796857</v>
      </c>
      <c r="X138" s="113">
        <f t="shared" ref="X138:X201" si="225">TRUNC((P138*(W138-1)),8)</f>
        <v>1.50941843</v>
      </c>
      <c r="Y138" s="113">
        <f t="shared" ref="Y138:Y201" si="226">IF(Q138&gt;0,S138+X138,0)</f>
        <v>0</v>
      </c>
      <c r="Z138" s="126" t="str">
        <f t="shared" si="210"/>
        <v>J=</v>
      </c>
      <c r="AA138" s="118">
        <f t="shared" si="211"/>
        <v>44397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27">(A138+1)</f>
        <v>44376</v>
      </c>
      <c r="B139" s="113">
        <f t="shared" si="219"/>
        <v>842.17565912999999</v>
      </c>
      <c r="C139" s="113">
        <f t="shared" si="207"/>
        <v>819.18525756999998</v>
      </c>
      <c r="D139" s="114">
        <f t="shared" ref="D139:D202" si="228">IF(E139=E138,D138,E138)</f>
        <v>5692.31</v>
      </c>
      <c r="E139" s="115">
        <f t="shared" si="215"/>
        <v>5739.56</v>
      </c>
      <c r="F139" s="116">
        <f t="shared" si="216"/>
        <v>44337</v>
      </c>
      <c r="G139" s="117">
        <f t="shared" si="220"/>
        <v>8.3006723105383262E-3</v>
      </c>
      <c r="H139" s="118">
        <f t="shared" si="208"/>
        <v>44397</v>
      </c>
      <c r="I139" s="118">
        <f t="shared" si="221"/>
        <v>44397</v>
      </c>
      <c r="J139" s="119">
        <f t="shared" ref="J139:J202" si="229">IF(I139=I138,J138,NETWORKDAYS(I138,I139,$AD$148:$AD$502)-1)</f>
        <v>21</v>
      </c>
      <c r="K139" s="119">
        <f t="shared" si="218"/>
        <v>6</v>
      </c>
      <c r="L139" s="8">
        <f t="shared" ref="L139:L202" si="230">IF(E139&lt;D139,1,TRUNC((E139/D139)^TRUNC((K139/J139),9),8))</f>
        <v>1.00236462</v>
      </c>
      <c r="M139" s="120">
        <f t="shared" si="217"/>
        <v>1.0030997100000001</v>
      </c>
      <c r="N139" s="120">
        <f t="shared" si="212"/>
        <v>1.0234325680303027</v>
      </c>
      <c r="O139" s="113">
        <f t="shared" si="214"/>
        <v>1.02585259</v>
      </c>
      <c r="P139" s="113">
        <f t="shared" si="222"/>
        <v>840.36331815999995</v>
      </c>
      <c r="Q139" s="167">
        <f t="shared" si="209"/>
        <v>0</v>
      </c>
      <c r="R139" s="168">
        <f t="shared" ref="R139:R202" si="231">IF(Q139&gt;0,VLOOKUP($A139,$AD$10:$AI$140,6),0)</f>
        <v>0</v>
      </c>
      <c r="S139" s="113">
        <f t="shared" si="223"/>
        <v>0</v>
      </c>
      <c r="T139" s="123">
        <f t="shared" ref="T139:T202" si="232">(T138)</f>
        <v>9.4700000000000006E-2</v>
      </c>
      <c r="U139" s="121">
        <f t="shared" si="213"/>
        <v>6</v>
      </c>
      <c r="V139" s="121">
        <v>252</v>
      </c>
      <c r="W139" s="120">
        <f t="shared" si="224"/>
        <v>1.0021566159999999</v>
      </c>
      <c r="X139" s="113">
        <f t="shared" si="225"/>
        <v>1.8123409699999999</v>
      </c>
      <c r="Y139" s="113">
        <f t="shared" si="226"/>
        <v>0</v>
      </c>
      <c r="Z139" s="126" t="str">
        <f t="shared" si="210"/>
        <v>J=</v>
      </c>
      <c r="AA139" s="118">
        <f t="shared" si="211"/>
        <v>44397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27"/>
        <v>44377</v>
      </c>
      <c r="B140" s="113">
        <f t="shared" si="219"/>
        <v>842.80979737000007</v>
      </c>
      <c r="C140" s="113">
        <f t="shared" ref="C140:C203" si="233">TRUNC(IF(Q139&gt;0,VLOOKUP(A139,$AD$12:$AE$140,2),C139),8)</f>
        <v>819.18525756999998</v>
      </c>
      <c r="D140" s="114">
        <f t="shared" si="228"/>
        <v>5692.31</v>
      </c>
      <c r="E140" s="115">
        <f t="shared" si="215"/>
        <v>5739.56</v>
      </c>
      <c r="F140" s="116">
        <f t="shared" si="216"/>
        <v>44337</v>
      </c>
      <c r="G140" s="117">
        <f t="shared" si="220"/>
        <v>8.3006723105383262E-3</v>
      </c>
      <c r="H140" s="118">
        <f t="shared" ref="H140:H203" si="234">IF(DAY(A140)=H$9,VLOOKUP(A140,AH$118:AN$450,4),H139)</f>
        <v>44397</v>
      </c>
      <c r="I140" s="118">
        <f t="shared" si="221"/>
        <v>44397</v>
      </c>
      <c r="J140" s="119">
        <f t="shared" si="229"/>
        <v>21</v>
      </c>
      <c r="K140" s="119">
        <f t="shared" si="218"/>
        <v>7</v>
      </c>
      <c r="L140" s="8">
        <f t="shared" si="230"/>
        <v>1.0027592700000001</v>
      </c>
      <c r="M140" s="120">
        <f t="shared" si="217"/>
        <v>1.0030997100000001</v>
      </c>
      <c r="N140" s="120">
        <f t="shared" si="212"/>
        <v>1.0234325680303027</v>
      </c>
      <c r="O140" s="113">
        <f t="shared" si="214"/>
        <v>1.02625649</v>
      </c>
      <c r="P140" s="113">
        <f t="shared" si="222"/>
        <v>840.69418709000001</v>
      </c>
      <c r="Q140" s="167">
        <f t="shared" ref="Q140:Q203" si="235">IF(VLOOKUP(A140,AD$10:AK$140,8)=VLOOKUP(A139,AD$10:AK$140,8),0,VLOOKUP(A140,AD$10:AK$140,8))</f>
        <v>0</v>
      </c>
      <c r="R140" s="168">
        <f t="shared" si="231"/>
        <v>0</v>
      </c>
      <c r="S140" s="113">
        <f t="shared" si="223"/>
        <v>0</v>
      </c>
      <c r="T140" s="123">
        <f t="shared" si="232"/>
        <v>9.4700000000000006E-2</v>
      </c>
      <c r="U140" s="121">
        <f t="shared" si="213"/>
        <v>7</v>
      </c>
      <c r="V140" s="121">
        <v>252</v>
      </c>
      <c r="W140" s="120">
        <f t="shared" si="224"/>
        <v>1.0025165039999999</v>
      </c>
      <c r="X140" s="113">
        <f t="shared" si="225"/>
        <v>2.1156102799999998</v>
      </c>
      <c r="Y140" s="113">
        <f t="shared" si="226"/>
        <v>0</v>
      </c>
      <c r="Z140" s="126" t="str">
        <f t="shared" ref="Z140:Z203" si="236">IF($Q139&gt;0,VLOOKUP($A139,$AD$10:$AM$140,9),Z139)</f>
        <v>J=</v>
      </c>
      <c r="AA140" s="118">
        <f t="shared" ref="AA140:AA203" si="237">IF($Q139&gt;0,VLOOKUP($A139,$AD$10:$AM$140,10),AA139)</f>
        <v>44397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27"/>
        <v>44378</v>
      </c>
      <c r="B141" s="113">
        <f t="shared" si="219"/>
        <v>843.44440546999999</v>
      </c>
      <c r="C141" s="113">
        <f t="shared" si="233"/>
        <v>819.18525756999998</v>
      </c>
      <c r="D141" s="114">
        <f t="shared" si="228"/>
        <v>5692.31</v>
      </c>
      <c r="E141" s="115">
        <f t="shared" si="215"/>
        <v>5739.56</v>
      </c>
      <c r="F141" s="116">
        <f t="shared" si="216"/>
        <v>44337</v>
      </c>
      <c r="G141" s="117">
        <f t="shared" si="220"/>
        <v>8.3006723105383262E-3</v>
      </c>
      <c r="H141" s="118">
        <f t="shared" si="234"/>
        <v>44397</v>
      </c>
      <c r="I141" s="118">
        <f t="shared" si="221"/>
        <v>44397</v>
      </c>
      <c r="J141" s="119">
        <f t="shared" si="229"/>
        <v>21</v>
      </c>
      <c r="K141" s="119">
        <f t="shared" si="218"/>
        <v>8</v>
      </c>
      <c r="L141" s="8">
        <f t="shared" si="230"/>
        <v>1.0031540699999999</v>
      </c>
      <c r="M141" s="120">
        <f t="shared" si="217"/>
        <v>1.0030997100000001</v>
      </c>
      <c r="N141" s="120">
        <f t="shared" si="212"/>
        <v>1.0234325680303027</v>
      </c>
      <c r="O141" s="113">
        <f t="shared" si="214"/>
        <v>1.02666054</v>
      </c>
      <c r="P141" s="113">
        <f t="shared" si="222"/>
        <v>841.02517889000001</v>
      </c>
      <c r="Q141" s="167">
        <f t="shared" si="235"/>
        <v>0</v>
      </c>
      <c r="R141" s="168">
        <f t="shared" si="231"/>
        <v>0</v>
      </c>
      <c r="S141" s="113">
        <f t="shared" si="223"/>
        <v>0</v>
      </c>
      <c r="T141" s="123">
        <f t="shared" si="232"/>
        <v>9.4700000000000006E-2</v>
      </c>
      <c r="U141" s="121">
        <f t="shared" si="213"/>
        <v>8</v>
      </c>
      <c r="V141" s="121">
        <v>252</v>
      </c>
      <c r="W141" s="120">
        <f t="shared" si="224"/>
        <v>1.0028765209999999</v>
      </c>
      <c r="X141" s="113">
        <f t="shared" si="225"/>
        <v>2.4192265800000001</v>
      </c>
      <c r="Y141" s="113">
        <f t="shared" si="226"/>
        <v>0</v>
      </c>
      <c r="Z141" s="126" t="str">
        <f t="shared" si="236"/>
        <v>J=</v>
      </c>
      <c r="AA141" s="118">
        <f t="shared" si="237"/>
        <v>44397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27"/>
        <v>44379</v>
      </c>
      <c r="B142" s="113">
        <f t="shared" si="219"/>
        <v>844.07950099999994</v>
      </c>
      <c r="C142" s="113">
        <f t="shared" si="233"/>
        <v>819.18525756999998</v>
      </c>
      <c r="D142" s="114">
        <f t="shared" si="228"/>
        <v>5692.31</v>
      </c>
      <c r="E142" s="115">
        <f t="shared" si="215"/>
        <v>5739.56</v>
      </c>
      <c r="F142" s="116">
        <f t="shared" si="216"/>
        <v>44337</v>
      </c>
      <c r="G142" s="117">
        <f t="shared" si="220"/>
        <v>8.3006723105383262E-3</v>
      </c>
      <c r="H142" s="118">
        <f t="shared" si="234"/>
        <v>44397</v>
      </c>
      <c r="I142" s="118">
        <f t="shared" si="221"/>
        <v>44397</v>
      </c>
      <c r="J142" s="119">
        <f t="shared" si="229"/>
        <v>21</v>
      </c>
      <c r="K142" s="119">
        <f t="shared" si="218"/>
        <v>9</v>
      </c>
      <c r="L142" s="8">
        <f t="shared" si="230"/>
        <v>1.0035490300000001</v>
      </c>
      <c r="M142" s="120">
        <f t="shared" si="217"/>
        <v>1.0030997100000001</v>
      </c>
      <c r="N142" s="120">
        <f t="shared" si="212"/>
        <v>1.0234325680303027</v>
      </c>
      <c r="O142" s="113">
        <f t="shared" si="214"/>
        <v>1.02706476</v>
      </c>
      <c r="P142" s="113">
        <f t="shared" si="222"/>
        <v>841.35630995999998</v>
      </c>
      <c r="Q142" s="167">
        <f t="shared" si="235"/>
        <v>0</v>
      </c>
      <c r="R142" s="168">
        <f t="shared" si="231"/>
        <v>0</v>
      </c>
      <c r="S142" s="113">
        <f t="shared" si="223"/>
        <v>0</v>
      </c>
      <c r="T142" s="123">
        <f t="shared" si="232"/>
        <v>9.4700000000000006E-2</v>
      </c>
      <c r="U142" s="121">
        <f t="shared" si="213"/>
        <v>9</v>
      </c>
      <c r="V142" s="121">
        <v>252</v>
      </c>
      <c r="W142" s="120">
        <f t="shared" si="224"/>
        <v>1.003236668</v>
      </c>
      <c r="X142" s="113">
        <f t="shared" si="225"/>
        <v>2.7231910400000001</v>
      </c>
      <c r="Y142" s="113">
        <f t="shared" si="226"/>
        <v>0</v>
      </c>
      <c r="Z142" s="126" t="str">
        <f t="shared" si="236"/>
        <v>J=</v>
      </c>
      <c r="AA142" s="118">
        <f t="shared" si="237"/>
        <v>44397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27"/>
        <v>44380</v>
      </c>
      <c r="B143" s="113">
        <f t="shared" si="219"/>
        <v>844.71505870999999</v>
      </c>
      <c r="C143" s="113">
        <f t="shared" si="233"/>
        <v>819.18525756999998</v>
      </c>
      <c r="D143" s="114">
        <f t="shared" si="228"/>
        <v>5692.31</v>
      </c>
      <c r="E143" s="115">
        <f t="shared" si="215"/>
        <v>5739.56</v>
      </c>
      <c r="F143" s="116">
        <f t="shared" si="216"/>
        <v>44337</v>
      </c>
      <c r="G143" s="117">
        <f t="shared" si="220"/>
        <v>8.3006723105383262E-3</v>
      </c>
      <c r="H143" s="118">
        <f t="shared" si="234"/>
        <v>44397</v>
      </c>
      <c r="I143" s="118">
        <f t="shared" si="221"/>
        <v>44397</v>
      </c>
      <c r="J143" s="119">
        <f t="shared" si="229"/>
        <v>21</v>
      </c>
      <c r="K143" s="119">
        <f t="shared" si="218"/>
        <v>10</v>
      </c>
      <c r="L143" s="8">
        <f t="shared" si="230"/>
        <v>1.00394414</v>
      </c>
      <c r="M143" s="120">
        <f t="shared" si="217"/>
        <v>1.0030997100000001</v>
      </c>
      <c r="N143" s="120">
        <f t="shared" si="212"/>
        <v>1.0234325680303027</v>
      </c>
      <c r="O143" s="113">
        <f t="shared" si="214"/>
        <v>1.0274691199999999</v>
      </c>
      <c r="P143" s="113">
        <f t="shared" si="222"/>
        <v>841.68755570999997</v>
      </c>
      <c r="Q143" s="167">
        <f t="shared" si="235"/>
        <v>0</v>
      </c>
      <c r="R143" s="168">
        <f t="shared" si="231"/>
        <v>0</v>
      </c>
      <c r="S143" s="113">
        <f t="shared" si="223"/>
        <v>0</v>
      </c>
      <c r="T143" s="123">
        <f t="shared" si="232"/>
        <v>9.4700000000000006E-2</v>
      </c>
      <c r="U143" s="121">
        <f t="shared" si="213"/>
        <v>10</v>
      </c>
      <c r="V143" s="121">
        <v>252</v>
      </c>
      <c r="W143" s="120">
        <f t="shared" si="224"/>
        <v>1.0035969440000001</v>
      </c>
      <c r="X143" s="113">
        <f t="shared" si="225"/>
        <v>3.0275029999999998</v>
      </c>
      <c r="Y143" s="113">
        <f t="shared" si="226"/>
        <v>0</v>
      </c>
      <c r="Z143" s="126" t="str">
        <f t="shared" si="236"/>
        <v>J=</v>
      </c>
      <c r="AA143" s="118">
        <f t="shared" si="237"/>
        <v>44397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27"/>
        <v>44381</v>
      </c>
      <c r="B144" s="113">
        <f t="shared" si="219"/>
        <v>844.71505870999999</v>
      </c>
      <c r="C144" s="113">
        <f t="shared" si="233"/>
        <v>819.18525756999998</v>
      </c>
      <c r="D144" s="114">
        <f t="shared" si="228"/>
        <v>5692.31</v>
      </c>
      <c r="E144" s="115">
        <f t="shared" si="215"/>
        <v>5739.56</v>
      </c>
      <c r="F144" s="116">
        <f t="shared" si="216"/>
        <v>44337</v>
      </c>
      <c r="G144" s="117">
        <f t="shared" si="220"/>
        <v>8.3006723105383262E-3</v>
      </c>
      <c r="H144" s="118">
        <f t="shared" si="234"/>
        <v>44397</v>
      </c>
      <c r="I144" s="118">
        <f t="shared" si="221"/>
        <v>44397</v>
      </c>
      <c r="J144" s="119">
        <f t="shared" si="229"/>
        <v>21</v>
      </c>
      <c r="K144" s="119">
        <f t="shared" si="218"/>
        <v>10</v>
      </c>
      <c r="L144" s="8">
        <f t="shared" si="230"/>
        <v>1.00394414</v>
      </c>
      <c r="M144" s="120">
        <f t="shared" si="217"/>
        <v>1.0030997100000001</v>
      </c>
      <c r="N144" s="120">
        <f t="shared" si="212"/>
        <v>1.0234325680303027</v>
      </c>
      <c r="O144" s="113">
        <f t="shared" si="214"/>
        <v>1.0274691199999999</v>
      </c>
      <c r="P144" s="113">
        <f t="shared" si="222"/>
        <v>841.68755570999997</v>
      </c>
      <c r="Q144" s="167">
        <f t="shared" si="235"/>
        <v>0</v>
      </c>
      <c r="R144" s="168">
        <f t="shared" si="231"/>
        <v>0</v>
      </c>
      <c r="S144" s="113">
        <f t="shared" si="223"/>
        <v>0</v>
      </c>
      <c r="T144" s="123">
        <f t="shared" si="232"/>
        <v>9.4700000000000006E-2</v>
      </c>
      <c r="U144" s="121">
        <f t="shared" si="213"/>
        <v>10</v>
      </c>
      <c r="V144" s="121">
        <v>252</v>
      </c>
      <c r="W144" s="120">
        <f t="shared" si="224"/>
        <v>1.0035969440000001</v>
      </c>
      <c r="X144" s="113">
        <f t="shared" si="225"/>
        <v>3.0275029999999998</v>
      </c>
      <c r="Y144" s="113">
        <f t="shared" si="226"/>
        <v>0</v>
      </c>
      <c r="Z144" s="126" t="str">
        <f t="shared" si="236"/>
        <v>J=</v>
      </c>
      <c r="AA144" s="118">
        <f t="shared" si="237"/>
        <v>44397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27"/>
        <v>44382</v>
      </c>
      <c r="B145" s="113">
        <f t="shared" si="219"/>
        <v>844.71505870999999</v>
      </c>
      <c r="C145" s="113">
        <f t="shared" si="233"/>
        <v>819.18525756999998</v>
      </c>
      <c r="D145" s="114">
        <f t="shared" si="228"/>
        <v>5692.31</v>
      </c>
      <c r="E145" s="115">
        <f t="shared" si="215"/>
        <v>5739.56</v>
      </c>
      <c r="F145" s="116">
        <f t="shared" si="216"/>
        <v>44337</v>
      </c>
      <c r="G145" s="117">
        <f t="shared" si="220"/>
        <v>8.3006723105383262E-3</v>
      </c>
      <c r="H145" s="118">
        <f t="shared" si="234"/>
        <v>44397</v>
      </c>
      <c r="I145" s="118">
        <f t="shared" si="221"/>
        <v>44397</v>
      </c>
      <c r="J145" s="119">
        <f t="shared" si="229"/>
        <v>21</v>
      </c>
      <c r="K145" s="119">
        <f t="shared" si="218"/>
        <v>10</v>
      </c>
      <c r="L145" s="8">
        <f t="shared" si="230"/>
        <v>1.00394414</v>
      </c>
      <c r="M145" s="120">
        <f t="shared" si="217"/>
        <v>1.0030997100000001</v>
      </c>
      <c r="N145" s="120">
        <f t="shared" si="212"/>
        <v>1.0234325680303027</v>
      </c>
      <c r="O145" s="113">
        <f t="shared" si="214"/>
        <v>1.0274691199999999</v>
      </c>
      <c r="P145" s="113">
        <f t="shared" si="222"/>
        <v>841.68755570999997</v>
      </c>
      <c r="Q145" s="167">
        <f t="shared" si="235"/>
        <v>0</v>
      </c>
      <c r="R145" s="168">
        <f t="shared" si="231"/>
        <v>0</v>
      </c>
      <c r="S145" s="113">
        <f t="shared" si="223"/>
        <v>0</v>
      </c>
      <c r="T145" s="123">
        <f t="shared" si="232"/>
        <v>9.4700000000000006E-2</v>
      </c>
      <c r="U145" s="121">
        <f t="shared" si="213"/>
        <v>10</v>
      </c>
      <c r="V145" s="121">
        <v>252</v>
      </c>
      <c r="W145" s="120">
        <f t="shared" si="224"/>
        <v>1.0035969440000001</v>
      </c>
      <c r="X145" s="113">
        <f t="shared" si="225"/>
        <v>3.0275029999999998</v>
      </c>
      <c r="Y145" s="113">
        <f t="shared" si="226"/>
        <v>0</v>
      </c>
      <c r="Z145" s="126" t="str">
        <f t="shared" si="236"/>
        <v>J=</v>
      </c>
      <c r="AA145" s="118">
        <f t="shared" si="237"/>
        <v>44397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27"/>
        <v>44383</v>
      </c>
      <c r="B146" s="113">
        <f t="shared" si="219"/>
        <v>845.35111174999997</v>
      </c>
      <c r="C146" s="113">
        <f t="shared" si="233"/>
        <v>819.18525756999998</v>
      </c>
      <c r="D146" s="114">
        <f t="shared" si="228"/>
        <v>5692.31</v>
      </c>
      <c r="E146" s="115">
        <f t="shared" si="215"/>
        <v>5739.56</v>
      </c>
      <c r="F146" s="116">
        <f t="shared" si="216"/>
        <v>44337</v>
      </c>
      <c r="G146" s="117">
        <f t="shared" si="220"/>
        <v>8.3006723105383262E-3</v>
      </c>
      <c r="H146" s="118">
        <f t="shared" si="234"/>
        <v>44397</v>
      </c>
      <c r="I146" s="118">
        <f t="shared" si="221"/>
        <v>44397</v>
      </c>
      <c r="J146" s="119">
        <f t="shared" si="229"/>
        <v>21</v>
      </c>
      <c r="K146" s="119">
        <f t="shared" si="218"/>
        <v>11</v>
      </c>
      <c r="L146" s="8">
        <f t="shared" si="230"/>
        <v>1.00433941</v>
      </c>
      <c r="M146" s="120">
        <f t="shared" si="217"/>
        <v>1.0030997100000001</v>
      </c>
      <c r="N146" s="120">
        <f t="shared" si="212"/>
        <v>1.0234325680303027</v>
      </c>
      <c r="O146" s="113">
        <f t="shared" si="214"/>
        <v>1.02787366</v>
      </c>
      <c r="P146" s="113">
        <f t="shared" si="222"/>
        <v>842.01894890999995</v>
      </c>
      <c r="Q146" s="167">
        <f t="shared" si="235"/>
        <v>0</v>
      </c>
      <c r="R146" s="168">
        <f t="shared" si="231"/>
        <v>0</v>
      </c>
      <c r="S146" s="113">
        <f t="shared" si="223"/>
        <v>0</v>
      </c>
      <c r="T146" s="123">
        <f t="shared" si="232"/>
        <v>9.4700000000000006E-2</v>
      </c>
      <c r="U146" s="121">
        <f t="shared" si="213"/>
        <v>11</v>
      </c>
      <c r="V146" s="121">
        <v>252</v>
      </c>
      <c r="W146" s="120">
        <f t="shared" si="224"/>
        <v>1.003957349</v>
      </c>
      <c r="X146" s="113">
        <f t="shared" si="225"/>
        <v>3.3321628400000001</v>
      </c>
      <c r="Y146" s="113">
        <f t="shared" si="226"/>
        <v>0</v>
      </c>
      <c r="Z146" s="126" t="str">
        <f t="shared" si="236"/>
        <v>J=</v>
      </c>
      <c r="AA146" s="118">
        <f t="shared" si="237"/>
        <v>44397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27"/>
        <v>44384</v>
      </c>
      <c r="B147" s="113">
        <f t="shared" si="219"/>
        <v>845.98762750999992</v>
      </c>
      <c r="C147" s="113">
        <f t="shared" si="233"/>
        <v>819.18525756999998</v>
      </c>
      <c r="D147" s="114">
        <f t="shared" si="228"/>
        <v>5692.31</v>
      </c>
      <c r="E147" s="115">
        <f t="shared" si="215"/>
        <v>5739.56</v>
      </c>
      <c r="F147" s="116">
        <f t="shared" si="216"/>
        <v>44337</v>
      </c>
      <c r="G147" s="117">
        <f t="shared" si="220"/>
        <v>8.3006723105383262E-3</v>
      </c>
      <c r="H147" s="118">
        <f t="shared" si="234"/>
        <v>44397</v>
      </c>
      <c r="I147" s="118">
        <f t="shared" si="221"/>
        <v>44397</v>
      </c>
      <c r="J147" s="119">
        <f t="shared" si="229"/>
        <v>21</v>
      </c>
      <c r="K147" s="119">
        <f t="shared" si="218"/>
        <v>12</v>
      </c>
      <c r="L147" s="8">
        <f t="shared" si="230"/>
        <v>1.0047348300000001</v>
      </c>
      <c r="M147" s="120">
        <f t="shared" si="217"/>
        <v>1.0030997100000001</v>
      </c>
      <c r="N147" s="120">
        <f t="shared" si="212"/>
        <v>1.0234325680303027</v>
      </c>
      <c r="O147" s="113">
        <f t="shared" si="214"/>
        <v>1.02827834</v>
      </c>
      <c r="P147" s="113">
        <f t="shared" si="222"/>
        <v>842.35045679999996</v>
      </c>
      <c r="Q147" s="167">
        <f t="shared" si="235"/>
        <v>0</v>
      </c>
      <c r="R147" s="168">
        <f t="shared" si="231"/>
        <v>0</v>
      </c>
      <c r="S147" s="113">
        <f t="shared" si="223"/>
        <v>0</v>
      </c>
      <c r="T147" s="123">
        <f t="shared" si="232"/>
        <v>9.4700000000000006E-2</v>
      </c>
      <c r="U147" s="121">
        <f t="shared" si="213"/>
        <v>12</v>
      </c>
      <c r="V147" s="121">
        <v>252</v>
      </c>
      <c r="W147" s="120">
        <f t="shared" si="224"/>
        <v>1.0043178829999999</v>
      </c>
      <c r="X147" s="113">
        <f t="shared" si="225"/>
        <v>3.6371707099999999</v>
      </c>
      <c r="Y147" s="113">
        <f t="shared" si="226"/>
        <v>0</v>
      </c>
      <c r="Z147" s="126" t="str">
        <f t="shared" si="236"/>
        <v>J=</v>
      </c>
      <c r="AA147" s="118">
        <f t="shared" si="237"/>
        <v>44397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27"/>
        <v>44385</v>
      </c>
      <c r="B148" s="113">
        <f t="shared" si="219"/>
        <v>846.62463262000006</v>
      </c>
      <c r="C148" s="113">
        <f t="shared" si="233"/>
        <v>819.18525756999998</v>
      </c>
      <c r="D148" s="114">
        <f t="shared" si="228"/>
        <v>5692.31</v>
      </c>
      <c r="E148" s="115">
        <f t="shared" si="215"/>
        <v>5739.56</v>
      </c>
      <c r="F148" s="116">
        <f t="shared" si="216"/>
        <v>44337</v>
      </c>
      <c r="G148" s="117">
        <f t="shared" si="220"/>
        <v>8.3006723105383262E-3</v>
      </c>
      <c r="H148" s="118">
        <f t="shared" si="234"/>
        <v>44397</v>
      </c>
      <c r="I148" s="118">
        <f t="shared" si="221"/>
        <v>44397</v>
      </c>
      <c r="J148" s="119">
        <f t="shared" si="229"/>
        <v>21</v>
      </c>
      <c r="K148" s="119">
        <f t="shared" si="218"/>
        <v>13</v>
      </c>
      <c r="L148" s="8">
        <f t="shared" si="230"/>
        <v>1.00513041</v>
      </c>
      <c r="M148" s="120">
        <f t="shared" si="217"/>
        <v>1.0030997100000001</v>
      </c>
      <c r="N148" s="120">
        <f t="shared" si="212"/>
        <v>1.0234325680303027</v>
      </c>
      <c r="O148" s="113">
        <f t="shared" si="214"/>
        <v>1.02868319</v>
      </c>
      <c r="P148" s="113">
        <f t="shared" si="222"/>
        <v>842.68210395000006</v>
      </c>
      <c r="Q148" s="167">
        <f t="shared" si="235"/>
        <v>0</v>
      </c>
      <c r="R148" s="168">
        <f t="shared" si="231"/>
        <v>0</v>
      </c>
      <c r="S148" s="113">
        <f t="shared" si="223"/>
        <v>0</v>
      </c>
      <c r="T148" s="123">
        <f t="shared" si="232"/>
        <v>9.4700000000000006E-2</v>
      </c>
      <c r="U148" s="121">
        <f t="shared" si="213"/>
        <v>13</v>
      </c>
      <c r="V148" s="121">
        <v>252</v>
      </c>
      <c r="W148" s="120">
        <f t="shared" si="224"/>
        <v>1.004678548</v>
      </c>
      <c r="X148" s="113">
        <f t="shared" si="225"/>
        <v>3.9425286700000002</v>
      </c>
      <c r="Y148" s="113">
        <f t="shared" si="226"/>
        <v>0</v>
      </c>
      <c r="Z148" s="126" t="str">
        <f t="shared" si="236"/>
        <v>J=</v>
      </c>
      <c r="AA148" s="118">
        <f t="shared" si="237"/>
        <v>44397</v>
      </c>
      <c r="AB148" s="4"/>
      <c r="AD148" s="154">
        <v>43101</v>
      </c>
      <c r="AE148" s="155" t="s">
        <v>79</v>
      </c>
      <c r="AG148" s="144"/>
      <c r="AH148" s="159">
        <f>A10</f>
        <v>44247</v>
      </c>
      <c r="AI148" s="146">
        <f t="shared" ref="AI148:AI179" si="238">WORKDAY(AH148,-1,AD$148:AD$502)</f>
        <v>44246</v>
      </c>
      <c r="AJ148" s="146">
        <f t="shared" ref="AJ148:AJ179" si="239">WORKDAY(AI148,1,AD$148:AD$502)</f>
        <v>44249</v>
      </c>
      <c r="AK148" s="146">
        <f t="shared" ref="AK148:AK162" si="240">AJ149</f>
        <v>44277</v>
      </c>
      <c r="AL148" s="144">
        <f t="shared" ref="AL148:AL179" si="241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27"/>
        <v>44386</v>
      </c>
      <c r="B149" s="113">
        <f t="shared" si="219"/>
        <v>847.26211658</v>
      </c>
      <c r="C149" s="113">
        <f t="shared" si="233"/>
        <v>819.18525756999998</v>
      </c>
      <c r="D149" s="114">
        <f t="shared" si="228"/>
        <v>5692.31</v>
      </c>
      <c r="E149" s="115">
        <f t="shared" si="215"/>
        <v>5739.56</v>
      </c>
      <c r="F149" s="116">
        <f t="shared" si="216"/>
        <v>44337</v>
      </c>
      <c r="G149" s="117">
        <f t="shared" si="220"/>
        <v>8.3006723105383262E-3</v>
      </c>
      <c r="H149" s="118">
        <f t="shared" si="234"/>
        <v>44397</v>
      </c>
      <c r="I149" s="118">
        <f t="shared" si="221"/>
        <v>44397</v>
      </c>
      <c r="J149" s="119">
        <f t="shared" si="229"/>
        <v>21</v>
      </c>
      <c r="K149" s="119">
        <f t="shared" si="218"/>
        <v>14</v>
      </c>
      <c r="L149" s="8">
        <f t="shared" si="230"/>
        <v>1.0055261499999999</v>
      </c>
      <c r="M149" s="120">
        <f t="shared" si="217"/>
        <v>1.0030997100000001</v>
      </c>
      <c r="N149" s="120">
        <f t="shared" si="212"/>
        <v>1.0234325680303027</v>
      </c>
      <c r="O149" s="113">
        <f t="shared" si="214"/>
        <v>1.0290881999999999</v>
      </c>
      <c r="P149" s="113">
        <f t="shared" si="222"/>
        <v>843.01388216999999</v>
      </c>
      <c r="Q149" s="167">
        <f t="shared" si="235"/>
        <v>0</v>
      </c>
      <c r="R149" s="168">
        <f t="shared" si="231"/>
        <v>0</v>
      </c>
      <c r="S149" s="113">
        <f t="shared" si="223"/>
        <v>0</v>
      </c>
      <c r="T149" s="123">
        <f t="shared" si="232"/>
        <v>9.4700000000000006E-2</v>
      </c>
      <c r="U149" s="121">
        <f t="shared" si="213"/>
        <v>14</v>
      </c>
      <c r="V149" s="121">
        <v>252</v>
      </c>
      <c r="W149" s="120">
        <f t="shared" si="224"/>
        <v>1.005039341</v>
      </c>
      <c r="X149" s="113">
        <f t="shared" si="225"/>
        <v>4.2482344100000002</v>
      </c>
      <c r="Y149" s="113">
        <f t="shared" si="226"/>
        <v>0</v>
      </c>
      <c r="Z149" s="126" t="str">
        <f t="shared" si="236"/>
        <v>J=</v>
      </c>
      <c r="AA149" s="118">
        <f t="shared" si="237"/>
        <v>44397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44275</v>
      </c>
      <c r="AI149" s="146">
        <f t="shared" si="238"/>
        <v>44274</v>
      </c>
      <c r="AJ149" s="146">
        <f t="shared" si="239"/>
        <v>44277</v>
      </c>
      <c r="AK149" s="146">
        <f t="shared" si="240"/>
        <v>44306</v>
      </c>
      <c r="AL149" s="144">
        <f t="shared" si="241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27"/>
        <v>44387</v>
      </c>
      <c r="B150" s="113">
        <f t="shared" si="219"/>
        <v>847.90008137999996</v>
      </c>
      <c r="C150" s="113">
        <f t="shared" si="233"/>
        <v>819.18525756999998</v>
      </c>
      <c r="D150" s="114">
        <f t="shared" si="228"/>
        <v>5692.31</v>
      </c>
      <c r="E150" s="115">
        <f t="shared" si="215"/>
        <v>5739.56</v>
      </c>
      <c r="F150" s="116">
        <f t="shared" si="216"/>
        <v>44337</v>
      </c>
      <c r="G150" s="117">
        <f t="shared" si="220"/>
        <v>8.3006723105383262E-3</v>
      </c>
      <c r="H150" s="118">
        <f t="shared" si="234"/>
        <v>44397</v>
      </c>
      <c r="I150" s="118">
        <f t="shared" si="221"/>
        <v>44397</v>
      </c>
      <c r="J150" s="119">
        <f t="shared" si="229"/>
        <v>21</v>
      </c>
      <c r="K150" s="119">
        <f t="shared" si="218"/>
        <v>15</v>
      </c>
      <c r="L150" s="8">
        <f t="shared" si="230"/>
        <v>1.00592204</v>
      </c>
      <c r="M150" s="120">
        <f t="shared" si="217"/>
        <v>1.0030997100000001</v>
      </c>
      <c r="N150" s="120">
        <f t="shared" si="212"/>
        <v>1.0234325680303027</v>
      </c>
      <c r="O150" s="113">
        <f t="shared" si="214"/>
        <v>1.02949337</v>
      </c>
      <c r="P150" s="113">
        <f t="shared" si="222"/>
        <v>843.34579146999999</v>
      </c>
      <c r="Q150" s="167">
        <f t="shared" si="235"/>
        <v>0</v>
      </c>
      <c r="R150" s="168">
        <f t="shared" si="231"/>
        <v>0</v>
      </c>
      <c r="S150" s="113">
        <f t="shared" si="223"/>
        <v>0</v>
      </c>
      <c r="T150" s="123">
        <f t="shared" si="232"/>
        <v>9.4700000000000006E-2</v>
      </c>
      <c r="U150" s="121">
        <f t="shared" si="213"/>
        <v>15</v>
      </c>
      <c r="V150" s="121">
        <v>252</v>
      </c>
      <c r="W150" s="120">
        <f t="shared" si="224"/>
        <v>1.0054002639999999</v>
      </c>
      <c r="X150" s="113">
        <f t="shared" si="225"/>
        <v>4.5542899099999996</v>
      </c>
      <c r="Y150" s="113">
        <f t="shared" si="226"/>
        <v>0</v>
      </c>
      <c r="Z150" s="126" t="str">
        <f t="shared" si="236"/>
        <v>J=</v>
      </c>
      <c r="AA150" s="118">
        <f t="shared" si="237"/>
        <v>44397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42">EDATE(AH149,1)</f>
        <v>44306</v>
      </c>
      <c r="AI150" s="146">
        <f t="shared" si="238"/>
        <v>44305</v>
      </c>
      <c r="AJ150" s="146">
        <f t="shared" si="239"/>
        <v>44306</v>
      </c>
      <c r="AK150" s="146">
        <f t="shared" si="240"/>
        <v>44336</v>
      </c>
      <c r="AL150" s="144">
        <f t="shared" si="241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27"/>
        <v>44388</v>
      </c>
      <c r="B151" s="113">
        <f t="shared" si="219"/>
        <v>847.90008137999996</v>
      </c>
      <c r="C151" s="113">
        <f t="shared" si="233"/>
        <v>819.18525756999998</v>
      </c>
      <c r="D151" s="114">
        <f t="shared" si="228"/>
        <v>5692.31</v>
      </c>
      <c r="E151" s="115">
        <f t="shared" si="215"/>
        <v>5739.56</v>
      </c>
      <c r="F151" s="116">
        <f t="shared" si="216"/>
        <v>44337</v>
      </c>
      <c r="G151" s="117">
        <f t="shared" si="220"/>
        <v>8.3006723105383262E-3</v>
      </c>
      <c r="H151" s="118">
        <f t="shared" si="234"/>
        <v>44397</v>
      </c>
      <c r="I151" s="118">
        <f t="shared" si="221"/>
        <v>44397</v>
      </c>
      <c r="J151" s="119">
        <f t="shared" si="229"/>
        <v>21</v>
      </c>
      <c r="K151" s="119">
        <f t="shared" si="218"/>
        <v>15</v>
      </c>
      <c r="L151" s="8">
        <f t="shared" si="230"/>
        <v>1.00592204</v>
      </c>
      <c r="M151" s="120">
        <f t="shared" si="217"/>
        <v>1.0030997100000001</v>
      </c>
      <c r="N151" s="120">
        <f t="shared" si="212"/>
        <v>1.0234325680303027</v>
      </c>
      <c r="O151" s="113">
        <f t="shared" si="214"/>
        <v>1.02949337</v>
      </c>
      <c r="P151" s="113">
        <f t="shared" si="222"/>
        <v>843.34579146999999</v>
      </c>
      <c r="Q151" s="167">
        <f t="shared" si="235"/>
        <v>0</v>
      </c>
      <c r="R151" s="168">
        <f t="shared" si="231"/>
        <v>0</v>
      </c>
      <c r="S151" s="113">
        <f t="shared" si="223"/>
        <v>0</v>
      </c>
      <c r="T151" s="123">
        <f t="shared" si="232"/>
        <v>9.4700000000000006E-2</v>
      </c>
      <c r="U151" s="121">
        <f t="shared" si="213"/>
        <v>15</v>
      </c>
      <c r="V151" s="121">
        <v>252</v>
      </c>
      <c r="W151" s="120">
        <f t="shared" si="224"/>
        <v>1.0054002639999999</v>
      </c>
      <c r="X151" s="113">
        <f t="shared" si="225"/>
        <v>4.5542899099999996</v>
      </c>
      <c r="Y151" s="113">
        <f t="shared" si="226"/>
        <v>0</v>
      </c>
      <c r="Z151" s="126" t="str">
        <f t="shared" si="236"/>
        <v>J=</v>
      </c>
      <c r="AA151" s="118">
        <f t="shared" si="237"/>
        <v>44397</v>
      </c>
      <c r="AB151" s="4"/>
      <c r="AD151" s="154">
        <v>43189</v>
      </c>
      <c r="AE151" s="155" t="s">
        <v>72</v>
      </c>
      <c r="AG151" s="144">
        <f t="shared" ref="AG151:AG214" si="243">AG150+1</f>
        <v>3</v>
      </c>
      <c r="AH151" s="146">
        <f t="shared" si="242"/>
        <v>44336</v>
      </c>
      <c r="AI151" s="146">
        <f t="shared" si="238"/>
        <v>44335</v>
      </c>
      <c r="AJ151" s="146">
        <f t="shared" si="239"/>
        <v>44336</v>
      </c>
      <c r="AK151" s="146">
        <f t="shared" si="240"/>
        <v>44368</v>
      </c>
      <c r="AL151" s="144">
        <f t="shared" si="241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27"/>
        <v>44389</v>
      </c>
      <c r="B152" s="113">
        <f t="shared" si="219"/>
        <v>847.90008137999996</v>
      </c>
      <c r="C152" s="113">
        <f t="shared" si="233"/>
        <v>819.18525756999998</v>
      </c>
      <c r="D152" s="114">
        <f t="shared" si="228"/>
        <v>5692.31</v>
      </c>
      <c r="E152" s="115">
        <f t="shared" si="215"/>
        <v>5739.56</v>
      </c>
      <c r="F152" s="116">
        <f t="shared" si="216"/>
        <v>44337</v>
      </c>
      <c r="G152" s="117">
        <f t="shared" si="220"/>
        <v>8.3006723105383262E-3</v>
      </c>
      <c r="H152" s="118">
        <f t="shared" si="234"/>
        <v>44397</v>
      </c>
      <c r="I152" s="118">
        <f t="shared" si="221"/>
        <v>44397</v>
      </c>
      <c r="J152" s="119">
        <f t="shared" si="229"/>
        <v>21</v>
      </c>
      <c r="K152" s="119">
        <f t="shared" si="218"/>
        <v>15</v>
      </c>
      <c r="L152" s="8">
        <f t="shared" si="230"/>
        <v>1.00592204</v>
      </c>
      <c r="M152" s="120">
        <f t="shared" si="217"/>
        <v>1.0030997100000001</v>
      </c>
      <c r="N152" s="120">
        <f t="shared" si="212"/>
        <v>1.0234325680303027</v>
      </c>
      <c r="O152" s="113">
        <f t="shared" si="214"/>
        <v>1.02949337</v>
      </c>
      <c r="P152" s="113">
        <f t="shared" si="222"/>
        <v>843.34579146999999</v>
      </c>
      <c r="Q152" s="167">
        <f t="shared" si="235"/>
        <v>0</v>
      </c>
      <c r="R152" s="168">
        <f t="shared" si="231"/>
        <v>0</v>
      </c>
      <c r="S152" s="113">
        <f t="shared" si="223"/>
        <v>0</v>
      </c>
      <c r="T152" s="123">
        <f t="shared" si="232"/>
        <v>9.4700000000000006E-2</v>
      </c>
      <c r="U152" s="121">
        <f t="shared" si="213"/>
        <v>15</v>
      </c>
      <c r="V152" s="121">
        <v>252</v>
      </c>
      <c r="W152" s="120">
        <f t="shared" si="224"/>
        <v>1.0054002639999999</v>
      </c>
      <c r="X152" s="113">
        <f t="shared" si="225"/>
        <v>4.5542899099999996</v>
      </c>
      <c r="Y152" s="113">
        <f t="shared" si="226"/>
        <v>0</v>
      </c>
      <c r="Z152" s="126" t="str">
        <f t="shared" si="236"/>
        <v>J=</v>
      </c>
      <c r="AA152" s="118">
        <f t="shared" si="237"/>
        <v>44397</v>
      </c>
      <c r="AB152" s="4"/>
      <c r="AD152" s="154">
        <v>43221</v>
      </c>
      <c r="AE152" s="155" t="s">
        <v>73</v>
      </c>
      <c r="AG152" s="144">
        <f t="shared" si="243"/>
        <v>4</v>
      </c>
      <c r="AH152" s="146">
        <f t="shared" si="242"/>
        <v>44367</v>
      </c>
      <c r="AI152" s="146">
        <f t="shared" si="238"/>
        <v>44365</v>
      </c>
      <c r="AJ152" s="146">
        <f t="shared" si="239"/>
        <v>44368</v>
      </c>
      <c r="AK152" s="146">
        <f t="shared" si="240"/>
        <v>44397</v>
      </c>
      <c r="AL152" s="144">
        <f t="shared" si="241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27"/>
        <v>44390</v>
      </c>
      <c r="B153" s="113">
        <f t="shared" si="219"/>
        <v>848.53852725999991</v>
      </c>
      <c r="C153" s="113">
        <f t="shared" si="233"/>
        <v>819.18525756999998</v>
      </c>
      <c r="D153" s="114">
        <f t="shared" si="228"/>
        <v>5692.31</v>
      </c>
      <c r="E153" s="115">
        <f t="shared" si="215"/>
        <v>5739.56</v>
      </c>
      <c r="F153" s="116">
        <f t="shared" si="216"/>
        <v>44337</v>
      </c>
      <c r="G153" s="117">
        <f t="shared" si="220"/>
        <v>8.3006723105383262E-3</v>
      </c>
      <c r="H153" s="118">
        <f t="shared" si="234"/>
        <v>44397</v>
      </c>
      <c r="I153" s="118">
        <f t="shared" si="221"/>
        <v>44397</v>
      </c>
      <c r="J153" s="119">
        <f t="shared" si="229"/>
        <v>21</v>
      </c>
      <c r="K153" s="119">
        <f t="shared" si="218"/>
        <v>16</v>
      </c>
      <c r="L153" s="8">
        <f t="shared" si="230"/>
        <v>1.0063180899999999</v>
      </c>
      <c r="M153" s="120">
        <f t="shared" si="217"/>
        <v>1.0030997100000001</v>
      </c>
      <c r="N153" s="120">
        <f t="shared" si="212"/>
        <v>1.0234325680303027</v>
      </c>
      <c r="O153" s="113">
        <f t="shared" si="214"/>
        <v>1.0298986999999999</v>
      </c>
      <c r="P153" s="113">
        <f t="shared" si="222"/>
        <v>843.67783182999995</v>
      </c>
      <c r="Q153" s="167">
        <f t="shared" si="235"/>
        <v>0</v>
      </c>
      <c r="R153" s="168">
        <f t="shared" si="231"/>
        <v>0</v>
      </c>
      <c r="S153" s="113">
        <f t="shared" si="223"/>
        <v>0</v>
      </c>
      <c r="T153" s="123">
        <f t="shared" si="232"/>
        <v>9.4700000000000006E-2</v>
      </c>
      <c r="U153" s="121">
        <f t="shared" si="213"/>
        <v>16</v>
      </c>
      <c r="V153" s="121">
        <v>252</v>
      </c>
      <c r="W153" s="120">
        <f t="shared" si="224"/>
        <v>1.0057613169999999</v>
      </c>
      <c r="X153" s="113">
        <f t="shared" si="225"/>
        <v>4.8606954299999998</v>
      </c>
      <c r="Y153" s="113">
        <f t="shared" si="226"/>
        <v>0</v>
      </c>
      <c r="Z153" s="126" t="str">
        <f t="shared" si="236"/>
        <v>J=</v>
      </c>
      <c r="AA153" s="118">
        <f t="shared" si="237"/>
        <v>44397</v>
      </c>
      <c r="AB153" s="4"/>
      <c r="AD153" s="154">
        <v>43251</v>
      </c>
      <c r="AE153" s="155" t="s">
        <v>74</v>
      </c>
      <c r="AG153" s="144">
        <f t="shared" si="243"/>
        <v>5</v>
      </c>
      <c r="AH153" s="146">
        <f t="shared" si="242"/>
        <v>44397</v>
      </c>
      <c r="AI153" s="146">
        <f t="shared" si="238"/>
        <v>44396</v>
      </c>
      <c r="AJ153" s="146">
        <f t="shared" si="239"/>
        <v>44397</v>
      </c>
      <c r="AK153" s="146">
        <f t="shared" si="240"/>
        <v>44428</v>
      </c>
      <c r="AL153" s="144">
        <f t="shared" si="241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27"/>
        <v>44391</v>
      </c>
      <c r="B154" s="113">
        <f t="shared" si="219"/>
        <v>849.17745449999995</v>
      </c>
      <c r="C154" s="113">
        <f t="shared" si="233"/>
        <v>819.18525756999998</v>
      </c>
      <c r="D154" s="114">
        <f t="shared" si="228"/>
        <v>5692.31</v>
      </c>
      <c r="E154" s="115">
        <f t="shared" si="215"/>
        <v>5739.56</v>
      </c>
      <c r="F154" s="116">
        <f t="shared" si="216"/>
        <v>44337</v>
      </c>
      <c r="G154" s="117">
        <f t="shared" si="220"/>
        <v>8.3006723105383262E-3</v>
      </c>
      <c r="H154" s="118">
        <f t="shared" si="234"/>
        <v>44397</v>
      </c>
      <c r="I154" s="118">
        <f t="shared" si="221"/>
        <v>44397</v>
      </c>
      <c r="J154" s="119">
        <f t="shared" si="229"/>
        <v>21</v>
      </c>
      <c r="K154" s="119">
        <f t="shared" si="218"/>
        <v>17</v>
      </c>
      <c r="L154" s="8">
        <f t="shared" si="230"/>
        <v>1.0067142899999999</v>
      </c>
      <c r="M154" s="120">
        <f t="shared" si="217"/>
        <v>1.0030997100000001</v>
      </c>
      <c r="N154" s="120">
        <f t="shared" si="212"/>
        <v>1.0234325680303027</v>
      </c>
      <c r="O154" s="113">
        <f t="shared" si="214"/>
        <v>1.0303041900000001</v>
      </c>
      <c r="P154" s="113">
        <f t="shared" si="222"/>
        <v>844.01000325999996</v>
      </c>
      <c r="Q154" s="167">
        <f t="shared" si="235"/>
        <v>0</v>
      </c>
      <c r="R154" s="168">
        <f t="shared" si="231"/>
        <v>0</v>
      </c>
      <c r="S154" s="113">
        <f t="shared" si="223"/>
        <v>0</v>
      </c>
      <c r="T154" s="123">
        <f t="shared" si="232"/>
        <v>9.4700000000000006E-2</v>
      </c>
      <c r="U154" s="121">
        <f t="shared" si="213"/>
        <v>17</v>
      </c>
      <c r="V154" s="121">
        <v>252</v>
      </c>
      <c r="W154" s="120">
        <f t="shared" si="224"/>
        <v>1.0061225</v>
      </c>
      <c r="X154" s="113">
        <f t="shared" si="225"/>
        <v>5.1674512400000001</v>
      </c>
      <c r="Y154" s="113">
        <f t="shared" si="226"/>
        <v>0</v>
      </c>
      <c r="Z154" s="126" t="str">
        <f t="shared" si="236"/>
        <v>J=</v>
      </c>
      <c r="AA154" s="118">
        <f t="shared" si="237"/>
        <v>44397</v>
      </c>
      <c r="AB154" s="4"/>
      <c r="AD154" s="154">
        <v>43350</v>
      </c>
      <c r="AE154" s="155" t="s">
        <v>75</v>
      </c>
      <c r="AG154" s="144">
        <f t="shared" si="243"/>
        <v>6</v>
      </c>
      <c r="AH154" s="146">
        <f t="shared" si="242"/>
        <v>44428</v>
      </c>
      <c r="AI154" s="146">
        <f t="shared" si="238"/>
        <v>44427</v>
      </c>
      <c r="AJ154" s="146">
        <f t="shared" si="239"/>
        <v>44428</v>
      </c>
      <c r="AK154" s="146">
        <f t="shared" si="240"/>
        <v>44459</v>
      </c>
      <c r="AL154" s="144">
        <f t="shared" si="241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27"/>
        <v>44392</v>
      </c>
      <c r="B155" s="113">
        <f t="shared" si="219"/>
        <v>849.81685428000003</v>
      </c>
      <c r="C155" s="113">
        <f t="shared" si="233"/>
        <v>819.18525756999998</v>
      </c>
      <c r="D155" s="114">
        <f t="shared" si="228"/>
        <v>5692.31</v>
      </c>
      <c r="E155" s="115">
        <f t="shared" si="215"/>
        <v>5739.56</v>
      </c>
      <c r="F155" s="116">
        <f t="shared" si="216"/>
        <v>44337</v>
      </c>
      <c r="G155" s="117">
        <f t="shared" si="220"/>
        <v>8.3006723105383262E-3</v>
      </c>
      <c r="H155" s="118">
        <f t="shared" si="234"/>
        <v>44397</v>
      </c>
      <c r="I155" s="118">
        <f t="shared" si="221"/>
        <v>44397</v>
      </c>
      <c r="J155" s="119">
        <f t="shared" si="229"/>
        <v>21</v>
      </c>
      <c r="K155" s="119">
        <f t="shared" si="218"/>
        <v>18</v>
      </c>
      <c r="L155" s="8">
        <f t="shared" si="230"/>
        <v>1.00711065</v>
      </c>
      <c r="M155" s="120">
        <f t="shared" si="217"/>
        <v>1.0030997100000001</v>
      </c>
      <c r="N155" s="120">
        <f t="shared" si="212"/>
        <v>1.0234325680303027</v>
      </c>
      <c r="O155" s="113">
        <f t="shared" si="214"/>
        <v>1.0307098299999999</v>
      </c>
      <c r="P155" s="113">
        <f t="shared" si="222"/>
        <v>844.34229756000002</v>
      </c>
      <c r="Q155" s="167">
        <f t="shared" si="235"/>
        <v>0</v>
      </c>
      <c r="R155" s="168">
        <f t="shared" si="231"/>
        <v>0</v>
      </c>
      <c r="S155" s="113">
        <f t="shared" si="223"/>
        <v>0</v>
      </c>
      <c r="T155" s="123">
        <f t="shared" si="232"/>
        <v>9.4700000000000006E-2</v>
      </c>
      <c r="U155" s="121">
        <f t="shared" si="213"/>
        <v>18</v>
      </c>
      <c r="V155" s="121">
        <v>252</v>
      </c>
      <c r="W155" s="120">
        <f t="shared" si="224"/>
        <v>1.0064838119999999</v>
      </c>
      <c r="X155" s="113">
        <f t="shared" si="225"/>
        <v>5.4745567199999998</v>
      </c>
      <c r="Y155" s="113">
        <f t="shared" si="226"/>
        <v>0</v>
      </c>
      <c r="Z155" s="126" t="str">
        <f t="shared" si="236"/>
        <v>J=</v>
      </c>
      <c r="AA155" s="118">
        <f t="shared" si="237"/>
        <v>44397</v>
      </c>
      <c r="AB155" s="4"/>
      <c r="AD155" s="154">
        <v>43385</v>
      </c>
      <c r="AE155" s="156" t="s">
        <v>71</v>
      </c>
      <c r="AG155" s="144">
        <f t="shared" si="243"/>
        <v>7</v>
      </c>
      <c r="AH155" s="146">
        <f t="shared" si="242"/>
        <v>44459</v>
      </c>
      <c r="AI155" s="146">
        <f t="shared" si="238"/>
        <v>44456</v>
      </c>
      <c r="AJ155" s="146">
        <f t="shared" si="239"/>
        <v>44459</v>
      </c>
      <c r="AK155" s="146">
        <f t="shared" si="240"/>
        <v>44489</v>
      </c>
      <c r="AL155" s="144">
        <f t="shared" si="241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27"/>
        <v>44393</v>
      </c>
      <c r="B156" s="113">
        <f t="shared" si="219"/>
        <v>850.45675244999995</v>
      </c>
      <c r="C156" s="113">
        <f t="shared" si="233"/>
        <v>819.18525756999998</v>
      </c>
      <c r="D156" s="114">
        <f t="shared" si="228"/>
        <v>5692.31</v>
      </c>
      <c r="E156" s="115">
        <f t="shared" si="215"/>
        <v>5739.56</v>
      </c>
      <c r="F156" s="116">
        <f t="shared" si="216"/>
        <v>44337</v>
      </c>
      <c r="G156" s="117">
        <f t="shared" si="220"/>
        <v>8.3006723105383262E-3</v>
      </c>
      <c r="H156" s="118">
        <f t="shared" si="234"/>
        <v>44397</v>
      </c>
      <c r="I156" s="118">
        <f t="shared" si="221"/>
        <v>44397</v>
      </c>
      <c r="J156" s="119">
        <f t="shared" si="229"/>
        <v>21</v>
      </c>
      <c r="K156" s="119">
        <f t="shared" si="218"/>
        <v>19</v>
      </c>
      <c r="L156" s="8">
        <f t="shared" si="230"/>
        <v>1.00750717</v>
      </c>
      <c r="M156" s="120">
        <f t="shared" si="217"/>
        <v>1.0030997100000001</v>
      </c>
      <c r="N156" s="120">
        <f t="shared" si="212"/>
        <v>1.0234325680303027</v>
      </c>
      <c r="O156" s="113">
        <f t="shared" si="214"/>
        <v>1.0311156500000001</v>
      </c>
      <c r="P156" s="113">
        <f t="shared" si="222"/>
        <v>844.67473931999996</v>
      </c>
      <c r="Q156" s="167">
        <f t="shared" si="235"/>
        <v>0</v>
      </c>
      <c r="R156" s="168">
        <f t="shared" si="231"/>
        <v>0</v>
      </c>
      <c r="S156" s="113">
        <f t="shared" si="223"/>
        <v>0</v>
      </c>
      <c r="T156" s="123">
        <f t="shared" si="232"/>
        <v>9.4700000000000006E-2</v>
      </c>
      <c r="U156" s="121">
        <f t="shared" si="213"/>
        <v>19</v>
      </c>
      <c r="V156" s="121">
        <v>252</v>
      </c>
      <c r="W156" s="120">
        <f t="shared" si="224"/>
        <v>1.0068452539999999</v>
      </c>
      <c r="X156" s="113">
        <f t="shared" si="225"/>
        <v>5.7820131300000002</v>
      </c>
      <c r="Y156" s="113">
        <f t="shared" si="226"/>
        <v>0</v>
      </c>
      <c r="Z156" s="126" t="str">
        <f t="shared" si="236"/>
        <v>J=</v>
      </c>
      <c r="AA156" s="118">
        <f t="shared" si="237"/>
        <v>44397</v>
      </c>
      <c r="AB156" s="4"/>
      <c r="AD156" s="154">
        <v>43406</v>
      </c>
      <c r="AE156" s="155" t="s">
        <v>76</v>
      </c>
      <c r="AG156" s="144">
        <f t="shared" si="243"/>
        <v>8</v>
      </c>
      <c r="AH156" s="146">
        <f t="shared" si="242"/>
        <v>44489</v>
      </c>
      <c r="AI156" s="146">
        <f t="shared" si="238"/>
        <v>44488</v>
      </c>
      <c r="AJ156" s="146">
        <f t="shared" si="239"/>
        <v>44489</v>
      </c>
      <c r="AK156" s="146">
        <f t="shared" si="240"/>
        <v>44522</v>
      </c>
      <c r="AL156" s="144">
        <f t="shared" si="241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27"/>
        <v>44394</v>
      </c>
      <c r="B157" s="113">
        <f t="shared" si="219"/>
        <v>851.09711547000006</v>
      </c>
      <c r="C157" s="113">
        <f t="shared" si="233"/>
        <v>819.18525756999998</v>
      </c>
      <c r="D157" s="114">
        <f t="shared" si="228"/>
        <v>5692.31</v>
      </c>
      <c r="E157" s="115">
        <f t="shared" si="215"/>
        <v>5739.56</v>
      </c>
      <c r="F157" s="116">
        <f t="shared" si="216"/>
        <v>44337</v>
      </c>
      <c r="G157" s="117">
        <f t="shared" si="220"/>
        <v>8.3006723105383262E-3</v>
      </c>
      <c r="H157" s="118">
        <f t="shared" si="234"/>
        <v>44397</v>
      </c>
      <c r="I157" s="118">
        <f t="shared" si="221"/>
        <v>44397</v>
      </c>
      <c r="J157" s="119">
        <f t="shared" si="229"/>
        <v>21</v>
      </c>
      <c r="K157" s="119">
        <f t="shared" si="218"/>
        <v>20</v>
      </c>
      <c r="L157" s="8">
        <f t="shared" si="230"/>
        <v>1.00790384</v>
      </c>
      <c r="M157" s="120">
        <f t="shared" si="217"/>
        <v>1.0030997100000001</v>
      </c>
      <c r="N157" s="120">
        <f t="shared" si="212"/>
        <v>1.0234325680303027</v>
      </c>
      <c r="O157" s="113">
        <f t="shared" si="214"/>
        <v>1.03152161</v>
      </c>
      <c r="P157" s="113">
        <f t="shared" si="222"/>
        <v>845.00729577000004</v>
      </c>
      <c r="Q157" s="167">
        <f t="shared" si="235"/>
        <v>0</v>
      </c>
      <c r="R157" s="168">
        <f t="shared" si="231"/>
        <v>0</v>
      </c>
      <c r="S157" s="113">
        <f t="shared" si="223"/>
        <v>0</v>
      </c>
      <c r="T157" s="123">
        <f t="shared" si="232"/>
        <v>9.4700000000000006E-2</v>
      </c>
      <c r="U157" s="121">
        <f t="shared" si="213"/>
        <v>20</v>
      </c>
      <c r="V157" s="121">
        <v>252</v>
      </c>
      <c r="W157" s="120">
        <f t="shared" si="224"/>
        <v>1.0072068249999999</v>
      </c>
      <c r="X157" s="113">
        <f t="shared" si="225"/>
        <v>6.0898196999999996</v>
      </c>
      <c r="Y157" s="113">
        <f t="shared" si="226"/>
        <v>0</v>
      </c>
      <c r="Z157" s="126" t="str">
        <f t="shared" si="236"/>
        <v>J=</v>
      </c>
      <c r="AA157" s="118">
        <f t="shared" si="237"/>
        <v>44397</v>
      </c>
      <c r="AB157" s="4"/>
      <c r="AD157" s="154">
        <v>43419</v>
      </c>
      <c r="AE157" s="155" t="s">
        <v>77</v>
      </c>
      <c r="AG157" s="144">
        <f t="shared" si="243"/>
        <v>9</v>
      </c>
      <c r="AH157" s="146">
        <f t="shared" si="242"/>
        <v>44520</v>
      </c>
      <c r="AI157" s="146">
        <f t="shared" si="238"/>
        <v>44519</v>
      </c>
      <c r="AJ157" s="146">
        <f t="shared" si="239"/>
        <v>44522</v>
      </c>
      <c r="AK157" s="146">
        <f t="shared" si="240"/>
        <v>44550</v>
      </c>
      <c r="AL157" s="144">
        <f t="shared" si="241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27"/>
        <v>44395</v>
      </c>
      <c r="B158" s="113">
        <f t="shared" si="219"/>
        <v>851.09711547000006</v>
      </c>
      <c r="C158" s="113">
        <f t="shared" si="233"/>
        <v>819.18525756999998</v>
      </c>
      <c r="D158" s="114">
        <f t="shared" si="228"/>
        <v>5692.31</v>
      </c>
      <c r="E158" s="115">
        <f t="shared" si="215"/>
        <v>5739.56</v>
      </c>
      <c r="F158" s="116">
        <f t="shared" si="216"/>
        <v>44337</v>
      </c>
      <c r="G158" s="117">
        <f t="shared" si="220"/>
        <v>8.3006723105383262E-3</v>
      </c>
      <c r="H158" s="118">
        <f t="shared" si="234"/>
        <v>44397</v>
      </c>
      <c r="I158" s="118">
        <f t="shared" si="221"/>
        <v>44397</v>
      </c>
      <c r="J158" s="119">
        <f t="shared" si="229"/>
        <v>21</v>
      </c>
      <c r="K158" s="119">
        <f t="shared" si="218"/>
        <v>20</v>
      </c>
      <c r="L158" s="8">
        <f t="shared" si="230"/>
        <v>1.00790384</v>
      </c>
      <c r="M158" s="120">
        <f t="shared" si="217"/>
        <v>1.0030997100000001</v>
      </c>
      <c r="N158" s="120">
        <f t="shared" si="212"/>
        <v>1.0234325680303027</v>
      </c>
      <c r="O158" s="113">
        <f t="shared" si="214"/>
        <v>1.03152161</v>
      </c>
      <c r="P158" s="113">
        <f t="shared" si="222"/>
        <v>845.00729577000004</v>
      </c>
      <c r="Q158" s="167">
        <f t="shared" si="235"/>
        <v>0</v>
      </c>
      <c r="R158" s="168">
        <f t="shared" si="231"/>
        <v>0</v>
      </c>
      <c r="S158" s="113">
        <f t="shared" si="223"/>
        <v>0</v>
      </c>
      <c r="T158" s="123">
        <f t="shared" si="232"/>
        <v>9.4700000000000006E-2</v>
      </c>
      <c r="U158" s="121">
        <f t="shared" si="213"/>
        <v>20</v>
      </c>
      <c r="V158" s="121">
        <v>252</v>
      </c>
      <c r="W158" s="120">
        <f t="shared" si="224"/>
        <v>1.0072068249999999</v>
      </c>
      <c r="X158" s="113">
        <f t="shared" si="225"/>
        <v>6.0898196999999996</v>
      </c>
      <c r="Y158" s="113">
        <f t="shared" si="226"/>
        <v>0</v>
      </c>
      <c r="Z158" s="126" t="str">
        <f t="shared" si="236"/>
        <v>J=</v>
      </c>
      <c r="AA158" s="118">
        <f t="shared" si="237"/>
        <v>44397</v>
      </c>
      <c r="AB158" s="4"/>
      <c r="AD158" s="154">
        <v>43459</v>
      </c>
      <c r="AE158" s="155" t="s">
        <v>78</v>
      </c>
      <c r="AG158" s="144">
        <f t="shared" si="243"/>
        <v>10</v>
      </c>
      <c r="AH158" s="146">
        <f t="shared" si="242"/>
        <v>44550</v>
      </c>
      <c r="AI158" s="146">
        <f t="shared" si="238"/>
        <v>44547</v>
      </c>
      <c r="AJ158" s="146">
        <f t="shared" si="239"/>
        <v>44550</v>
      </c>
      <c r="AK158" s="146">
        <f t="shared" si="240"/>
        <v>44581</v>
      </c>
      <c r="AL158" s="144">
        <f t="shared" si="241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27"/>
        <v>44396</v>
      </c>
      <c r="B159" s="113">
        <f t="shared" si="219"/>
        <v>851.09711547000006</v>
      </c>
      <c r="C159" s="113">
        <f t="shared" si="233"/>
        <v>819.18525756999998</v>
      </c>
      <c r="D159" s="114">
        <f t="shared" si="228"/>
        <v>5692.31</v>
      </c>
      <c r="E159" s="115">
        <f t="shared" si="215"/>
        <v>5739.56</v>
      </c>
      <c r="F159" s="116">
        <f t="shared" si="216"/>
        <v>44337</v>
      </c>
      <c r="G159" s="117">
        <f t="shared" si="220"/>
        <v>8.3006723105383262E-3</v>
      </c>
      <c r="H159" s="118">
        <f t="shared" si="234"/>
        <v>44397</v>
      </c>
      <c r="I159" s="118">
        <f t="shared" si="221"/>
        <v>44397</v>
      </c>
      <c r="J159" s="119">
        <f t="shared" si="229"/>
        <v>21</v>
      </c>
      <c r="K159" s="119">
        <f t="shared" si="218"/>
        <v>20</v>
      </c>
      <c r="L159" s="8">
        <f t="shared" si="230"/>
        <v>1.00790384</v>
      </c>
      <c r="M159" s="120">
        <f t="shared" si="217"/>
        <v>1.0030997100000001</v>
      </c>
      <c r="N159" s="120">
        <f t="shared" ref="N159:N222" si="244">IF(I159&gt;I158,N158*M159,N158)</f>
        <v>1.0234325680303027</v>
      </c>
      <c r="O159" s="113">
        <f t="shared" si="214"/>
        <v>1.03152161</v>
      </c>
      <c r="P159" s="113">
        <f t="shared" si="222"/>
        <v>845.00729577000004</v>
      </c>
      <c r="Q159" s="167">
        <f t="shared" si="235"/>
        <v>0</v>
      </c>
      <c r="R159" s="168">
        <f t="shared" si="231"/>
        <v>0</v>
      </c>
      <c r="S159" s="113">
        <f t="shared" si="223"/>
        <v>0</v>
      </c>
      <c r="T159" s="123">
        <f t="shared" si="232"/>
        <v>9.4700000000000006E-2</v>
      </c>
      <c r="U159" s="121">
        <f t="shared" si="213"/>
        <v>20</v>
      </c>
      <c r="V159" s="121">
        <v>252</v>
      </c>
      <c r="W159" s="120">
        <f t="shared" si="224"/>
        <v>1.0072068249999999</v>
      </c>
      <c r="X159" s="113">
        <f t="shared" si="225"/>
        <v>6.0898196999999996</v>
      </c>
      <c r="Y159" s="113">
        <f t="shared" si="226"/>
        <v>0</v>
      </c>
      <c r="Z159" s="126" t="str">
        <f t="shared" si="236"/>
        <v>J=</v>
      </c>
      <c r="AA159" s="118">
        <f t="shared" si="237"/>
        <v>44397</v>
      </c>
      <c r="AB159" s="4"/>
      <c r="AD159" s="154">
        <v>43466</v>
      </c>
      <c r="AE159" s="155" t="s">
        <v>79</v>
      </c>
      <c r="AG159" s="144">
        <f t="shared" si="243"/>
        <v>11</v>
      </c>
      <c r="AH159" s="146">
        <f t="shared" si="242"/>
        <v>44581</v>
      </c>
      <c r="AI159" s="146">
        <f t="shared" si="238"/>
        <v>44580</v>
      </c>
      <c r="AJ159" s="146">
        <f t="shared" si="239"/>
        <v>44581</v>
      </c>
      <c r="AK159" s="146">
        <f t="shared" si="240"/>
        <v>44613</v>
      </c>
      <c r="AL159" s="144">
        <f t="shared" si="241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27"/>
        <v>44397</v>
      </c>
      <c r="B160" s="113">
        <f t="shared" si="219"/>
        <v>851.73797002000003</v>
      </c>
      <c r="C160" s="113">
        <f t="shared" si="233"/>
        <v>819.18525756999998</v>
      </c>
      <c r="D160" s="114">
        <f t="shared" si="228"/>
        <v>5692.31</v>
      </c>
      <c r="E160" s="115">
        <f t="shared" si="215"/>
        <v>5739.56</v>
      </c>
      <c r="F160" s="116">
        <f t="shared" si="216"/>
        <v>44337</v>
      </c>
      <c r="G160" s="117">
        <f t="shared" si="220"/>
        <v>8.3006723105383262E-3</v>
      </c>
      <c r="H160" s="118">
        <f t="shared" si="234"/>
        <v>44428</v>
      </c>
      <c r="I160" s="118">
        <f t="shared" si="221"/>
        <v>44397</v>
      </c>
      <c r="J160" s="119">
        <f t="shared" si="229"/>
        <v>21</v>
      </c>
      <c r="K160" s="119">
        <f t="shared" si="218"/>
        <v>21</v>
      </c>
      <c r="L160" s="8">
        <f t="shared" si="230"/>
        <v>1.0083006699999999</v>
      </c>
      <c r="M160" s="120">
        <f t="shared" si="217"/>
        <v>1.0030997100000001</v>
      </c>
      <c r="N160" s="120">
        <f t="shared" si="244"/>
        <v>1.0234325680303027</v>
      </c>
      <c r="O160" s="113">
        <f t="shared" si="214"/>
        <v>1.03192774</v>
      </c>
      <c r="P160" s="113">
        <f t="shared" si="222"/>
        <v>845.33999147999998</v>
      </c>
      <c r="Q160" s="167">
        <f t="shared" si="235"/>
        <v>5</v>
      </c>
      <c r="R160" s="168">
        <f t="shared" si="231"/>
        <v>5.5441670963592204E-2</v>
      </c>
      <c r="S160" s="113">
        <f t="shared" si="223"/>
        <v>46.867061659999997</v>
      </c>
      <c r="T160" s="123">
        <f t="shared" si="232"/>
        <v>9.4700000000000006E-2</v>
      </c>
      <c r="U160" s="121">
        <f t="shared" si="213"/>
        <v>21</v>
      </c>
      <c r="V160" s="121">
        <v>252</v>
      </c>
      <c r="W160" s="120">
        <f t="shared" si="224"/>
        <v>1.0075685270000001</v>
      </c>
      <c r="X160" s="113">
        <f t="shared" si="225"/>
        <v>6.3979785400000004</v>
      </c>
      <c r="Y160" s="113">
        <f t="shared" si="226"/>
        <v>53.265040200000001</v>
      </c>
      <c r="Z160" s="126" t="str">
        <f t="shared" si="236"/>
        <v>J=</v>
      </c>
      <c r="AA160" s="118">
        <f t="shared" si="237"/>
        <v>44397</v>
      </c>
      <c r="AB160" s="4"/>
      <c r="AD160" s="154">
        <v>43528</v>
      </c>
      <c r="AE160" s="155" t="s">
        <v>69</v>
      </c>
      <c r="AG160" s="144">
        <f t="shared" si="243"/>
        <v>12</v>
      </c>
      <c r="AH160" s="146">
        <f t="shared" si="242"/>
        <v>44612</v>
      </c>
      <c r="AI160" s="146">
        <f t="shared" si="238"/>
        <v>44610</v>
      </c>
      <c r="AJ160" s="146">
        <f t="shared" si="239"/>
        <v>44613</v>
      </c>
      <c r="AK160" s="146">
        <f t="shared" si="240"/>
        <v>44641</v>
      </c>
      <c r="AL160" s="144">
        <f t="shared" si="241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27"/>
        <v>44398</v>
      </c>
      <c r="B161" s="113">
        <f t="shared" si="219"/>
        <v>798.94326782999997</v>
      </c>
      <c r="C161" s="113">
        <f t="shared" si="233"/>
        <v>773.76825807</v>
      </c>
      <c r="D161" s="114">
        <f t="shared" si="228"/>
        <v>5739.56</v>
      </c>
      <c r="E161" s="115">
        <f t="shared" si="215"/>
        <v>5769.98</v>
      </c>
      <c r="F161" s="116">
        <f t="shared" si="216"/>
        <v>44367</v>
      </c>
      <c r="G161" s="117">
        <f t="shared" si="220"/>
        <v>5.3000578441551038E-3</v>
      </c>
      <c r="H161" s="118">
        <f t="shared" si="234"/>
        <v>44428</v>
      </c>
      <c r="I161" s="118">
        <f t="shared" si="221"/>
        <v>44428</v>
      </c>
      <c r="J161" s="119">
        <f t="shared" si="229"/>
        <v>23</v>
      </c>
      <c r="K161" s="119">
        <f t="shared" si="218"/>
        <v>1</v>
      </c>
      <c r="L161" s="8">
        <f t="shared" si="230"/>
        <v>1.00022985</v>
      </c>
      <c r="M161" s="120">
        <f t="shared" si="217"/>
        <v>1.0083006699999999</v>
      </c>
      <c r="N161" s="120">
        <f t="shared" si="244"/>
        <v>1.0319277440447747</v>
      </c>
      <c r="O161" s="113">
        <f t="shared" si="214"/>
        <v>1.03216493</v>
      </c>
      <c r="P161" s="113">
        <f t="shared" si="222"/>
        <v>798.65645991999997</v>
      </c>
      <c r="Q161" s="167">
        <f t="shared" si="235"/>
        <v>0</v>
      </c>
      <c r="R161" s="168">
        <f t="shared" si="231"/>
        <v>0</v>
      </c>
      <c r="S161" s="113">
        <f t="shared" si="223"/>
        <v>0</v>
      </c>
      <c r="T161" s="123">
        <f t="shared" si="232"/>
        <v>9.4700000000000006E-2</v>
      </c>
      <c r="U161" s="121">
        <f t="shared" si="213"/>
        <v>1</v>
      </c>
      <c r="V161" s="121">
        <v>252</v>
      </c>
      <c r="W161" s="120">
        <f t="shared" si="224"/>
        <v>1.000359113</v>
      </c>
      <c r="X161" s="113">
        <f t="shared" si="225"/>
        <v>0.28680791</v>
      </c>
      <c r="Y161" s="113">
        <f t="shared" si="226"/>
        <v>0</v>
      </c>
      <c r="Z161" s="126" t="str">
        <f t="shared" si="236"/>
        <v>J=</v>
      </c>
      <c r="AA161" s="118">
        <f t="shared" si="237"/>
        <v>44428</v>
      </c>
      <c r="AB161" s="4"/>
      <c r="AD161" s="154">
        <v>43529</v>
      </c>
      <c r="AE161" s="155" t="s">
        <v>69</v>
      </c>
      <c r="AG161" s="144">
        <f t="shared" si="243"/>
        <v>13</v>
      </c>
      <c r="AH161" s="146">
        <f t="shared" si="242"/>
        <v>44640</v>
      </c>
      <c r="AI161" s="146">
        <f t="shared" si="238"/>
        <v>44638</v>
      </c>
      <c r="AJ161" s="146">
        <f t="shared" si="239"/>
        <v>44641</v>
      </c>
      <c r="AK161" s="146">
        <f t="shared" si="240"/>
        <v>44671</v>
      </c>
      <c r="AL161" s="144">
        <f t="shared" si="241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27"/>
        <v>44399</v>
      </c>
      <c r="B162" s="113">
        <f t="shared" si="219"/>
        <v>799.41388796999991</v>
      </c>
      <c r="C162" s="113">
        <f t="shared" si="233"/>
        <v>773.76825807</v>
      </c>
      <c r="D162" s="114">
        <f t="shared" si="228"/>
        <v>5739.56</v>
      </c>
      <c r="E162" s="115">
        <f t="shared" si="215"/>
        <v>5769.98</v>
      </c>
      <c r="F162" s="116">
        <f t="shared" si="216"/>
        <v>44367</v>
      </c>
      <c r="G162" s="117">
        <f t="shared" si="220"/>
        <v>5.3000578441551038E-3</v>
      </c>
      <c r="H162" s="118">
        <f t="shared" si="234"/>
        <v>44428</v>
      </c>
      <c r="I162" s="118">
        <f t="shared" si="221"/>
        <v>44428</v>
      </c>
      <c r="J162" s="119">
        <f t="shared" si="229"/>
        <v>23</v>
      </c>
      <c r="K162" s="119">
        <f t="shared" si="218"/>
        <v>2</v>
      </c>
      <c r="L162" s="8">
        <f t="shared" si="230"/>
        <v>1.00045976</v>
      </c>
      <c r="M162" s="120">
        <f t="shared" si="217"/>
        <v>1.0083006699999999</v>
      </c>
      <c r="N162" s="120">
        <f t="shared" si="244"/>
        <v>1.0319277440447747</v>
      </c>
      <c r="O162" s="113">
        <f t="shared" si="214"/>
        <v>1.0324021800000001</v>
      </c>
      <c r="P162" s="113">
        <f t="shared" si="222"/>
        <v>798.84003643999995</v>
      </c>
      <c r="Q162" s="167">
        <f t="shared" si="235"/>
        <v>0</v>
      </c>
      <c r="R162" s="168">
        <f t="shared" si="231"/>
        <v>0</v>
      </c>
      <c r="S162" s="113">
        <f t="shared" si="223"/>
        <v>0</v>
      </c>
      <c r="T162" s="123">
        <f t="shared" si="232"/>
        <v>9.4700000000000006E-2</v>
      </c>
      <c r="U162" s="121">
        <f t="shared" si="213"/>
        <v>2</v>
      </c>
      <c r="V162" s="121">
        <v>252</v>
      </c>
      <c r="W162" s="120">
        <f t="shared" si="224"/>
        <v>1.0007183559999999</v>
      </c>
      <c r="X162" s="113">
        <f t="shared" si="225"/>
        <v>0.57385153</v>
      </c>
      <c r="Y162" s="113">
        <f t="shared" si="226"/>
        <v>0</v>
      </c>
      <c r="Z162" s="126" t="str">
        <f t="shared" si="236"/>
        <v>J=</v>
      </c>
      <c r="AA162" s="118">
        <f t="shared" si="237"/>
        <v>44428</v>
      </c>
      <c r="AB162" s="4"/>
      <c r="AD162" s="154">
        <v>43574</v>
      </c>
      <c r="AE162" s="155" t="s">
        <v>72</v>
      </c>
      <c r="AG162" s="144">
        <f t="shared" si="243"/>
        <v>14</v>
      </c>
      <c r="AH162" s="146">
        <f t="shared" si="242"/>
        <v>44671</v>
      </c>
      <c r="AI162" s="146">
        <f t="shared" si="238"/>
        <v>44670</v>
      </c>
      <c r="AJ162" s="146">
        <f t="shared" si="239"/>
        <v>44671</v>
      </c>
      <c r="AK162" s="146">
        <f t="shared" si="240"/>
        <v>44701</v>
      </c>
      <c r="AL162" s="144">
        <f t="shared" si="241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27"/>
        <v>44400</v>
      </c>
      <c r="B163" s="113">
        <f t="shared" si="219"/>
        <v>799.88478100999998</v>
      </c>
      <c r="C163" s="113">
        <f t="shared" si="233"/>
        <v>773.76825807</v>
      </c>
      <c r="D163" s="114">
        <f t="shared" si="228"/>
        <v>5739.56</v>
      </c>
      <c r="E163" s="115">
        <f t="shared" si="215"/>
        <v>5769.98</v>
      </c>
      <c r="F163" s="116">
        <f t="shared" si="216"/>
        <v>44367</v>
      </c>
      <c r="G163" s="117">
        <f t="shared" si="220"/>
        <v>5.3000578441551038E-3</v>
      </c>
      <c r="H163" s="118">
        <f t="shared" si="234"/>
        <v>44428</v>
      </c>
      <c r="I163" s="118">
        <f t="shared" si="221"/>
        <v>44428</v>
      </c>
      <c r="J163" s="119">
        <f t="shared" si="229"/>
        <v>23</v>
      </c>
      <c r="K163" s="119">
        <f t="shared" si="218"/>
        <v>3</v>
      </c>
      <c r="L163" s="8">
        <f t="shared" si="230"/>
        <v>1.00068972</v>
      </c>
      <c r="M163" s="120">
        <f t="shared" si="217"/>
        <v>1.0083006699999999</v>
      </c>
      <c r="N163" s="120">
        <f t="shared" si="244"/>
        <v>1.0319277440447747</v>
      </c>
      <c r="O163" s="113">
        <f t="shared" si="214"/>
        <v>1.0326394800000001</v>
      </c>
      <c r="P163" s="113">
        <f t="shared" si="222"/>
        <v>799.02365165000003</v>
      </c>
      <c r="Q163" s="167">
        <f t="shared" si="235"/>
        <v>0</v>
      </c>
      <c r="R163" s="168">
        <f t="shared" si="231"/>
        <v>0</v>
      </c>
      <c r="S163" s="113">
        <f t="shared" si="223"/>
        <v>0</v>
      </c>
      <c r="T163" s="123">
        <f t="shared" si="232"/>
        <v>9.4700000000000006E-2</v>
      </c>
      <c r="U163" s="121">
        <f t="shared" si="213"/>
        <v>3</v>
      </c>
      <c r="V163" s="121">
        <v>252</v>
      </c>
      <c r="W163" s="120">
        <f t="shared" si="224"/>
        <v>1.001077727</v>
      </c>
      <c r="X163" s="113">
        <f t="shared" si="225"/>
        <v>0.86112935999999995</v>
      </c>
      <c r="Y163" s="113">
        <f t="shared" si="226"/>
        <v>0</v>
      </c>
      <c r="Z163" s="126" t="str">
        <f t="shared" si="236"/>
        <v>J=</v>
      </c>
      <c r="AA163" s="118">
        <f t="shared" si="237"/>
        <v>44428</v>
      </c>
      <c r="AB163" s="26"/>
      <c r="AD163" s="154">
        <v>43586</v>
      </c>
      <c r="AE163" s="155" t="s">
        <v>73</v>
      </c>
      <c r="AG163" s="144">
        <f t="shared" si="243"/>
        <v>15</v>
      </c>
      <c r="AH163" s="146">
        <f t="shared" ref="AH163:AH226" si="245">EDATE(AH162,1)</f>
        <v>44701</v>
      </c>
      <c r="AI163" s="146">
        <f t="shared" si="238"/>
        <v>44700</v>
      </c>
      <c r="AJ163" s="146">
        <f t="shared" si="239"/>
        <v>44701</v>
      </c>
      <c r="AK163" s="146">
        <f t="shared" ref="AK163:AK226" si="246">AJ164</f>
        <v>44732</v>
      </c>
      <c r="AL163" s="144">
        <f t="shared" si="241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27"/>
        <v>44401</v>
      </c>
      <c r="B164" s="113">
        <f t="shared" si="219"/>
        <v>800.35594864999996</v>
      </c>
      <c r="C164" s="113">
        <f t="shared" si="233"/>
        <v>773.76825807</v>
      </c>
      <c r="D164" s="114">
        <f t="shared" si="228"/>
        <v>5739.56</v>
      </c>
      <c r="E164" s="115">
        <f t="shared" si="215"/>
        <v>5769.98</v>
      </c>
      <c r="F164" s="116">
        <f t="shared" si="216"/>
        <v>44367</v>
      </c>
      <c r="G164" s="117">
        <f t="shared" si="220"/>
        <v>5.3000578441551038E-3</v>
      </c>
      <c r="H164" s="118">
        <f t="shared" si="234"/>
        <v>44428</v>
      </c>
      <c r="I164" s="118">
        <f t="shared" si="221"/>
        <v>44428</v>
      </c>
      <c r="J164" s="119">
        <f t="shared" si="229"/>
        <v>23</v>
      </c>
      <c r="K164" s="119">
        <f t="shared" si="218"/>
        <v>4</v>
      </c>
      <c r="L164" s="8">
        <f t="shared" si="230"/>
        <v>1.0009197299999999</v>
      </c>
      <c r="M164" s="120">
        <f t="shared" si="217"/>
        <v>1.0083006699999999</v>
      </c>
      <c r="N164" s="120">
        <f t="shared" si="244"/>
        <v>1.0319277440447747</v>
      </c>
      <c r="O164" s="113">
        <f t="shared" si="214"/>
        <v>1.03287683</v>
      </c>
      <c r="P164" s="113">
        <f t="shared" si="222"/>
        <v>799.20730553999999</v>
      </c>
      <c r="Q164" s="167">
        <f t="shared" si="235"/>
        <v>0</v>
      </c>
      <c r="R164" s="168">
        <f t="shared" si="231"/>
        <v>0</v>
      </c>
      <c r="S164" s="113">
        <f t="shared" si="223"/>
        <v>0</v>
      </c>
      <c r="T164" s="123">
        <f t="shared" si="232"/>
        <v>9.4700000000000006E-2</v>
      </c>
      <c r="U164" s="121">
        <f t="shared" si="213"/>
        <v>4</v>
      </c>
      <c r="V164" s="121">
        <v>252</v>
      </c>
      <c r="W164" s="120">
        <f t="shared" si="224"/>
        <v>1.0014372279999999</v>
      </c>
      <c r="X164" s="113">
        <f t="shared" si="225"/>
        <v>1.1486431100000001</v>
      </c>
      <c r="Y164" s="113">
        <f t="shared" si="226"/>
        <v>0</v>
      </c>
      <c r="Z164" s="126" t="str">
        <f t="shared" si="236"/>
        <v>J=</v>
      </c>
      <c r="AA164" s="118">
        <f t="shared" si="237"/>
        <v>44428</v>
      </c>
      <c r="AB164" s="4"/>
      <c r="AD164" s="154">
        <v>43636</v>
      </c>
      <c r="AE164" s="155" t="s">
        <v>74</v>
      </c>
      <c r="AG164" s="144">
        <f t="shared" si="243"/>
        <v>16</v>
      </c>
      <c r="AH164" s="146">
        <f t="shared" si="245"/>
        <v>44732</v>
      </c>
      <c r="AI164" s="146">
        <f t="shared" si="238"/>
        <v>44729</v>
      </c>
      <c r="AJ164" s="146">
        <f t="shared" si="239"/>
        <v>44732</v>
      </c>
      <c r="AK164" s="146">
        <f t="shared" si="246"/>
        <v>44762</v>
      </c>
      <c r="AL164" s="144">
        <f t="shared" si="241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27"/>
        <v>44402</v>
      </c>
      <c r="B165" s="113">
        <f t="shared" si="219"/>
        <v>800.35594864999996</v>
      </c>
      <c r="C165" s="113">
        <f t="shared" si="233"/>
        <v>773.76825807</v>
      </c>
      <c r="D165" s="114">
        <f t="shared" si="228"/>
        <v>5739.56</v>
      </c>
      <c r="E165" s="115">
        <f t="shared" si="215"/>
        <v>5769.98</v>
      </c>
      <c r="F165" s="116">
        <f t="shared" si="216"/>
        <v>44367</v>
      </c>
      <c r="G165" s="117">
        <f t="shared" si="220"/>
        <v>5.3000578441551038E-3</v>
      </c>
      <c r="H165" s="118">
        <f t="shared" si="234"/>
        <v>44428</v>
      </c>
      <c r="I165" s="118">
        <f t="shared" si="221"/>
        <v>44428</v>
      </c>
      <c r="J165" s="119">
        <f t="shared" si="229"/>
        <v>23</v>
      </c>
      <c r="K165" s="119">
        <f t="shared" si="218"/>
        <v>4</v>
      </c>
      <c r="L165" s="8">
        <f t="shared" si="230"/>
        <v>1.0009197299999999</v>
      </c>
      <c r="M165" s="120">
        <f t="shared" si="217"/>
        <v>1.0083006699999999</v>
      </c>
      <c r="N165" s="120">
        <f t="shared" si="244"/>
        <v>1.0319277440447747</v>
      </c>
      <c r="O165" s="113">
        <f t="shared" si="214"/>
        <v>1.03287683</v>
      </c>
      <c r="P165" s="113">
        <f t="shared" si="222"/>
        <v>799.20730553999999</v>
      </c>
      <c r="Q165" s="167">
        <f t="shared" si="235"/>
        <v>0</v>
      </c>
      <c r="R165" s="168">
        <f t="shared" si="231"/>
        <v>0</v>
      </c>
      <c r="S165" s="113">
        <f t="shared" si="223"/>
        <v>0</v>
      </c>
      <c r="T165" s="123">
        <f t="shared" si="232"/>
        <v>9.4700000000000006E-2</v>
      </c>
      <c r="U165" s="121">
        <f t="shared" ref="U165:U228" si="247">IF(Q164&gt;0,1,IF(K165=K164,U164,U164+1))</f>
        <v>4</v>
      </c>
      <c r="V165" s="121">
        <v>252</v>
      </c>
      <c r="W165" s="120">
        <f t="shared" si="224"/>
        <v>1.0014372279999999</v>
      </c>
      <c r="X165" s="113">
        <f t="shared" si="225"/>
        <v>1.1486431100000001</v>
      </c>
      <c r="Y165" s="113">
        <f t="shared" si="226"/>
        <v>0</v>
      </c>
      <c r="Z165" s="126" t="str">
        <f t="shared" si="236"/>
        <v>J=</v>
      </c>
      <c r="AA165" s="118">
        <f t="shared" si="237"/>
        <v>44428</v>
      </c>
      <c r="AB165" s="4"/>
      <c r="AD165" s="154">
        <v>43784</v>
      </c>
      <c r="AE165" s="155" t="s">
        <v>77</v>
      </c>
      <c r="AG165" s="144">
        <f t="shared" si="243"/>
        <v>17</v>
      </c>
      <c r="AH165" s="146">
        <f t="shared" si="245"/>
        <v>44762</v>
      </c>
      <c r="AI165" s="146">
        <f t="shared" si="238"/>
        <v>44761</v>
      </c>
      <c r="AJ165" s="146">
        <f t="shared" si="239"/>
        <v>44762</v>
      </c>
      <c r="AK165" s="146">
        <f t="shared" si="246"/>
        <v>44795</v>
      </c>
      <c r="AL165" s="144">
        <f t="shared" si="241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27"/>
        <v>44403</v>
      </c>
      <c r="B166" s="113">
        <f t="shared" si="219"/>
        <v>800.35594864999996</v>
      </c>
      <c r="C166" s="113">
        <f t="shared" si="233"/>
        <v>773.76825807</v>
      </c>
      <c r="D166" s="114">
        <f t="shared" si="228"/>
        <v>5739.56</v>
      </c>
      <c r="E166" s="115">
        <f t="shared" si="215"/>
        <v>5769.98</v>
      </c>
      <c r="F166" s="116">
        <f t="shared" si="216"/>
        <v>44367</v>
      </c>
      <c r="G166" s="117">
        <f t="shared" si="220"/>
        <v>5.3000578441551038E-3</v>
      </c>
      <c r="H166" s="118">
        <f t="shared" si="234"/>
        <v>44428</v>
      </c>
      <c r="I166" s="118">
        <f t="shared" si="221"/>
        <v>44428</v>
      </c>
      <c r="J166" s="119">
        <f t="shared" si="229"/>
        <v>23</v>
      </c>
      <c r="K166" s="119">
        <f t="shared" si="218"/>
        <v>4</v>
      </c>
      <c r="L166" s="8">
        <f t="shared" si="230"/>
        <v>1.0009197299999999</v>
      </c>
      <c r="M166" s="120">
        <f t="shared" si="217"/>
        <v>1.0083006699999999</v>
      </c>
      <c r="N166" s="120">
        <f t="shared" si="244"/>
        <v>1.0319277440447747</v>
      </c>
      <c r="O166" s="113">
        <f t="shared" si="214"/>
        <v>1.03287683</v>
      </c>
      <c r="P166" s="113">
        <f t="shared" si="222"/>
        <v>799.20730553999999</v>
      </c>
      <c r="Q166" s="167">
        <f t="shared" si="235"/>
        <v>0</v>
      </c>
      <c r="R166" s="168">
        <f t="shared" si="231"/>
        <v>0</v>
      </c>
      <c r="S166" s="113">
        <f t="shared" si="223"/>
        <v>0</v>
      </c>
      <c r="T166" s="123">
        <f t="shared" si="232"/>
        <v>9.4700000000000006E-2</v>
      </c>
      <c r="U166" s="121">
        <f t="shared" si="247"/>
        <v>4</v>
      </c>
      <c r="V166" s="121">
        <v>252</v>
      </c>
      <c r="W166" s="120">
        <f t="shared" si="224"/>
        <v>1.0014372279999999</v>
      </c>
      <c r="X166" s="113">
        <f t="shared" si="225"/>
        <v>1.1486431100000001</v>
      </c>
      <c r="Y166" s="113">
        <f t="shared" si="226"/>
        <v>0</v>
      </c>
      <c r="Z166" s="126" t="str">
        <f t="shared" si="236"/>
        <v>J=</v>
      </c>
      <c r="AA166" s="118">
        <f t="shared" si="237"/>
        <v>44428</v>
      </c>
      <c r="AB166" s="4"/>
      <c r="AD166" s="154">
        <v>43824</v>
      </c>
      <c r="AE166" s="155" t="s">
        <v>78</v>
      </c>
      <c r="AG166" s="144">
        <f t="shared" si="243"/>
        <v>18</v>
      </c>
      <c r="AH166" s="146">
        <f t="shared" si="245"/>
        <v>44793</v>
      </c>
      <c r="AI166" s="146">
        <f t="shared" si="238"/>
        <v>44792</v>
      </c>
      <c r="AJ166" s="146">
        <f t="shared" si="239"/>
        <v>44795</v>
      </c>
      <c r="AK166" s="146">
        <f t="shared" si="246"/>
        <v>44824</v>
      </c>
      <c r="AL166" s="144">
        <f t="shared" si="241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27"/>
        <v>44404</v>
      </c>
      <c r="B167" s="113">
        <f t="shared" si="219"/>
        <v>800.82740492999994</v>
      </c>
      <c r="C167" s="113">
        <f t="shared" si="233"/>
        <v>773.76825807</v>
      </c>
      <c r="D167" s="114">
        <f t="shared" si="228"/>
        <v>5739.56</v>
      </c>
      <c r="E167" s="115">
        <f t="shared" si="215"/>
        <v>5769.98</v>
      </c>
      <c r="F167" s="116">
        <f t="shared" si="216"/>
        <v>44367</v>
      </c>
      <c r="G167" s="117">
        <f t="shared" si="220"/>
        <v>5.3000578441551038E-3</v>
      </c>
      <c r="H167" s="118">
        <f t="shared" si="234"/>
        <v>44428</v>
      </c>
      <c r="I167" s="118">
        <f t="shared" si="221"/>
        <v>44428</v>
      </c>
      <c r="J167" s="119">
        <f t="shared" si="229"/>
        <v>23</v>
      </c>
      <c r="K167" s="119">
        <f t="shared" si="218"/>
        <v>5</v>
      </c>
      <c r="L167" s="8">
        <f t="shared" si="230"/>
        <v>1.0011498000000001</v>
      </c>
      <c r="M167" s="120">
        <f t="shared" si="217"/>
        <v>1.0083006699999999</v>
      </c>
      <c r="N167" s="120">
        <f t="shared" si="244"/>
        <v>1.0319277440447747</v>
      </c>
      <c r="O167" s="113">
        <f t="shared" si="214"/>
        <v>1.0331142499999999</v>
      </c>
      <c r="P167" s="113">
        <f t="shared" si="222"/>
        <v>799.39101359999995</v>
      </c>
      <c r="Q167" s="167">
        <f t="shared" si="235"/>
        <v>0</v>
      </c>
      <c r="R167" s="168">
        <f t="shared" si="231"/>
        <v>0</v>
      </c>
      <c r="S167" s="113">
        <f t="shared" si="223"/>
        <v>0</v>
      </c>
      <c r="T167" s="123">
        <f t="shared" si="232"/>
        <v>9.4700000000000006E-2</v>
      </c>
      <c r="U167" s="121">
        <f t="shared" si="247"/>
        <v>5</v>
      </c>
      <c r="V167" s="121">
        <v>252</v>
      </c>
      <c r="W167" s="120">
        <f t="shared" si="224"/>
        <v>1.001796857</v>
      </c>
      <c r="X167" s="113">
        <f t="shared" si="225"/>
        <v>1.43639133</v>
      </c>
      <c r="Y167" s="113">
        <f t="shared" si="226"/>
        <v>0</v>
      </c>
      <c r="Z167" s="126" t="str">
        <f t="shared" si="236"/>
        <v>J=</v>
      </c>
      <c r="AA167" s="118">
        <f t="shared" si="237"/>
        <v>44428</v>
      </c>
      <c r="AB167" s="4"/>
      <c r="AD167" s="154">
        <v>43831</v>
      </c>
      <c r="AE167" s="155" t="s">
        <v>79</v>
      </c>
      <c r="AG167" s="144">
        <f t="shared" si="243"/>
        <v>19</v>
      </c>
      <c r="AH167" s="146">
        <f t="shared" si="245"/>
        <v>44824</v>
      </c>
      <c r="AI167" s="146">
        <f t="shared" si="238"/>
        <v>44823</v>
      </c>
      <c r="AJ167" s="146">
        <f t="shared" si="239"/>
        <v>44824</v>
      </c>
      <c r="AK167" s="146">
        <f t="shared" si="246"/>
        <v>44854</v>
      </c>
      <c r="AL167" s="144">
        <f t="shared" si="241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27"/>
        <v>44405</v>
      </c>
      <c r="B168" s="113">
        <f t="shared" si="219"/>
        <v>801.29913607000003</v>
      </c>
      <c r="C168" s="113">
        <f t="shared" si="233"/>
        <v>773.76825807</v>
      </c>
      <c r="D168" s="114">
        <f t="shared" si="228"/>
        <v>5739.56</v>
      </c>
      <c r="E168" s="115">
        <f t="shared" si="215"/>
        <v>5769.98</v>
      </c>
      <c r="F168" s="116">
        <f t="shared" si="216"/>
        <v>44367</v>
      </c>
      <c r="G168" s="117">
        <f t="shared" si="220"/>
        <v>5.3000578441551038E-3</v>
      </c>
      <c r="H168" s="118">
        <f t="shared" si="234"/>
        <v>44428</v>
      </c>
      <c r="I168" s="118">
        <f t="shared" si="221"/>
        <v>44428</v>
      </c>
      <c r="J168" s="119">
        <f t="shared" si="229"/>
        <v>23</v>
      </c>
      <c r="K168" s="119">
        <f t="shared" si="218"/>
        <v>6</v>
      </c>
      <c r="L168" s="8">
        <f t="shared" si="230"/>
        <v>1.00137992</v>
      </c>
      <c r="M168" s="120">
        <f t="shared" si="217"/>
        <v>1.0083006699999999</v>
      </c>
      <c r="N168" s="120">
        <f t="shared" si="244"/>
        <v>1.0319277440447747</v>
      </c>
      <c r="O168" s="113">
        <f t="shared" si="214"/>
        <v>1.03335172</v>
      </c>
      <c r="P168" s="113">
        <f t="shared" si="222"/>
        <v>799.57476035000002</v>
      </c>
      <c r="Q168" s="167">
        <f t="shared" si="235"/>
        <v>0</v>
      </c>
      <c r="R168" s="168">
        <f t="shared" si="231"/>
        <v>0</v>
      </c>
      <c r="S168" s="113">
        <f t="shared" si="223"/>
        <v>0</v>
      </c>
      <c r="T168" s="123">
        <f t="shared" si="232"/>
        <v>9.4700000000000006E-2</v>
      </c>
      <c r="U168" s="121">
        <f t="shared" si="247"/>
        <v>6</v>
      </c>
      <c r="V168" s="121">
        <v>252</v>
      </c>
      <c r="W168" s="120">
        <f t="shared" si="224"/>
        <v>1.0021566159999999</v>
      </c>
      <c r="X168" s="113">
        <f t="shared" si="225"/>
        <v>1.7243757200000001</v>
      </c>
      <c r="Y168" s="113">
        <f t="shared" si="226"/>
        <v>0</v>
      </c>
      <c r="Z168" s="126" t="str">
        <f t="shared" si="236"/>
        <v>J=</v>
      </c>
      <c r="AA168" s="118">
        <f t="shared" si="237"/>
        <v>44428</v>
      </c>
      <c r="AB168" s="4"/>
      <c r="AD168" s="157">
        <v>43885</v>
      </c>
      <c r="AE168" s="158" t="s">
        <v>69</v>
      </c>
      <c r="AG168" s="144">
        <f t="shared" si="243"/>
        <v>20</v>
      </c>
      <c r="AH168" s="146">
        <f t="shared" si="245"/>
        <v>44854</v>
      </c>
      <c r="AI168" s="146">
        <f t="shared" si="238"/>
        <v>44853</v>
      </c>
      <c r="AJ168" s="146">
        <f t="shared" si="239"/>
        <v>44854</v>
      </c>
      <c r="AK168" s="146">
        <f t="shared" si="246"/>
        <v>44886</v>
      </c>
      <c r="AL168" s="144">
        <f t="shared" si="241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27"/>
        <v>44406</v>
      </c>
      <c r="B169" s="113">
        <f t="shared" si="219"/>
        <v>801.77114136</v>
      </c>
      <c r="C169" s="113">
        <f t="shared" si="233"/>
        <v>773.76825807</v>
      </c>
      <c r="D169" s="114">
        <f t="shared" si="228"/>
        <v>5739.56</v>
      </c>
      <c r="E169" s="115">
        <f t="shared" si="215"/>
        <v>5769.98</v>
      </c>
      <c r="F169" s="116">
        <f t="shared" si="216"/>
        <v>44367</v>
      </c>
      <c r="G169" s="117">
        <f t="shared" si="220"/>
        <v>5.3000578441551038E-3</v>
      </c>
      <c r="H169" s="118">
        <f t="shared" si="234"/>
        <v>44428</v>
      </c>
      <c r="I169" s="118">
        <f t="shared" si="221"/>
        <v>44428</v>
      </c>
      <c r="J169" s="119">
        <f t="shared" si="229"/>
        <v>23</v>
      </c>
      <c r="K169" s="119">
        <f t="shared" si="218"/>
        <v>7</v>
      </c>
      <c r="L169" s="8">
        <f t="shared" si="230"/>
        <v>1.00161009</v>
      </c>
      <c r="M169" s="120">
        <f t="shared" si="217"/>
        <v>1.0083006699999999</v>
      </c>
      <c r="N169" s="120">
        <f t="shared" si="244"/>
        <v>1.0319277440447747</v>
      </c>
      <c r="O169" s="113">
        <f t="shared" ref="O169:O232" si="248">TRUNC(TRUNC((L169*N169),15),8)</f>
        <v>1.03358924</v>
      </c>
      <c r="P169" s="113">
        <f t="shared" si="222"/>
        <v>799.75854578999997</v>
      </c>
      <c r="Q169" s="167">
        <f t="shared" si="235"/>
        <v>0</v>
      </c>
      <c r="R169" s="168">
        <f t="shared" si="231"/>
        <v>0</v>
      </c>
      <c r="S169" s="113">
        <f t="shared" si="223"/>
        <v>0</v>
      </c>
      <c r="T169" s="123">
        <f t="shared" si="232"/>
        <v>9.4700000000000006E-2</v>
      </c>
      <c r="U169" s="121">
        <f t="shared" si="247"/>
        <v>7</v>
      </c>
      <c r="V169" s="121">
        <v>252</v>
      </c>
      <c r="W169" s="120">
        <f t="shared" si="224"/>
        <v>1.0025165039999999</v>
      </c>
      <c r="X169" s="113">
        <f t="shared" si="225"/>
        <v>2.0125955699999998</v>
      </c>
      <c r="Y169" s="113">
        <f t="shared" si="226"/>
        <v>0</v>
      </c>
      <c r="Z169" s="126" t="str">
        <f t="shared" si="236"/>
        <v>J=</v>
      </c>
      <c r="AA169" s="118">
        <f t="shared" si="237"/>
        <v>44428</v>
      </c>
      <c r="AB169" s="4"/>
      <c r="AD169" s="154">
        <v>43886</v>
      </c>
      <c r="AE169" s="155" t="s">
        <v>69</v>
      </c>
      <c r="AG169" s="144">
        <f t="shared" si="243"/>
        <v>21</v>
      </c>
      <c r="AH169" s="146">
        <f t="shared" si="245"/>
        <v>44885</v>
      </c>
      <c r="AI169" s="146">
        <f t="shared" si="238"/>
        <v>44883</v>
      </c>
      <c r="AJ169" s="146">
        <f t="shared" si="239"/>
        <v>44886</v>
      </c>
      <c r="AK169" s="146">
        <f t="shared" si="246"/>
        <v>44915</v>
      </c>
      <c r="AL169" s="144">
        <f t="shared" si="241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27"/>
        <v>44407</v>
      </c>
      <c r="B170" s="113">
        <f t="shared" si="219"/>
        <v>802.24342868999997</v>
      </c>
      <c r="C170" s="113">
        <f t="shared" si="233"/>
        <v>773.76825807</v>
      </c>
      <c r="D170" s="114">
        <f t="shared" si="228"/>
        <v>5739.56</v>
      </c>
      <c r="E170" s="115">
        <f t="shared" ref="E170:E233" si="249">IF($K170=1,VLOOKUP($A169,$AO$10:$AS$131,4),E169)</f>
        <v>5769.98</v>
      </c>
      <c r="F170" s="116">
        <f t="shared" ref="F170:F233" si="250">IF($K170=1,VLOOKUP($A169,$AO$10:$AS$131,5),F169)</f>
        <v>44367</v>
      </c>
      <c r="G170" s="117">
        <f t="shared" si="220"/>
        <v>5.3000578441551038E-3</v>
      </c>
      <c r="H170" s="118">
        <f t="shared" si="234"/>
        <v>44428</v>
      </c>
      <c r="I170" s="118">
        <f t="shared" si="221"/>
        <v>44428</v>
      </c>
      <c r="J170" s="119">
        <f t="shared" si="229"/>
        <v>23</v>
      </c>
      <c r="K170" s="119">
        <f t="shared" si="218"/>
        <v>8</v>
      </c>
      <c r="L170" s="8">
        <f t="shared" si="230"/>
        <v>1.0018403199999999</v>
      </c>
      <c r="M170" s="120">
        <f t="shared" ref="M170:M233" si="251">IF(I170&gt;I169,L169,M169)</f>
        <v>1.0083006699999999</v>
      </c>
      <c r="N170" s="120">
        <f t="shared" si="244"/>
        <v>1.0319277440447747</v>
      </c>
      <c r="O170" s="113">
        <f t="shared" si="248"/>
        <v>1.03382682</v>
      </c>
      <c r="P170" s="113">
        <f t="shared" si="222"/>
        <v>799.94237765000003</v>
      </c>
      <c r="Q170" s="167">
        <f t="shared" si="235"/>
        <v>0</v>
      </c>
      <c r="R170" s="168">
        <f t="shared" si="231"/>
        <v>0</v>
      </c>
      <c r="S170" s="113">
        <f t="shared" si="223"/>
        <v>0</v>
      </c>
      <c r="T170" s="123">
        <f t="shared" si="232"/>
        <v>9.4700000000000006E-2</v>
      </c>
      <c r="U170" s="121">
        <f t="shared" si="247"/>
        <v>8</v>
      </c>
      <c r="V170" s="121">
        <v>252</v>
      </c>
      <c r="W170" s="120">
        <f t="shared" si="224"/>
        <v>1.0028765209999999</v>
      </c>
      <c r="X170" s="113">
        <f t="shared" si="225"/>
        <v>2.3010510399999999</v>
      </c>
      <c r="Y170" s="113">
        <f t="shared" si="226"/>
        <v>0</v>
      </c>
      <c r="Z170" s="126" t="str">
        <f t="shared" si="236"/>
        <v>J=</v>
      </c>
      <c r="AA170" s="118">
        <f t="shared" si="237"/>
        <v>44428</v>
      </c>
      <c r="AB170" s="4"/>
      <c r="AD170" s="154">
        <v>43931</v>
      </c>
      <c r="AE170" s="155" t="s">
        <v>72</v>
      </c>
      <c r="AG170" s="144">
        <f t="shared" si="243"/>
        <v>22</v>
      </c>
      <c r="AH170" s="146">
        <f t="shared" si="245"/>
        <v>44915</v>
      </c>
      <c r="AI170" s="146">
        <f t="shared" si="238"/>
        <v>44914</v>
      </c>
      <c r="AJ170" s="146">
        <f t="shared" si="239"/>
        <v>44915</v>
      </c>
      <c r="AK170" s="146">
        <f t="shared" si="246"/>
        <v>44946</v>
      </c>
      <c r="AL170" s="144">
        <f t="shared" si="241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27"/>
        <v>44408</v>
      </c>
      <c r="B171" s="113">
        <f t="shared" si="219"/>
        <v>802.71598345999996</v>
      </c>
      <c r="C171" s="113">
        <f t="shared" si="233"/>
        <v>773.76825807</v>
      </c>
      <c r="D171" s="114">
        <f t="shared" si="228"/>
        <v>5739.56</v>
      </c>
      <c r="E171" s="115">
        <f t="shared" si="249"/>
        <v>5769.98</v>
      </c>
      <c r="F171" s="116">
        <f t="shared" si="250"/>
        <v>44367</v>
      </c>
      <c r="G171" s="117">
        <f t="shared" si="220"/>
        <v>5.3000578441551038E-3</v>
      </c>
      <c r="H171" s="118">
        <f t="shared" si="234"/>
        <v>44428</v>
      </c>
      <c r="I171" s="118">
        <f t="shared" si="221"/>
        <v>44428</v>
      </c>
      <c r="J171" s="119">
        <f t="shared" si="229"/>
        <v>23</v>
      </c>
      <c r="K171" s="119">
        <f t="shared" si="218"/>
        <v>9</v>
      </c>
      <c r="L171" s="8">
        <f t="shared" si="230"/>
        <v>1.00207059</v>
      </c>
      <c r="M171" s="120">
        <f t="shared" si="251"/>
        <v>1.0083006699999999</v>
      </c>
      <c r="N171" s="120">
        <f t="shared" si="244"/>
        <v>1.0319277440447747</v>
      </c>
      <c r="O171" s="113">
        <f t="shared" si="248"/>
        <v>1.0340644400000001</v>
      </c>
      <c r="P171" s="113">
        <f t="shared" si="222"/>
        <v>800.12624046999997</v>
      </c>
      <c r="Q171" s="167">
        <f t="shared" si="235"/>
        <v>0</v>
      </c>
      <c r="R171" s="168">
        <f t="shared" si="231"/>
        <v>0</v>
      </c>
      <c r="S171" s="113">
        <f t="shared" si="223"/>
        <v>0</v>
      </c>
      <c r="T171" s="123">
        <f t="shared" si="232"/>
        <v>9.4700000000000006E-2</v>
      </c>
      <c r="U171" s="121">
        <f t="shared" si="247"/>
        <v>9</v>
      </c>
      <c r="V171" s="121">
        <v>252</v>
      </c>
      <c r="W171" s="120">
        <f t="shared" si="224"/>
        <v>1.003236668</v>
      </c>
      <c r="X171" s="113">
        <f t="shared" si="225"/>
        <v>2.58974299</v>
      </c>
      <c r="Y171" s="113">
        <f t="shared" si="226"/>
        <v>0</v>
      </c>
      <c r="Z171" s="126" t="str">
        <f t="shared" si="236"/>
        <v>J=</v>
      </c>
      <c r="AA171" s="118">
        <f t="shared" si="237"/>
        <v>44428</v>
      </c>
      <c r="AB171" s="4"/>
      <c r="AD171" s="154">
        <v>43942</v>
      </c>
      <c r="AE171" s="155" t="s">
        <v>70</v>
      </c>
      <c r="AG171" s="144">
        <f t="shared" si="243"/>
        <v>23</v>
      </c>
      <c r="AH171" s="146">
        <f t="shared" si="245"/>
        <v>44946</v>
      </c>
      <c r="AI171" s="146">
        <f t="shared" si="238"/>
        <v>44945</v>
      </c>
      <c r="AJ171" s="146">
        <f t="shared" si="239"/>
        <v>44946</v>
      </c>
      <c r="AK171" s="146">
        <f t="shared" si="246"/>
        <v>44979</v>
      </c>
      <c r="AL171" s="144">
        <f t="shared" si="241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27"/>
        <v>44409</v>
      </c>
      <c r="B172" s="113">
        <f t="shared" si="219"/>
        <v>802.71598345999996</v>
      </c>
      <c r="C172" s="113">
        <f t="shared" si="233"/>
        <v>773.76825807</v>
      </c>
      <c r="D172" s="114">
        <f t="shared" si="228"/>
        <v>5739.56</v>
      </c>
      <c r="E172" s="115">
        <f t="shared" si="249"/>
        <v>5769.98</v>
      </c>
      <c r="F172" s="116">
        <f t="shared" si="250"/>
        <v>44367</v>
      </c>
      <c r="G172" s="117">
        <f t="shared" si="220"/>
        <v>5.3000578441551038E-3</v>
      </c>
      <c r="H172" s="118">
        <f t="shared" si="234"/>
        <v>44428</v>
      </c>
      <c r="I172" s="118">
        <f t="shared" si="221"/>
        <v>44428</v>
      </c>
      <c r="J172" s="119">
        <f t="shared" si="229"/>
        <v>23</v>
      </c>
      <c r="K172" s="119">
        <f t="shared" si="218"/>
        <v>9</v>
      </c>
      <c r="L172" s="8">
        <f t="shared" si="230"/>
        <v>1.00207059</v>
      </c>
      <c r="M172" s="120">
        <f t="shared" si="251"/>
        <v>1.0083006699999999</v>
      </c>
      <c r="N172" s="120">
        <f t="shared" si="244"/>
        <v>1.0319277440447747</v>
      </c>
      <c r="O172" s="113">
        <f t="shared" si="248"/>
        <v>1.0340644400000001</v>
      </c>
      <c r="P172" s="113">
        <f t="shared" si="222"/>
        <v>800.12624046999997</v>
      </c>
      <c r="Q172" s="167">
        <f t="shared" si="235"/>
        <v>0</v>
      </c>
      <c r="R172" s="168">
        <f t="shared" si="231"/>
        <v>0</v>
      </c>
      <c r="S172" s="113">
        <f t="shared" si="223"/>
        <v>0</v>
      </c>
      <c r="T172" s="123">
        <f t="shared" si="232"/>
        <v>9.4700000000000006E-2</v>
      </c>
      <c r="U172" s="121">
        <f t="shared" si="247"/>
        <v>9</v>
      </c>
      <c r="V172" s="121">
        <v>252</v>
      </c>
      <c r="W172" s="120">
        <f t="shared" si="224"/>
        <v>1.003236668</v>
      </c>
      <c r="X172" s="113">
        <f t="shared" si="225"/>
        <v>2.58974299</v>
      </c>
      <c r="Y172" s="113">
        <f t="shared" si="226"/>
        <v>0</v>
      </c>
      <c r="Z172" s="126" t="str">
        <f t="shared" si="236"/>
        <v>J=</v>
      </c>
      <c r="AA172" s="118">
        <f t="shared" si="237"/>
        <v>44428</v>
      </c>
      <c r="AB172" s="4"/>
      <c r="AD172" s="154">
        <v>43952</v>
      </c>
      <c r="AE172" s="155" t="s">
        <v>73</v>
      </c>
      <c r="AG172" s="144">
        <f t="shared" si="243"/>
        <v>24</v>
      </c>
      <c r="AH172" s="146">
        <f t="shared" si="245"/>
        <v>44977</v>
      </c>
      <c r="AI172" s="146">
        <f t="shared" si="238"/>
        <v>44974</v>
      </c>
      <c r="AJ172" s="146">
        <f t="shared" si="239"/>
        <v>44979</v>
      </c>
      <c r="AK172" s="146">
        <f t="shared" si="246"/>
        <v>45005</v>
      </c>
      <c r="AL172" s="144">
        <f t="shared" si="241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27"/>
        <v>44410</v>
      </c>
      <c r="B173" s="113">
        <f t="shared" si="219"/>
        <v>802.71598345999996</v>
      </c>
      <c r="C173" s="113">
        <f t="shared" si="233"/>
        <v>773.76825807</v>
      </c>
      <c r="D173" s="114">
        <f t="shared" si="228"/>
        <v>5739.56</v>
      </c>
      <c r="E173" s="115">
        <f t="shared" si="249"/>
        <v>5769.98</v>
      </c>
      <c r="F173" s="116">
        <f t="shared" si="250"/>
        <v>44367</v>
      </c>
      <c r="G173" s="117">
        <f t="shared" si="220"/>
        <v>5.3000578441551038E-3</v>
      </c>
      <c r="H173" s="118">
        <f t="shared" si="234"/>
        <v>44428</v>
      </c>
      <c r="I173" s="118">
        <f t="shared" si="221"/>
        <v>44428</v>
      </c>
      <c r="J173" s="119">
        <f t="shared" si="229"/>
        <v>23</v>
      </c>
      <c r="K173" s="119">
        <f t="shared" si="218"/>
        <v>9</v>
      </c>
      <c r="L173" s="8">
        <f t="shared" si="230"/>
        <v>1.00207059</v>
      </c>
      <c r="M173" s="120">
        <f t="shared" si="251"/>
        <v>1.0083006699999999</v>
      </c>
      <c r="N173" s="120">
        <f t="shared" si="244"/>
        <v>1.0319277440447747</v>
      </c>
      <c r="O173" s="113">
        <f t="shared" si="248"/>
        <v>1.0340644400000001</v>
      </c>
      <c r="P173" s="113">
        <f t="shared" si="222"/>
        <v>800.12624046999997</v>
      </c>
      <c r="Q173" s="167">
        <f t="shared" si="235"/>
        <v>0</v>
      </c>
      <c r="R173" s="168">
        <f t="shared" si="231"/>
        <v>0</v>
      </c>
      <c r="S173" s="113">
        <f t="shared" si="223"/>
        <v>0</v>
      </c>
      <c r="T173" s="123">
        <f t="shared" si="232"/>
        <v>9.4700000000000006E-2</v>
      </c>
      <c r="U173" s="121">
        <f t="shared" si="247"/>
        <v>9</v>
      </c>
      <c r="V173" s="121">
        <v>252</v>
      </c>
      <c r="W173" s="120">
        <f t="shared" si="224"/>
        <v>1.003236668</v>
      </c>
      <c r="X173" s="113">
        <f t="shared" si="225"/>
        <v>2.58974299</v>
      </c>
      <c r="Y173" s="113">
        <f t="shared" si="226"/>
        <v>0</v>
      </c>
      <c r="Z173" s="126" t="str">
        <f t="shared" si="236"/>
        <v>J=</v>
      </c>
      <c r="AA173" s="118">
        <f t="shared" si="237"/>
        <v>44428</v>
      </c>
      <c r="AB173" s="4"/>
      <c r="AD173" s="154">
        <v>43993</v>
      </c>
      <c r="AE173" s="155" t="s">
        <v>74</v>
      </c>
      <c r="AG173" s="144">
        <f t="shared" si="243"/>
        <v>25</v>
      </c>
      <c r="AH173" s="146">
        <f t="shared" si="245"/>
        <v>45005</v>
      </c>
      <c r="AI173" s="146">
        <f t="shared" si="238"/>
        <v>45002</v>
      </c>
      <c r="AJ173" s="146">
        <f t="shared" si="239"/>
        <v>45005</v>
      </c>
      <c r="AK173" s="146">
        <f t="shared" si="246"/>
        <v>45036</v>
      </c>
      <c r="AL173" s="144">
        <f t="shared" si="241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27"/>
        <v>44411</v>
      </c>
      <c r="B174" s="113">
        <f t="shared" si="219"/>
        <v>803.18882825000003</v>
      </c>
      <c r="C174" s="113">
        <f t="shared" si="233"/>
        <v>773.76825807</v>
      </c>
      <c r="D174" s="114">
        <f t="shared" si="228"/>
        <v>5739.56</v>
      </c>
      <c r="E174" s="115">
        <f t="shared" si="249"/>
        <v>5769.98</v>
      </c>
      <c r="F174" s="116">
        <f t="shared" si="250"/>
        <v>44367</v>
      </c>
      <c r="G174" s="117">
        <f t="shared" si="220"/>
        <v>5.3000578441551038E-3</v>
      </c>
      <c r="H174" s="118">
        <f t="shared" si="234"/>
        <v>44428</v>
      </c>
      <c r="I174" s="118">
        <f t="shared" si="221"/>
        <v>44428</v>
      </c>
      <c r="J174" s="119">
        <f t="shared" si="229"/>
        <v>23</v>
      </c>
      <c r="K174" s="119">
        <f t="shared" ref="K174:K237" si="252">(J174-(NETWORKDAYS(A174,I174,AD$148:AD$502)-1))</f>
        <v>10</v>
      </c>
      <c r="L174" s="8">
        <f t="shared" si="230"/>
        <v>1.0023009300000001</v>
      </c>
      <c r="M174" s="120">
        <f t="shared" si="251"/>
        <v>1.0083006699999999</v>
      </c>
      <c r="N174" s="120">
        <f t="shared" si="244"/>
        <v>1.0319277440447747</v>
      </c>
      <c r="O174" s="113">
        <f t="shared" si="248"/>
        <v>1.0343021299999999</v>
      </c>
      <c r="P174" s="113">
        <f t="shared" si="222"/>
        <v>800.31015744000001</v>
      </c>
      <c r="Q174" s="167">
        <f t="shared" si="235"/>
        <v>0</v>
      </c>
      <c r="R174" s="168">
        <f t="shared" si="231"/>
        <v>0</v>
      </c>
      <c r="S174" s="113">
        <f t="shared" si="223"/>
        <v>0</v>
      </c>
      <c r="T174" s="123">
        <f t="shared" si="232"/>
        <v>9.4700000000000006E-2</v>
      </c>
      <c r="U174" s="121">
        <f t="shared" si="247"/>
        <v>10</v>
      </c>
      <c r="V174" s="121">
        <v>252</v>
      </c>
      <c r="W174" s="120">
        <f t="shared" si="224"/>
        <v>1.0035969440000001</v>
      </c>
      <c r="X174" s="113">
        <f t="shared" si="225"/>
        <v>2.87867081</v>
      </c>
      <c r="Y174" s="113">
        <f t="shared" si="226"/>
        <v>0</v>
      </c>
      <c r="Z174" s="126" t="str">
        <f t="shared" si="236"/>
        <v>J=</v>
      </c>
      <c r="AA174" s="118">
        <f t="shared" si="237"/>
        <v>44428</v>
      </c>
      <c r="AB174" s="4"/>
      <c r="AD174" s="154">
        <v>44081</v>
      </c>
      <c r="AE174" s="155" t="s">
        <v>75</v>
      </c>
      <c r="AG174" s="144">
        <f t="shared" si="243"/>
        <v>26</v>
      </c>
      <c r="AH174" s="146">
        <f t="shared" si="245"/>
        <v>45036</v>
      </c>
      <c r="AI174" s="146">
        <f t="shared" si="238"/>
        <v>45035</v>
      </c>
      <c r="AJ174" s="146">
        <f t="shared" si="239"/>
        <v>45036</v>
      </c>
      <c r="AK174" s="146">
        <f t="shared" si="246"/>
        <v>45068</v>
      </c>
      <c r="AL174" s="144">
        <f t="shared" si="241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27"/>
        <v>44412</v>
      </c>
      <c r="B175" s="113">
        <f t="shared" si="219"/>
        <v>803.66194767999991</v>
      </c>
      <c r="C175" s="113">
        <f t="shared" si="233"/>
        <v>773.76825807</v>
      </c>
      <c r="D175" s="114">
        <f t="shared" si="228"/>
        <v>5739.56</v>
      </c>
      <c r="E175" s="115">
        <f t="shared" si="249"/>
        <v>5769.98</v>
      </c>
      <c r="F175" s="116">
        <f t="shared" si="250"/>
        <v>44367</v>
      </c>
      <c r="G175" s="117">
        <f t="shared" si="220"/>
        <v>5.3000578441551038E-3</v>
      </c>
      <c r="H175" s="118">
        <f t="shared" si="234"/>
        <v>44428</v>
      </c>
      <c r="I175" s="118">
        <f t="shared" si="221"/>
        <v>44428</v>
      </c>
      <c r="J175" s="119">
        <f t="shared" si="229"/>
        <v>23</v>
      </c>
      <c r="K175" s="119">
        <f t="shared" si="252"/>
        <v>11</v>
      </c>
      <c r="L175" s="8">
        <f t="shared" si="230"/>
        <v>1.00253131</v>
      </c>
      <c r="M175" s="120">
        <f t="shared" si="251"/>
        <v>1.0083006699999999</v>
      </c>
      <c r="N175" s="120">
        <f t="shared" si="244"/>
        <v>1.0319277440447747</v>
      </c>
      <c r="O175" s="113">
        <f t="shared" si="248"/>
        <v>1.0345398699999999</v>
      </c>
      <c r="P175" s="113">
        <f t="shared" si="222"/>
        <v>800.49411310999994</v>
      </c>
      <c r="Q175" s="167">
        <f t="shared" si="235"/>
        <v>0</v>
      </c>
      <c r="R175" s="168">
        <f t="shared" si="231"/>
        <v>0</v>
      </c>
      <c r="S175" s="113">
        <f t="shared" si="223"/>
        <v>0</v>
      </c>
      <c r="T175" s="123">
        <f t="shared" si="232"/>
        <v>9.4700000000000006E-2</v>
      </c>
      <c r="U175" s="121">
        <f t="shared" si="247"/>
        <v>11</v>
      </c>
      <c r="V175" s="121">
        <v>252</v>
      </c>
      <c r="W175" s="120">
        <f t="shared" si="224"/>
        <v>1.003957349</v>
      </c>
      <c r="X175" s="113">
        <f t="shared" si="225"/>
        <v>3.1678345700000001</v>
      </c>
      <c r="Y175" s="113">
        <f t="shared" si="226"/>
        <v>0</v>
      </c>
      <c r="Z175" s="126" t="str">
        <f t="shared" si="236"/>
        <v>J=</v>
      </c>
      <c r="AA175" s="118">
        <f t="shared" si="237"/>
        <v>44428</v>
      </c>
      <c r="AB175" s="4"/>
      <c r="AD175" s="154">
        <v>44116</v>
      </c>
      <c r="AE175" s="156" t="s">
        <v>71</v>
      </c>
      <c r="AG175" s="144">
        <f t="shared" si="243"/>
        <v>27</v>
      </c>
      <c r="AH175" s="146">
        <f t="shared" si="245"/>
        <v>45066</v>
      </c>
      <c r="AI175" s="146">
        <f t="shared" si="238"/>
        <v>45065</v>
      </c>
      <c r="AJ175" s="146">
        <f t="shared" si="239"/>
        <v>45068</v>
      </c>
      <c r="AK175" s="146">
        <f t="shared" si="246"/>
        <v>45097</v>
      </c>
      <c r="AL175" s="144">
        <f t="shared" si="241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27"/>
        <v>44413</v>
      </c>
      <c r="B176" s="113">
        <f t="shared" si="219"/>
        <v>804.13534961999994</v>
      </c>
      <c r="C176" s="113">
        <f t="shared" si="233"/>
        <v>773.76825807</v>
      </c>
      <c r="D176" s="114">
        <f t="shared" si="228"/>
        <v>5739.56</v>
      </c>
      <c r="E176" s="115">
        <f t="shared" si="249"/>
        <v>5769.98</v>
      </c>
      <c r="F176" s="116">
        <f t="shared" si="250"/>
        <v>44367</v>
      </c>
      <c r="G176" s="117">
        <f t="shared" si="220"/>
        <v>5.3000578441551038E-3</v>
      </c>
      <c r="H176" s="118">
        <f t="shared" si="234"/>
        <v>44428</v>
      </c>
      <c r="I176" s="118">
        <f t="shared" si="221"/>
        <v>44428</v>
      </c>
      <c r="J176" s="119">
        <f t="shared" si="229"/>
        <v>23</v>
      </c>
      <c r="K176" s="119">
        <f t="shared" si="252"/>
        <v>12</v>
      </c>
      <c r="L176" s="8">
        <f t="shared" si="230"/>
        <v>1.0027617499999999</v>
      </c>
      <c r="M176" s="120">
        <f t="shared" si="251"/>
        <v>1.0083006699999999</v>
      </c>
      <c r="N176" s="120">
        <f t="shared" si="244"/>
        <v>1.0319277440447747</v>
      </c>
      <c r="O176" s="113">
        <f t="shared" si="248"/>
        <v>1.03477767</v>
      </c>
      <c r="P176" s="113">
        <f t="shared" si="222"/>
        <v>800.67811519999998</v>
      </c>
      <c r="Q176" s="167">
        <f t="shared" si="235"/>
        <v>0</v>
      </c>
      <c r="R176" s="168">
        <f t="shared" si="231"/>
        <v>0</v>
      </c>
      <c r="S176" s="113">
        <f t="shared" si="223"/>
        <v>0</v>
      </c>
      <c r="T176" s="123">
        <f t="shared" si="232"/>
        <v>9.4700000000000006E-2</v>
      </c>
      <c r="U176" s="121">
        <f t="shared" si="247"/>
        <v>12</v>
      </c>
      <c r="V176" s="121">
        <v>252</v>
      </c>
      <c r="W176" s="120">
        <f t="shared" si="224"/>
        <v>1.0043178829999999</v>
      </c>
      <c r="X176" s="113">
        <f t="shared" si="225"/>
        <v>3.4572344199999998</v>
      </c>
      <c r="Y176" s="113">
        <f t="shared" si="226"/>
        <v>0</v>
      </c>
      <c r="Z176" s="126" t="str">
        <f t="shared" si="236"/>
        <v>J=</v>
      </c>
      <c r="AA176" s="118">
        <f t="shared" si="237"/>
        <v>44428</v>
      </c>
      <c r="AB176" s="4"/>
      <c r="AD176" s="154">
        <v>44137</v>
      </c>
      <c r="AE176" s="155" t="s">
        <v>76</v>
      </c>
      <c r="AG176" s="144">
        <f t="shared" si="243"/>
        <v>28</v>
      </c>
      <c r="AH176" s="146">
        <f t="shared" si="245"/>
        <v>45097</v>
      </c>
      <c r="AI176" s="146">
        <f t="shared" si="238"/>
        <v>45096</v>
      </c>
      <c r="AJ176" s="146">
        <f t="shared" si="239"/>
        <v>45097</v>
      </c>
      <c r="AK176" s="146">
        <f t="shared" si="246"/>
        <v>45127</v>
      </c>
      <c r="AL176" s="144">
        <f t="shared" si="241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27"/>
        <v>44414</v>
      </c>
      <c r="B177" s="113">
        <f t="shared" si="219"/>
        <v>804.60902024000006</v>
      </c>
      <c r="C177" s="113">
        <f t="shared" si="233"/>
        <v>773.76825807</v>
      </c>
      <c r="D177" s="114">
        <f t="shared" si="228"/>
        <v>5739.56</v>
      </c>
      <c r="E177" s="115">
        <f t="shared" si="249"/>
        <v>5769.98</v>
      </c>
      <c r="F177" s="116">
        <f t="shared" si="250"/>
        <v>44367</v>
      </c>
      <c r="G177" s="117">
        <f t="shared" si="220"/>
        <v>5.3000578441551038E-3</v>
      </c>
      <c r="H177" s="118">
        <f t="shared" si="234"/>
        <v>44428</v>
      </c>
      <c r="I177" s="118">
        <f t="shared" si="221"/>
        <v>44428</v>
      </c>
      <c r="J177" s="119">
        <f t="shared" si="229"/>
        <v>23</v>
      </c>
      <c r="K177" s="119">
        <f t="shared" si="252"/>
        <v>13</v>
      </c>
      <c r="L177" s="8">
        <f t="shared" si="230"/>
        <v>1.00299224</v>
      </c>
      <c r="M177" s="120">
        <f t="shared" si="251"/>
        <v>1.0083006699999999</v>
      </c>
      <c r="N177" s="120">
        <f t="shared" si="244"/>
        <v>1.0319277440447747</v>
      </c>
      <c r="O177" s="113">
        <f t="shared" si="248"/>
        <v>1.03501551</v>
      </c>
      <c r="P177" s="113">
        <f t="shared" si="222"/>
        <v>800.86214824000001</v>
      </c>
      <c r="Q177" s="167">
        <f t="shared" si="235"/>
        <v>0</v>
      </c>
      <c r="R177" s="168">
        <f t="shared" si="231"/>
        <v>0</v>
      </c>
      <c r="S177" s="113">
        <f t="shared" si="223"/>
        <v>0</v>
      </c>
      <c r="T177" s="123">
        <f t="shared" si="232"/>
        <v>9.4700000000000006E-2</v>
      </c>
      <c r="U177" s="121">
        <f t="shared" si="247"/>
        <v>13</v>
      </c>
      <c r="V177" s="121">
        <v>252</v>
      </c>
      <c r="W177" s="120">
        <f t="shared" si="224"/>
        <v>1.004678548</v>
      </c>
      <c r="X177" s="113">
        <f t="shared" si="225"/>
        <v>3.7468720000000002</v>
      </c>
      <c r="Y177" s="113">
        <f t="shared" si="226"/>
        <v>0</v>
      </c>
      <c r="Z177" s="126" t="str">
        <f t="shared" si="236"/>
        <v>J=</v>
      </c>
      <c r="AA177" s="118">
        <f t="shared" si="237"/>
        <v>44428</v>
      </c>
      <c r="AB177" s="4"/>
      <c r="AD177" s="154">
        <v>44190</v>
      </c>
      <c r="AE177" s="155" t="s">
        <v>78</v>
      </c>
      <c r="AG177" s="144">
        <f t="shared" si="243"/>
        <v>29</v>
      </c>
      <c r="AH177" s="146">
        <f t="shared" si="245"/>
        <v>45127</v>
      </c>
      <c r="AI177" s="146">
        <f t="shared" si="238"/>
        <v>45126</v>
      </c>
      <c r="AJ177" s="146">
        <f t="shared" si="239"/>
        <v>45127</v>
      </c>
      <c r="AK177" s="146">
        <f t="shared" si="246"/>
        <v>45159</v>
      </c>
      <c r="AL177" s="144">
        <f t="shared" si="241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27"/>
        <v>44415</v>
      </c>
      <c r="B178" s="113">
        <f t="shared" si="219"/>
        <v>805.08298058000003</v>
      </c>
      <c r="C178" s="113">
        <f t="shared" si="233"/>
        <v>773.76825807</v>
      </c>
      <c r="D178" s="114">
        <f t="shared" si="228"/>
        <v>5739.56</v>
      </c>
      <c r="E178" s="115">
        <f t="shared" si="249"/>
        <v>5769.98</v>
      </c>
      <c r="F178" s="116">
        <f t="shared" si="250"/>
        <v>44367</v>
      </c>
      <c r="G178" s="117">
        <f t="shared" si="220"/>
        <v>5.3000578441551038E-3</v>
      </c>
      <c r="H178" s="118">
        <f t="shared" si="234"/>
        <v>44428</v>
      </c>
      <c r="I178" s="118">
        <f t="shared" si="221"/>
        <v>44428</v>
      </c>
      <c r="J178" s="119">
        <f t="shared" si="229"/>
        <v>23</v>
      </c>
      <c r="K178" s="119">
        <f t="shared" si="252"/>
        <v>14</v>
      </c>
      <c r="L178" s="8">
        <f t="shared" si="230"/>
        <v>1.00322278</v>
      </c>
      <c r="M178" s="120">
        <f t="shared" si="251"/>
        <v>1.0083006699999999</v>
      </c>
      <c r="N178" s="120">
        <f t="shared" si="244"/>
        <v>1.0319277440447747</v>
      </c>
      <c r="O178" s="113">
        <f t="shared" si="248"/>
        <v>1.0352534200000001</v>
      </c>
      <c r="P178" s="113">
        <f t="shared" si="222"/>
        <v>801.04623545000004</v>
      </c>
      <c r="Q178" s="167">
        <f t="shared" si="235"/>
        <v>0</v>
      </c>
      <c r="R178" s="168">
        <f t="shared" si="231"/>
        <v>0</v>
      </c>
      <c r="S178" s="113">
        <f t="shared" si="223"/>
        <v>0</v>
      </c>
      <c r="T178" s="123">
        <f t="shared" si="232"/>
        <v>9.4700000000000006E-2</v>
      </c>
      <c r="U178" s="121">
        <f t="shared" si="247"/>
        <v>14</v>
      </c>
      <c r="V178" s="121">
        <v>252</v>
      </c>
      <c r="W178" s="120">
        <f t="shared" si="224"/>
        <v>1.005039341</v>
      </c>
      <c r="X178" s="113">
        <f t="shared" si="225"/>
        <v>4.0367451299999999</v>
      </c>
      <c r="Y178" s="113">
        <f t="shared" si="226"/>
        <v>0</v>
      </c>
      <c r="Z178" s="126" t="str">
        <f t="shared" si="236"/>
        <v>J=</v>
      </c>
      <c r="AA178" s="118">
        <f t="shared" si="237"/>
        <v>44428</v>
      </c>
      <c r="AB178" s="4"/>
      <c r="AD178" s="154">
        <v>44197</v>
      </c>
      <c r="AE178" s="155" t="s">
        <v>79</v>
      </c>
      <c r="AG178" s="144">
        <f t="shared" si="243"/>
        <v>30</v>
      </c>
      <c r="AH178" s="146">
        <f t="shared" si="245"/>
        <v>45158</v>
      </c>
      <c r="AI178" s="146">
        <f t="shared" si="238"/>
        <v>45156</v>
      </c>
      <c r="AJ178" s="146">
        <f t="shared" si="239"/>
        <v>45159</v>
      </c>
      <c r="AK178" s="146">
        <f t="shared" si="246"/>
        <v>45189</v>
      </c>
      <c r="AL178" s="144">
        <f t="shared" si="241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27"/>
        <v>44416</v>
      </c>
      <c r="B179" s="113">
        <f t="shared" si="219"/>
        <v>805.08298058000003</v>
      </c>
      <c r="C179" s="113">
        <f t="shared" si="233"/>
        <v>773.76825807</v>
      </c>
      <c r="D179" s="114">
        <f t="shared" si="228"/>
        <v>5739.56</v>
      </c>
      <c r="E179" s="115">
        <f t="shared" si="249"/>
        <v>5769.98</v>
      </c>
      <c r="F179" s="116">
        <f t="shared" si="250"/>
        <v>44367</v>
      </c>
      <c r="G179" s="117">
        <f t="shared" si="220"/>
        <v>5.3000578441551038E-3</v>
      </c>
      <c r="H179" s="118">
        <f t="shared" si="234"/>
        <v>44428</v>
      </c>
      <c r="I179" s="118">
        <f t="shared" si="221"/>
        <v>44428</v>
      </c>
      <c r="J179" s="119">
        <f t="shared" si="229"/>
        <v>23</v>
      </c>
      <c r="K179" s="119">
        <f t="shared" si="252"/>
        <v>14</v>
      </c>
      <c r="L179" s="8">
        <f t="shared" si="230"/>
        <v>1.00322278</v>
      </c>
      <c r="M179" s="120">
        <f t="shared" si="251"/>
        <v>1.0083006699999999</v>
      </c>
      <c r="N179" s="120">
        <f t="shared" si="244"/>
        <v>1.0319277440447747</v>
      </c>
      <c r="O179" s="113">
        <f t="shared" si="248"/>
        <v>1.0352534200000001</v>
      </c>
      <c r="P179" s="113">
        <f t="shared" si="222"/>
        <v>801.04623545000004</v>
      </c>
      <c r="Q179" s="167">
        <f t="shared" si="235"/>
        <v>0</v>
      </c>
      <c r="R179" s="168">
        <f t="shared" si="231"/>
        <v>0</v>
      </c>
      <c r="S179" s="113">
        <f t="shared" si="223"/>
        <v>0</v>
      </c>
      <c r="T179" s="123">
        <f t="shared" si="232"/>
        <v>9.4700000000000006E-2</v>
      </c>
      <c r="U179" s="121">
        <f t="shared" si="247"/>
        <v>14</v>
      </c>
      <c r="V179" s="121">
        <v>252</v>
      </c>
      <c r="W179" s="120">
        <f t="shared" si="224"/>
        <v>1.005039341</v>
      </c>
      <c r="X179" s="113">
        <f t="shared" si="225"/>
        <v>4.0367451299999999</v>
      </c>
      <c r="Y179" s="113">
        <f t="shared" si="226"/>
        <v>0</v>
      </c>
      <c r="Z179" s="126" t="str">
        <f t="shared" si="236"/>
        <v>J=</v>
      </c>
      <c r="AA179" s="118">
        <f t="shared" si="237"/>
        <v>44428</v>
      </c>
      <c r="AB179" s="4"/>
      <c r="AD179" s="154">
        <v>44242</v>
      </c>
      <c r="AE179" s="155" t="s">
        <v>69</v>
      </c>
      <c r="AG179" s="144">
        <f t="shared" si="243"/>
        <v>31</v>
      </c>
      <c r="AH179" s="146">
        <f t="shared" si="245"/>
        <v>45189</v>
      </c>
      <c r="AI179" s="146">
        <f t="shared" si="238"/>
        <v>45188</v>
      </c>
      <c r="AJ179" s="146">
        <f t="shared" si="239"/>
        <v>45189</v>
      </c>
      <c r="AK179" s="146">
        <f t="shared" si="246"/>
        <v>45219</v>
      </c>
      <c r="AL179" s="144">
        <f t="shared" si="24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27"/>
        <v>44417</v>
      </c>
      <c r="B180" s="113">
        <f t="shared" si="219"/>
        <v>805.08298058000003</v>
      </c>
      <c r="C180" s="113">
        <f t="shared" si="233"/>
        <v>773.76825807</v>
      </c>
      <c r="D180" s="114">
        <f t="shared" si="228"/>
        <v>5739.56</v>
      </c>
      <c r="E180" s="115">
        <f t="shared" si="249"/>
        <v>5769.98</v>
      </c>
      <c r="F180" s="116">
        <f t="shared" si="250"/>
        <v>44367</v>
      </c>
      <c r="G180" s="117">
        <f t="shared" si="220"/>
        <v>5.3000578441551038E-3</v>
      </c>
      <c r="H180" s="118">
        <f t="shared" si="234"/>
        <v>44428</v>
      </c>
      <c r="I180" s="118">
        <f t="shared" si="221"/>
        <v>44428</v>
      </c>
      <c r="J180" s="119">
        <f t="shared" si="229"/>
        <v>23</v>
      </c>
      <c r="K180" s="119">
        <f t="shared" si="252"/>
        <v>14</v>
      </c>
      <c r="L180" s="8">
        <f t="shared" si="230"/>
        <v>1.00322278</v>
      </c>
      <c r="M180" s="120">
        <f t="shared" si="251"/>
        <v>1.0083006699999999</v>
      </c>
      <c r="N180" s="120">
        <f t="shared" si="244"/>
        <v>1.0319277440447747</v>
      </c>
      <c r="O180" s="113">
        <f t="shared" si="248"/>
        <v>1.0352534200000001</v>
      </c>
      <c r="P180" s="113">
        <f t="shared" si="222"/>
        <v>801.04623545000004</v>
      </c>
      <c r="Q180" s="167">
        <f t="shared" si="235"/>
        <v>0</v>
      </c>
      <c r="R180" s="168">
        <f t="shared" si="231"/>
        <v>0</v>
      </c>
      <c r="S180" s="113">
        <f t="shared" si="223"/>
        <v>0</v>
      </c>
      <c r="T180" s="123">
        <f t="shared" si="232"/>
        <v>9.4700000000000006E-2</v>
      </c>
      <c r="U180" s="121">
        <f t="shared" si="247"/>
        <v>14</v>
      </c>
      <c r="V180" s="121">
        <v>252</v>
      </c>
      <c r="W180" s="120">
        <f t="shared" si="224"/>
        <v>1.005039341</v>
      </c>
      <c r="X180" s="113">
        <f t="shared" si="225"/>
        <v>4.0367451299999999</v>
      </c>
      <c r="Y180" s="113">
        <f t="shared" si="226"/>
        <v>0</v>
      </c>
      <c r="Z180" s="126" t="str">
        <f t="shared" si="236"/>
        <v>J=</v>
      </c>
      <c r="AA180" s="118">
        <f t="shared" si="237"/>
        <v>44428</v>
      </c>
      <c r="AB180" s="4"/>
      <c r="AD180" s="154">
        <v>44243</v>
      </c>
      <c r="AE180" s="155" t="s">
        <v>69</v>
      </c>
      <c r="AG180" s="144">
        <f t="shared" si="243"/>
        <v>32</v>
      </c>
      <c r="AH180" s="146">
        <f t="shared" si="245"/>
        <v>45219</v>
      </c>
      <c r="AI180" s="146">
        <f t="shared" ref="AI180:AI211" si="253">WORKDAY(AH180,-1,AD$148:AD$502)</f>
        <v>45218</v>
      </c>
      <c r="AJ180" s="146">
        <f t="shared" ref="AJ180:AJ211" si="254">WORKDAY(AI180,1,AD$148:AD$502)</f>
        <v>45219</v>
      </c>
      <c r="AK180" s="146">
        <f t="shared" si="246"/>
        <v>45250</v>
      </c>
      <c r="AL180" s="144">
        <f t="shared" ref="AL180:AL211" si="255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27"/>
        <v>44418</v>
      </c>
      <c r="B181" s="113">
        <f t="shared" si="219"/>
        <v>805.55721681</v>
      </c>
      <c r="C181" s="113">
        <f t="shared" si="233"/>
        <v>773.76825807</v>
      </c>
      <c r="D181" s="114">
        <f t="shared" si="228"/>
        <v>5739.56</v>
      </c>
      <c r="E181" s="115">
        <f t="shared" si="249"/>
        <v>5769.98</v>
      </c>
      <c r="F181" s="116">
        <f t="shared" si="250"/>
        <v>44367</v>
      </c>
      <c r="G181" s="117">
        <f t="shared" si="220"/>
        <v>5.3000578441551038E-3</v>
      </c>
      <c r="H181" s="118">
        <f t="shared" si="234"/>
        <v>44428</v>
      </c>
      <c r="I181" s="118">
        <f t="shared" si="221"/>
        <v>44428</v>
      </c>
      <c r="J181" s="119">
        <f t="shared" si="229"/>
        <v>23</v>
      </c>
      <c r="K181" s="119">
        <f t="shared" si="252"/>
        <v>15</v>
      </c>
      <c r="L181" s="8">
        <f t="shared" si="230"/>
        <v>1.0034533800000001</v>
      </c>
      <c r="M181" s="120">
        <f t="shared" si="251"/>
        <v>1.0083006699999999</v>
      </c>
      <c r="N181" s="120">
        <f t="shared" si="244"/>
        <v>1.0319277440447747</v>
      </c>
      <c r="O181" s="113">
        <f t="shared" si="248"/>
        <v>1.0354913800000001</v>
      </c>
      <c r="P181" s="113">
        <f t="shared" si="222"/>
        <v>801.23036133999994</v>
      </c>
      <c r="Q181" s="167">
        <f t="shared" si="235"/>
        <v>0</v>
      </c>
      <c r="R181" s="168">
        <f t="shared" si="231"/>
        <v>0</v>
      </c>
      <c r="S181" s="113">
        <f t="shared" si="223"/>
        <v>0</v>
      </c>
      <c r="T181" s="123">
        <f t="shared" si="232"/>
        <v>9.4700000000000006E-2</v>
      </c>
      <c r="U181" s="121">
        <f t="shared" si="247"/>
        <v>15</v>
      </c>
      <c r="V181" s="121">
        <v>252</v>
      </c>
      <c r="W181" s="120">
        <f t="shared" si="224"/>
        <v>1.0054002639999999</v>
      </c>
      <c r="X181" s="113">
        <f t="shared" si="225"/>
        <v>4.3268554699999999</v>
      </c>
      <c r="Y181" s="113">
        <f t="shared" si="226"/>
        <v>0</v>
      </c>
      <c r="Z181" s="126" t="str">
        <f t="shared" si="236"/>
        <v>J=</v>
      </c>
      <c r="AA181" s="118">
        <f t="shared" si="237"/>
        <v>44428</v>
      </c>
      <c r="AB181" s="4"/>
      <c r="AD181" s="154">
        <v>44288</v>
      </c>
      <c r="AE181" s="155" t="s">
        <v>72</v>
      </c>
      <c r="AG181" s="144">
        <f t="shared" si="243"/>
        <v>33</v>
      </c>
      <c r="AH181" s="146">
        <f t="shared" si="245"/>
        <v>45250</v>
      </c>
      <c r="AI181" s="146">
        <f t="shared" si="253"/>
        <v>45247</v>
      </c>
      <c r="AJ181" s="146">
        <f t="shared" si="254"/>
        <v>45250</v>
      </c>
      <c r="AK181" s="146">
        <f t="shared" si="246"/>
        <v>45280</v>
      </c>
      <c r="AL181" s="144">
        <f t="shared" si="255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27"/>
        <v>44419</v>
      </c>
      <c r="B182" s="113">
        <f t="shared" si="219"/>
        <v>806.03172126999993</v>
      </c>
      <c r="C182" s="113">
        <f t="shared" si="233"/>
        <v>773.76825807</v>
      </c>
      <c r="D182" s="114">
        <f t="shared" si="228"/>
        <v>5739.56</v>
      </c>
      <c r="E182" s="115">
        <f t="shared" si="249"/>
        <v>5769.98</v>
      </c>
      <c r="F182" s="116">
        <f t="shared" si="250"/>
        <v>44367</v>
      </c>
      <c r="G182" s="117">
        <f t="shared" si="220"/>
        <v>5.3000578441551038E-3</v>
      </c>
      <c r="H182" s="118">
        <f t="shared" si="234"/>
        <v>44428</v>
      </c>
      <c r="I182" s="118">
        <f t="shared" si="221"/>
        <v>44428</v>
      </c>
      <c r="J182" s="119">
        <f t="shared" si="229"/>
        <v>23</v>
      </c>
      <c r="K182" s="119">
        <f t="shared" si="252"/>
        <v>16</v>
      </c>
      <c r="L182" s="8">
        <f t="shared" si="230"/>
        <v>1.0036840199999999</v>
      </c>
      <c r="M182" s="120">
        <f t="shared" si="251"/>
        <v>1.0083006699999999</v>
      </c>
      <c r="N182" s="120">
        <f t="shared" si="244"/>
        <v>1.0319277440447747</v>
      </c>
      <c r="O182" s="113">
        <f t="shared" si="248"/>
        <v>1.03572938</v>
      </c>
      <c r="P182" s="113">
        <f t="shared" si="222"/>
        <v>801.41451818999997</v>
      </c>
      <c r="Q182" s="167">
        <f t="shared" si="235"/>
        <v>0</v>
      </c>
      <c r="R182" s="168">
        <f t="shared" si="231"/>
        <v>0</v>
      </c>
      <c r="S182" s="113">
        <f t="shared" si="223"/>
        <v>0</v>
      </c>
      <c r="T182" s="123">
        <f t="shared" si="232"/>
        <v>9.4700000000000006E-2</v>
      </c>
      <c r="U182" s="121">
        <f t="shared" si="247"/>
        <v>16</v>
      </c>
      <c r="V182" s="121">
        <v>252</v>
      </c>
      <c r="W182" s="120">
        <f t="shared" si="224"/>
        <v>1.0057613169999999</v>
      </c>
      <c r="X182" s="113">
        <f t="shared" si="225"/>
        <v>4.6172030800000003</v>
      </c>
      <c r="Y182" s="113">
        <f t="shared" si="226"/>
        <v>0</v>
      </c>
      <c r="Z182" s="126" t="str">
        <f t="shared" si="236"/>
        <v>J=</v>
      </c>
      <c r="AA182" s="118">
        <f t="shared" si="237"/>
        <v>44428</v>
      </c>
      <c r="AB182" s="4"/>
      <c r="AD182" s="154">
        <v>44307</v>
      </c>
      <c r="AE182" s="155" t="s">
        <v>70</v>
      </c>
      <c r="AG182" s="144">
        <f t="shared" si="243"/>
        <v>34</v>
      </c>
      <c r="AH182" s="146">
        <f t="shared" si="245"/>
        <v>45280</v>
      </c>
      <c r="AI182" s="146">
        <f t="shared" si="253"/>
        <v>45279</v>
      </c>
      <c r="AJ182" s="146">
        <f t="shared" si="254"/>
        <v>45280</v>
      </c>
      <c r="AK182" s="146">
        <f t="shared" si="246"/>
        <v>45313</v>
      </c>
      <c r="AL182" s="144">
        <f t="shared" si="25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27"/>
        <v>44420</v>
      </c>
      <c r="B183" s="113">
        <f t="shared" si="219"/>
        <v>806.50652519999994</v>
      </c>
      <c r="C183" s="113">
        <f t="shared" si="233"/>
        <v>773.76825807</v>
      </c>
      <c r="D183" s="114">
        <f t="shared" si="228"/>
        <v>5739.56</v>
      </c>
      <c r="E183" s="115">
        <f t="shared" si="249"/>
        <v>5769.98</v>
      </c>
      <c r="F183" s="116">
        <f t="shared" si="250"/>
        <v>44367</v>
      </c>
      <c r="G183" s="117">
        <f t="shared" si="220"/>
        <v>5.3000578441551038E-3</v>
      </c>
      <c r="H183" s="118">
        <f t="shared" si="234"/>
        <v>44428</v>
      </c>
      <c r="I183" s="118">
        <f t="shared" si="221"/>
        <v>44428</v>
      </c>
      <c r="J183" s="119">
        <f t="shared" si="229"/>
        <v>23</v>
      </c>
      <c r="K183" s="119">
        <f t="shared" si="252"/>
        <v>17</v>
      </c>
      <c r="L183" s="8">
        <f t="shared" si="230"/>
        <v>1.00391473</v>
      </c>
      <c r="M183" s="120">
        <f t="shared" si="251"/>
        <v>1.0083006699999999</v>
      </c>
      <c r="N183" s="120">
        <f t="shared" si="244"/>
        <v>1.0319277440447747</v>
      </c>
      <c r="O183" s="113">
        <f t="shared" si="248"/>
        <v>1.03596746</v>
      </c>
      <c r="P183" s="113">
        <f t="shared" si="222"/>
        <v>801.59873693999998</v>
      </c>
      <c r="Q183" s="167">
        <f t="shared" si="235"/>
        <v>0</v>
      </c>
      <c r="R183" s="168">
        <f t="shared" si="231"/>
        <v>0</v>
      </c>
      <c r="S183" s="113">
        <f t="shared" si="223"/>
        <v>0</v>
      </c>
      <c r="T183" s="123">
        <f t="shared" si="232"/>
        <v>9.4700000000000006E-2</v>
      </c>
      <c r="U183" s="121">
        <f t="shared" si="247"/>
        <v>17</v>
      </c>
      <c r="V183" s="121">
        <v>252</v>
      </c>
      <c r="W183" s="120">
        <f t="shared" si="224"/>
        <v>1.0061225</v>
      </c>
      <c r="X183" s="113">
        <f t="shared" si="225"/>
        <v>4.9077882600000002</v>
      </c>
      <c r="Y183" s="113">
        <f t="shared" si="226"/>
        <v>0</v>
      </c>
      <c r="Z183" s="126" t="str">
        <f t="shared" si="236"/>
        <v>J=</v>
      </c>
      <c r="AA183" s="118">
        <f t="shared" si="237"/>
        <v>44428</v>
      </c>
      <c r="AB183" s="4"/>
      <c r="AD183" s="154">
        <v>44350</v>
      </c>
      <c r="AE183" s="155" t="s">
        <v>74</v>
      </c>
      <c r="AG183" s="144">
        <f t="shared" si="243"/>
        <v>35</v>
      </c>
      <c r="AH183" s="146">
        <f t="shared" si="245"/>
        <v>45311</v>
      </c>
      <c r="AI183" s="146">
        <f t="shared" si="253"/>
        <v>45310</v>
      </c>
      <c r="AJ183" s="146">
        <f t="shared" si="254"/>
        <v>45313</v>
      </c>
      <c r="AK183" s="146">
        <f t="shared" si="246"/>
        <v>45342</v>
      </c>
      <c r="AL183" s="144">
        <f t="shared" si="255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27"/>
        <v>44421</v>
      </c>
      <c r="B184" s="113">
        <f t="shared" si="219"/>
        <v>806.98158898999998</v>
      </c>
      <c r="C184" s="113">
        <f t="shared" si="233"/>
        <v>773.76825807</v>
      </c>
      <c r="D184" s="114">
        <f t="shared" si="228"/>
        <v>5739.56</v>
      </c>
      <c r="E184" s="115">
        <f t="shared" si="249"/>
        <v>5769.98</v>
      </c>
      <c r="F184" s="116">
        <f t="shared" si="250"/>
        <v>44367</v>
      </c>
      <c r="G184" s="117">
        <f t="shared" si="220"/>
        <v>5.3000578441551038E-3</v>
      </c>
      <c r="H184" s="118">
        <f t="shared" si="234"/>
        <v>44428</v>
      </c>
      <c r="I184" s="118">
        <f t="shared" si="221"/>
        <v>44428</v>
      </c>
      <c r="J184" s="119">
        <f t="shared" si="229"/>
        <v>23</v>
      </c>
      <c r="K184" s="119">
        <f t="shared" si="252"/>
        <v>18</v>
      </c>
      <c r="L184" s="8">
        <f t="shared" si="230"/>
        <v>1.00414548</v>
      </c>
      <c r="M184" s="120">
        <f t="shared" si="251"/>
        <v>1.0083006699999999</v>
      </c>
      <c r="N184" s="120">
        <f t="shared" si="244"/>
        <v>1.0319277440447747</v>
      </c>
      <c r="O184" s="113">
        <f t="shared" si="248"/>
        <v>1.0362055699999999</v>
      </c>
      <c r="P184" s="113">
        <f t="shared" si="222"/>
        <v>801.78297889999999</v>
      </c>
      <c r="Q184" s="167">
        <f t="shared" si="235"/>
        <v>0</v>
      </c>
      <c r="R184" s="168">
        <f t="shared" si="231"/>
        <v>0</v>
      </c>
      <c r="S184" s="113">
        <f t="shared" si="223"/>
        <v>0</v>
      </c>
      <c r="T184" s="123">
        <f t="shared" si="232"/>
        <v>9.4700000000000006E-2</v>
      </c>
      <c r="U184" s="121">
        <f t="shared" si="247"/>
        <v>18</v>
      </c>
      <c r="V184" s="121">
        <v>252</v>
      </c>
      <c r="W184" s="120">
        <f t="shared" si="224"/>
        <v>1.0064838119999999</v>
      </c>
      <c r="X184" s="113">
        <f t="shared" si="225"/>
        <v>5.1986100899999999</v>
      </c>
      <c r="Y184" s="113">
        <f t="shared" si="226"/>
        <v>0</v>
      </c>
      <c r="Z184" s="126" t="str">
        <f t="shared" si="236"/>
        <v>J=</v>
      </c>
      <c r="AA184" s="118">
        <f t="shared" si="237"/>
        <v>44428</v>
      </c>
      <c r="AB184" s="4"/>
      <c r="AD184" s="154">
        <v>44446</v>
      </c>
      <c r="AE184" s="155" t="s">
        <v>75</v>
      </c>
      <c r="AG184" s="144">
        <f t="shared" si="243"/>
        <v>36</v>
      </c>
      <c r="AH184" s="146">
        <f t="shared" si="245"/>
        <v>45342</v>
      </c>
      <c r="AI184" s="146">
        <f t="shared" si="253"/>
        <v>45341</v>
      </c>
      <c r="AJ184" s="146">
        <f t="shared" si="254"/>
        <v>45342</v>
      </c>
      <c r="AK184" s="146">
        <f t="shared" si="246"/>
        <v>45371</v>
      </c>
      <c r="AL184" s="144">
        <f t="shared" si="255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27"/>
        <v>44422</v>
      </c>
      <c r="B185" s="113">
        <f t="shared" si="219"/>
        <v>807.45694471000002</v>
      </c>
      <c r="C185" s="113">
        <f t="shared" si="233"/>
        <v>773.76825807</v>
      </c>
      <c r="D185" s="114">
        <f t="shared" si="228"/>
        <v>5739.56</v>
      </c>
      <c r="E185" s="115">
        <f t="shared" si="249"/>
        <v>5769.98</v>
      </c>
      <c r="F185" s="116">
        <f t="shared" si="250"/>
        <v>44367</v>
      </c>
      <c r="G185" s="117">
        <f t="shared" si="220"/>
        <v>5.3000578441551038E-3</v>
      </c>
      <c r="H185" s="118">
        <f t="shared" si="234"/>
        <v>44428</v>
      </c>
      <c r="I185" s="118">
        <f t="shared" si="221"/>
        <v>44428</v>
      </c>
      <c r="J185" s="119">
        <f t="shared" si="229"/>
        <v>23</v>
      </c>
      <c r="K185" s="119">
        <f t="shared" si="252"/>
        <v>19</v>
      </c>
      <c r="L185" s="8">
        <f t="shared" si="230"/>
        <v>1.0043762899999999</v>
      </c>
      <c r="M185" s="120">
        <f t="shared" si="251"/>
        <v>1.0083006699999999</v>
      </c>
      <c r="N185" s="120">
        <f t="shared" si="244"/>
        <v>1.0319277440447747</v>
      </c>
      <c r="O185" s="113">
        <f t="shared" si="248"/>
        <v>1.0364437500000001</v>
      </c>
      <c r="P185" s="113">
        <f t="shared" si="222"/>
        <v>801.96727501999999</v>
      </c>
      <c r="Q185" s="167">
        <f t="shared" si="235"/>
        <v>0</v>
      </c>
      <c r="R185" s="168">
        <f t="shared" si="231"/>
        <v>0</v>
      </c>
      <c r="S185" s="113">
        <f t="shared" si="223"/>
        <v>0</v>
      </c>
      <c r="T185" s="123">
        <f t="shared" si="232"/>
        <v>9.4700000000000006E-2</v>
      </c>
      <c r="U185" s="121">
        <f t="shared" si="247"/>
        <v>19</v>
      </c>
      <c r="V185" s="121">
        <v>252</v>
      </c>
      <c r="W185" s="120">
        <f t="shared" si="224"/>
        <v>1.0068452539999999</v>
      </c>
      <c r="X185" s="113">
        <f t="shared" si="225"/>
        <v>5.4896696900000004</v>
      </c>
      <c r="Y185" s="113">
        <f t="shared" si="226"/>
        <v>0</v>
      </c>
      <c r="Z185" s="126" t="str">
        <f t="shared" si="236"/>
        <v>J=</v>
      </c>
      <c r="AA185" s="118">
        <f t="shared" si="237"/>
        <v>44428</v>
      </c>
      <c r="AB185" s="4"/>
      <c r="AD185" s="154">
        <v>44481</v>
      </c>
      <c r="AE185" s="156" t="s">
        <v>71</v>
      </c>
      <c r="AG185" s="144">
        <f t="shared" si="243"/>
        <v>37</v>
      </c>
      <c r="AH185" s="146">
        <f t="shared" si="245"/>
        <v>45371</v>
      </c>
      <c r="AI185" s="146">
        <f t="shared" si="253"/>
        <v>45370</v>
      </c>
      <c r="AJ185" s="146">
        <f t="shared" si="254"/>
        <v>45371</v>
      </c>
      <c r="AK185" s="146">
        <f t="shared" si="246"/>
        <v>45404</v>
      </c>
      <c r="AL185" s="144">
        <f t="shared" si="255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27"/>
        <v>44423</v>
      </c>
      <c r="B186" s="113">
        <f t="shared" si="219"/>
        <v>807.45694471000002</v>
      </c>
      <c r="C186" s="113">
        <f t="shared" si="233"/>
        <v>773.76825807</v>
      </c>
      <c r="D186" s="114">
        <f t="shared" si="228"/>
        <v>5739.56</v>
      </c>
      <c r="E186" s="115">
        <f t="shared" si="249"/>
        <v>5769.98</v>
      </c>
      <c r="F186" s="116">
        <f t="shared" si="250"/>
        <v>44367</v>
      </c>
      <c r="G186" s="117">
        <f t="shared" si="220"/>
        <v>5.3000578441551038E-3</v>
      </c>
      <c r="H186" s="118">
        <f t="shared" si="234"/>
        <v>44428</v>
      </c>
      <c r="I186" s="118">
        <f t="shared" si="221"/>
        <v>44428</v>
      </c>
      <c r="J186" s="119">
        <f t="shared" si="229"/>
        <v>23</v>
      </c>
      <c r="K186" s="119">
        <f t="shared" si="252"/>
        <v>19</v>
      </c>
      <c r="L186" s="8">
        <f t="shared" si="230"/>
        <v>1.0043762899999999</v>
      </c>
      <c r="M186" s="120">
        <f t="shared" si="251"/>
        <v>1.0083006699999999</v>
      </c>
      <c r="N186" s="120">
        <f t="shared" si="244"/>
        <v>1.0319277440447747</v>
      </c>
      <c r="O186" s="113">
        <f t="shared" si="248"/>
        <v>1.0364437500000001</v>
      </c>
      <c r="P186" s="113">
        <f t="shared" si="222"/>
        <v>801.96727501999999</v>
      </c>
      <c r="Q186" s="167">
        <f t="shared" si="235"/>
        <v>0</v>
      </c>
      <c r="R186" s="168">
        <f t="shared" si="231"/>
        <v>0</v>
      </c>
      <c r="S186" s="113">
        <f t="shared" si="223"/>
        <v>0</v>
      </c>
      <c r="T186" s="123">
        <f t="shared" si="232"/>
        <v>9.4700000000000006E-2</v>
      </c>
      <c r="U186" s="121">
        <f t="shared" si="247"/>
        <v>19</v>
      </c>
      <c r="V186" s="121">
        <v>252</v>
      </c>
      <c r="W186" s="120">
        <f t="shared" si="224"/>
        <v>1.0068452539999999</v>
      </c>
      <c r="X186" s="113">
        <f t="shared" si="225"/>
        <v>5.4896696900000004</v>
      </c>
      <c r="Y186" s="113">
        <f t="shared" si="226"/>
        <v>0</v>
      </c>
      <c r="Z186" s="126" t="str">
        <f t="shared" si="236"/>
        <v>J=</v>
      </c>
      <c r="AA186" s="118">
        <f t="shared" si="237"/>
        <v>44428</v>
      </c>
      <c r="AB186" s="4"/>
      <c r="AD186" s="154">
        <v>44502</v>
      </c>
      <c r="AE186" s="155" t="s">
        <v>76</v>
      </c>
      <c r="AG186" s="144">
        <f t="shared" si="243"/>
        <v>38</v>
      </c>
      <c r="AH186" s="146">
        <f t="shared" si="245"/>
        <v>45402</v>
      </c>
      <c r="AI186" s="146">
        <f t="shared" si="253"/>
        <v>45401</v>
      </c>
      <c r="AJ186" s="146">
        <f t="shared" si="254"/>
        <v>45404</v>
      </c>
      <c r="AK186" s="146">
        <f t="shared" si="246"/>
        <v>45432</v>
      </c>
      <c r="AL186" s="144">
        <f t="shared" si="255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27"/>
        <v>44424</v>
      </c>
      <c r="B187" s="113">
        <f t="shared" si="219"/>
        <v>807.45694471000002</v>
      </c>
      <c r="C187" s="113">
        <f t="shared" si="233"/>
        <v>773.76825807</v>
      </c>
      <c r="D187" s="114">
        <f t="shared" si="228"/>
        <v>5739.56</v>
      </c>
      <c r="E187" s="115">
        <f t="shared" si="249"/>
        <v>5769.98</v>
      </c>
      <c r="F187" s="116">
        <f t="shared" si="250"/>
        <v>44367</v>
      </c>
      <c r="G187" s="117">
        <f t="shared" si="220"/>
        <v>5.3000578441551038E-3</v>
      </c>
      <c r="H187" s="118">
        <f t="shared" si="234"/>
        <v>44428</v>
      </c>
      <c r="I187" s="118">
        <f t="shared" si="221"/>
        <v>44428</v>
      </c>
      <c r="J187" s="119">
        <f t="shared" si="229"/>
        <v>23</v>
      </c>
      <c r="K187" s="119">
        <f t="shared" si="252"/>
        <v>19</v>
      </c>
      <c r="L187" s="8">
        <f t="shared" si="230"/>
        <v>1.0043762899999999</v>
      </c>
      <c r="M187" s="120">
        <f t="shared" si="251"/>
        <v>1.0083006699999999</v>
      </c>
      <c r="N187" s="120">
        <f t="shared" si="244"/>
        <v>1.0319277440447747</v>
      </c>
      <c r="O187" s="113">
        <f t="shared" si="248"/>
        <v>1.0364437500000001</v>
      </c>
      <c r="P187" s="113">
        <f t="shared" si="222"/>
        <v>801.96727501999999</v>
      </c>
      <c r="Q187" s="167">
        <f t="shared" si="235"/>
        <v>0</v>
      </c>
      <c r="R187" s="168">
        <f t="shared" si="231"/>
        <v>0</v>
      </c>
      <c r="S187" s="113">
        <f t="shared" si="223"/>
        <v>0</v>
      </c>
      <c r="T187" s="123">
        <f t="shared" si="232"/>
        <v>9.4700000000000006E-2</v>
      </c>
      <c r="U187" s="121">
        <f t="shared" si="247"/>
        <v>19</v>
      </c>
      <c r="V187" s="121">
        <v>252</v>
      </c>
      <c r="W187" s="120">
        <f t="shared" si="224"/>
        <v>1.0068452539999999</v>
      </c>
      <c r="X187" s="113">
        <f t="shared" si="225"/>
        <v>5.4896696900000004</v>
      </c>
      <c r="Y187" s="113">
        <f t="shared" si="226"/>
        <v>0</v>
      </c>
      <c r="Z187" s="126" t="str">
        <f t="shared" si="236"/>
        <v>J=</v>
      </c>
      <c r="AA187" s="118">
        <f t="shared" si="237"/>
        <v>44428</v>
      </c>
      <c r="AB187" s="4"/>
      <c r="AD187" s="154">
        <v>44515</v>
      </c>
      <c r="AE187" s="155" t="s">
        <v>77</v>
      </c>
      <c r="AG187" s="144">
        <f t="shared" si="243"/>
        <v>39</v>
      </c>
      <c r="AH187" s="146">
        <f t="shared" si="245"/>
        <v>45432</v>
      </c>
      <c r="AI187" s="146">
        <f t="shared" si="253"/>
        <v>45429</v>
      </c>
      <c r="AJ187" s="146">
        <f t="shared" si="254"/>
        <v>45432</v>
      </c>
      <c r="AK187" s="146">
        <f t="shared" si="246"/>
        <v>45463</v>
      </c>
      <c r="AL187" s="144">
        <f t="shared" si="25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27"/>
        <v>44425</v>
      </c>
      <c r="B188" s="113">
        <f t="shared" si="219"/>
        <v>807.93257610000001</v>
      </c>
      <c r="C188" s="113">
        <f t="shared" si="233"/>
        <v>773.76825807</v>
      </c>
      <c r="D188" s="114">
        <f t="shared" si="228"/>
        <v>5739.56</v>
      </c>
      <c r="E188" s="115">
        <f t="shared" si="249"/>
        <v>5769.98</v>
      </c>
      <c r="F188" s="116">
        <f t="shared" si="250"/>
        <v>44367</v>
      </c>
      <c r="G188" s="117">
        <f t="shared" si="220"/>
        <v>5.3000578441551038E-3</v>
      </c>
      <c r="H188" s="118">
        <f t="shared" si="234"/>
        <v>44428</v>
      </c>
      <c r="I188" s="118">
        <f t="shared" si="221"/>
        <v>44428</v>
      </c>
      <c r="J188" s="119">
        <f t="shared" si="229"/>
        <v>23</v>
      </c>
      <c r="K188" s="119">
        <f t="shared" si="252"/>
        <v>20</v>
      </c>
      <c r="L188" s="8">
        <f t="shared" si="230"/>
        <v>1.00460715</v>
      </c>
      <c r="M188" s="120">
        <f t="shared" si="251"/>
        <v>1.0083006699999999</v>
      </c>
      <c r="N188" s="120">
        <f t="shared" si="244"/>
        <v>1.0319277440447747</v>
      </c>
      <c r="O188" s="113">
        <f t="shared" si="248"/>
        <v>1.03668198</v>
      </c>
      <c r="P188" s="113">
        <f t="shared" si="222"/>
        <v>802.15160982999998</v>
      </c>
      <c r="Q188" s="167">
        <f t="shared" si="235"/>
        <v>0</v>
      </c>
      <c r="R188" s="168">
        <f t="shared" si="231"/>
        <v>0</v>
      </c>
      <c r="S188" s="113">
        <f t="shared" si="223"/>
        <v>0</v>
      </c>
      <c r="T188" s="123">
        <f t="shared" si="232"/>
        <v>9.4700000000000006E-2</v>
      </c>
      <c r="U188" s="121">
        <f t="shared" si="247"/>
        <v>20</v>
      </c>
      <c r="V188" s="121">
        <v>252</v>
      </c>
      <c r="W188" s="120">
        <f t="shared" si="224"/>
        <v>1.0072068249999999</v>
      </c>
      <c r="X188" s="113">
        <f t="shared" si="225"/>
        <v>5.7809662700000004</v>
      </c>
      <c r="Y188" s="113">
        <f t="shared" si="226"/>
        <v>0</v>
      </c>
      <c r="Z188" s="126" t="str">
        <f t="shared" si="236"/>
        <v>J=</v>
      </c>
      <c r="AA188" s="118">
        <f t="shared" si="237"/>
        <v>44428</v>
      </c>
      <c r="AB188" s="4"/>
      <c r="AD188" s="154">
        <v>44242</v>
      </c>
      <c r="AE188" s="155" t="s">
        <v>69</v>
      </c>
      <c r="AG188" s="144">
        <f t="shared" si="243"/>
        <v>40</v>
      </c>
      <c r="AH188" s="146">
        <f t="shared" si="245"/>
        <v>45463</v>
      </c>
      <c r="AI188" s="146">
        <f t="shared" si="253"/>
        <v>45462</v>
      </c>
      <c r="AJ188" s="146">
        <f t="shared" si="254"/>
        <v>45463</v>
      </c>
      <c r="AK188" s="146">
        <f t="shared" si="246"/>
        <v>45495</v>
      </c>
      <c r="AL188" s="144">
        <f t="shared" si="255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27"/>
        <v>44426</v>
      </c>
      <c r="B189" s="113">
        <f t="shared" si="219"/>
        <v>808.40850047999993</v>
      </c>
      <c r="C189" s="113">
        <f t="shared" si="233"/>
        <v>773.76825807</v>
      </c>
      <c r="D189" s="114">
        <f t="shared" si="228"/>
        <v>5739.56</v>
      </c>
      <c r="E189" s="115">
        <f t="shared" si="249"/>
        <v>5769.98</v>
      </c>
      <c r="F189" s="116">
        <f t="shared" si="250"/>
        <v>44367</v>
      </c>
      <c r="G189" s="117">
        <f t="shared" si="220"/>
        <v>5.3000578441551038E-3</v>
      </c>
      <c r="H189" s="118">
        <f t="shared" si="234"/>
        <v>44428</v>
      </c>
      <c r="I189" s="118">
        <f t="shared" si="221"/>
        <v>44428</v>
      </c>
      <c r="J189" s="119">
        <f t="shared" si="229"/>
        <v>23</v>
      </c>
      <c r="K189" s="119">
        <f t="shared" si="252"/>
        <v>21</v>
      </c>
      <c r="L189" s="8">
        <f t="shared" si="230"/>
        <v>1.0048380699999999</v>
      </c>
      <c r="M189" s="120">
        <f t="shared" si="251"/>
        <v>1.0083006699999999</v>
      </c>
      <c r="N189" s="120">
        <f t="shared" si="244"/>
        <v>1.0319277440447747</v>
      </c>
      <c r="O189" s="113">
        <f t="shared" si="248"/>
        <v>1.0369202799999999</v>
      </c>
      <c r="P189" s="113">
        <f t="shared" si="222"/>
        <v>802.33599880999998</v>
      </c>
      <c r="Q189" s="167">
        <f t="shared" si="235"/>
        <v>0</v>
      </c>
      <c r="R189" s="168">
        <f t="shared" si="231"/>
        <v>0</v>
      </c>
      <c r="S189" s="113">
        <f t="shared" si="223"/>
        <v>0</v>
      </c>
      <c r="T189" s="123">
        <f t="shared" si="232"/>
        <v>9.4700000000000006E-2</v>
      </c>
      <c r="U189" s="121">
        <f t="shared" si="247"/>
        <v>21</v>
      </c>
      <c r="V189" s="121">
        <v>252</v>
      </c>
      <c r="W189" s="120">
        <f t="shared" si="224"/>
        <v>1.0075685270000001</v>
      </c>
      <c r="X189" s="113">
        <f t="shared" si="225"/>
        <v>6.0725016700000003</v>
      </c>
      <c r="Y189" s="113">
        <f t="shared" si="226"/>
        <v>0</v>
      </c>
      <c r="Z189" s="126" t="str">
        <f t="shared" si="236"/>
        <v>J=</v>
      </c>
      <c r="AA189" s="118">
        <f t="shared" si="237"/>
        <v>44428</v>
      </c>
      <c r="AB189" s="4"/>
      <c r="AD189" s="154">
        <v>44243</v>
      </c>
      <c r="AE189" s="155" t="s">
        <v>69</v>
      </c>
      <c r="AG189" s="144">
        <f t="shared" si="243"/>
        <v>41</v>
      </c>
      <c r="AH189" s="146">
        <f t="shared" si="245"/>
        <v>45493</v>
      </c>
      <c r="AI189" s="146">
        <f t="shared" si="253"/>
        <v>45492</v>
      </c>
      <c r="AJ189" s="146">
        <f t="shared" si="254"/>
        <v>45495</v>
      </c>
      <c r="AK189" s="146">
        <f t="shared" si="246"/>
        <v>45524</v>
      </c>
      <c r="AL189" s="144">
        <f t="shared" si="25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27"/>
        <v>44427</v>
      </c>
      <c r="B190" s="113">
        <f t="shared" si="219"/>
        <v>808.88468516</v>
      </c>
      <c r="C190" s="113">
        <f t="shared" si="233"/>
        <v>773.76825807</v>
      </c>
      <c r="D190" s="114">
        <f t="shared" si="228"/>
        <v>5739.56</v>
      </c>
      <c r="E190" s="115">
        <f t="shared" si="249"/>
        <v>5769.98</v>
      </c>
      <c r="F190" s="116">
        <f t="shared" si="250"/>
        <v>44367</v>
      </c>
      <c r="G190" s="117">
        <f t="shared" si="220"/>
        <v>5.3000578441551038E-3</v>
      </c>
      <c r="H190" s="118">
        <f t="shared" si="234"/>
        <v>44428</v>
      </c>
      <c r="I190" s="118">
        <f t="shared" si="221"/>
        <v>44428</v>
      </c>
      <c r="J190" s="119">
        <f t="shared" si="229"/>
        <v>23</v>
      </c>
      <c r="K190" s="119">
        <f t="shared" si="252"/>
        <v>22</v>
      </c>
      <c r="L190" s="8">
        <f t="shared" si="230"/>
        <v>1.00506903</v>
      </c>
      <c r="M190" s="120">
        <f t="shared" si="251"/>
        <v>1.0083006699999999</v>
      </c>
      <c r="N190" s="120">
        <f t="shared" si="244"/>
        <v>1.0319277440447747</v>
      </c>
      <c r="O190" s="113">
        <f t="shared" si="248"/>
        <v>1.0371586100000001</v>
      </c>
      <c r="P190" s="113">
        <f t="shared" si="222"/>
        <v>802.52041099999997</v>
      </c>
      <c r="Q190" s="167">
        <f t="shared" si="235"/>
        <v>0</v>
      </c>
      <c r="R190" s="168">
        <f t="shared" si="231"/>
        <v>0</v>
      </c>
      <c r="S190" s="113">
        <f t="shared" si="223"/>
        <v>0</v>
      </c>
      <c r="T190" s="123">
        <f t="shared" si="232"/>
        <v>9.4700000000000006E-2</v>
      </c>
      <c r="U190" s="121">
        <f t="shared" si="247"/>
        <v>22</v>
      </c>
      <c r="V190" s="121">
        <v>252</v>
      </c>
      <c r="W190" s="120">
        <f t="shared" si="224"/>
        <v>1.0079303580000001</v>
      </c>
      <c r="X190" s="113">
        <f t="shared" si="225"/>
        <v>6.3642741599999999</v>
      </c>
      <c r="Y190" s="113">
        <f t="shared" si="226"/>
        <v>0</v>
      </c>
      <c r="Z190" s="126" t="str">
        <f t="shared" si="236"/>
        <v>J=</v>
      </c>
      <c r="AA190" s="118">
        <f t="shared" si="237"/>
        <v>44428</v>
      </c>
      <c r="AB190" s="4"/>
      <c r="AD190" s="154">
        <v>44288</v>
      </c>
      <c r="AE190" s="155" t="s">
        <v>72</v>
      </c>
      <c r="AG190" s="144">
        <f t="shared" si="243"/>
        <v>42</v>
      </c>
      <c r="AH190" s="146">
        <f t="shared" si="245"/>
        <v>45524</v>
      </c>
      <c r="AI190" s="146">
        <f t="shared" si="253"/>
        <v>45523</v>
      </c>
      <c r="AJ190" s="146">
        <f t="shared" si="254"/>
        <v>45524</v>
      </c>
      <c r="AK190" s="146">
        <f t="shared" si="246"/>
        <v>45555</v>
      </c>
      <c r="AL190" s="144">
        <f t="shared" si="255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27"/>
        <v>44428</v>
      </c>
      <c r="B191" s="113">
        <f t="shared" si="219"/>
        <v>809.36116304999996</v>
      </c>
      <c r="C191" s="113">
        <f t="shared" si="233"/>
        <v>773.76825807</v>
      </c>
      <c r="D191" s="114">
        <f t="shared" si="228"/>
        <v>5739.56</v>
      </c>
      <c r="E191" s="115">
        <f t="shared" si="249"/>
        <v>5769.98</v>
      </c>
      <c r="F191" s="116">
        <f t="shared" si="250"/>
        <v>44367</v>
      </c>
      <c r="G191" s="117">
        <f t="shared" si="220"/>
        <v>5.3000578441551038E-3</v>
      </c>
      <c r="H191" s="118">
        <f t="shared" si="234"/>
        <v>44459</v>
      </c>
      <c r="I191" s="118">
        <f t="shared" si="221"/>
        <v>44428</v>
      </c>
      <c r="J191" s="119">
        <f t="shared" si="229"/>
        <v>23</v>
      </c>
      <c r="K191" s="119">
        <f t="shared" si="252"/>
        <v>23</v>
      </c>
      <c r="L191" s="8">
        <f t="shared" si="230"/>
        <v>1.00530005</v>
      </c>
      <c r="M191" s="120">
        <f t="shared" si="251"/>
        <v>1.0083006699999999</v>
      </c>
      <c r="N191" s="120">
        <f t="shared" si="244"/>
        <v>1.0319277440447747</v>
      </c>
      <c r="O191" s="113">
        <f t="shared" si="248"/>
        <v>1.0373970100000001</v>
      </c>
      <c r="P191" s="113">
        <f t="shared" si="222"/>
        <v>802.70487734999995</v>
      </c>
      <c r="Q191" s="167">
        <f t="shared" si="235"/>
        <v>6</v>
      </c>
      <c r="R191" s="168">
        <f t="shared" si="231"/>
        <v>5.3624446748230539E-2</v>
      </c>
      <c r="S191" s="113">
        <f t="shared" si="223"/>
        <v>43.04460495</v>
      </c>
      <c r="T191" s="123">
        <f t="shared" si="232"/>
        <v>9.4700000000000006E-2</v>
      </c>
      <c r="U191" s="121">
        <f t="shared" si="247"/>
        <v>23</v>
      </c>
      <c r="V191" s="121">
        <v>252</v>
      </c>
      <c r="W191" s="120">
        <f t="shared" si="224"/>
        <v>1.00829232</v>
      </c>
      <c r="X191" s="113">
        <f t="shared" si="225"/>
        <v>6.6562856999999997</v>
      </c>
      <c r="Y191" s="113">
        <f t="shared" si="226"/>
        <v>49.700890649999998</v>
      </c>
      <c r="Z191" s="126" t="str">
        <f t="shared" si="236"/>
        <v>J=</v>
      </c>
      <c r="AA191" s="118">
        <f t="shared" si="237"/>
        <v>44428</v>
      </c>
      <c r="AB191" s="4"/>
      <c r="AD191" s="154">
        <v>44307</v>
      </c>
      <c r="AE191" s="155" t="s">
        <v>70</v>
      </c>
      <c r="AG191" s="144">
        <f t="shared" si="243"/>
        <v>43</v>
      </c>
      <c r="AH191" s="146">
        <f t="shared" si="245"/>
        <v>45555</v>
      </c>
      <c r="AI191" s="146">
        <f t="shared" si="253"/>
        <v>45554</v>
      </c>
      <c r="AJ191" s="146">
        <f t="shared" si="254"/>
        <v>45555</v>
      </c>
      <c r="AK191" s="146">
        <f t="shared" si="246"/>
        <v>45586</v>
      </c>
      <c r="AL191" s="144">
        <f t="shared" si="25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27"/>
        <v>44429</v>
      </c>
      <c r="B192" s="113">
        <f t="shared" si="219"/>
        <v>760.29617355000005</v>
      </c>
      <c r="C192" s="113">
        <f t="shared" si="233"/>
        <v>732.27536332</v>
      </c>
      <c r="D192" s="114">
        <f t="shared" si="228"/>
        <v>5769.98</v>
      </c>
      <c r="E192" s="115">
        <f t="shared" si="249"/>
        <v>5825.37</v>
      </c>
      <c r="F192" s="116">
        <f t="shared" si="250"/>
        <v>44397</v>
      </c>
      <c r="G192" s="117">
        <f t="shared" si="220"/>
        <v>9.5996866540266623E-3</v>
      </c>
      <c r="H192" s="118">
        <f t="shared" si="234"/>
        <v>44459</v>
      </c>
      <c r="I192" s="118">
        <f t="shared" si="221"/>
        <v>44459</v>
      </c>
      <c r="J192" s="119">
        <f t="shared" si="229"/>
        <v>20</v>
      </c>
      <c r="K192" s="119">
        <f t="shared" si="252"/>
        <v>1</v>
      </c>
      <c r="L192" s="8">
        <f t="shared" si="230"/>
        <v>1.0004778000000001</v>
      </c>
      <c r="M192" s="120">
        <f t="shared" si="251"/>
        <v>1.00530005</v>
      </c>
      <c r="N192" s="120">
        <f t="shared" si="244"/>
        <v>1.0373970126845993</v>
      </c>
      <c r="O192" s="113">
        <f t="shared" si="248"/>
        <v>1.0378926799999999</v>
      </c>
      <c r="P192" s="113">
        <f t="shared" si="222"/>
        <v>760.02323933000002</v>
      </c>
      <c r="Q192" s="167">
        <f t="shared" si="235"/>
        <v>0</v>
      </c>
      <c r="R192" s="168">
        <f t="shared" si="231"/>
        <v>0</v>
      </c>
      <c r="S192" s="113">
        <f t="shared" si="223"/>
        <v>0</v>
      </c>
      <c r="T192" s="123">
        <f t="shared" si="232"/>
        <v>9.4700000000000006E-2</v>
      </c>
      <c r="U192" s="121">
        <f t="shared" si="247"/>
        <v>1</v>
      </c>
      <c r="V192" s="121">
        <v>252</v>
      </c>
      <c r="W192" s="120">
        <f t="shared" si="224"/>
        <v>1.000359113</v>
      </c>
      <c r="X192" s="113">
        <f t="shared" si="225"/>
        <v>0.27293422000000001</v>
      </c>
      <c r="Y192" s="113">
        <f t="shared" si="226"/>
        <v>0</v>
      </c>
      <c r="Z192" s="126" t="str">
        <f t="shared" si="236"/>
        <v>J=</v>
      </c>
      <c r="AA192" s="118">
        <f t="shared" si="237"/>
        <v>44459</v>
      </c>
      <c r="AB192" s="4"/>
      <c r="AD192" s="154">
        <v>44350</v>
      </c>
      <c r="AE192" s="155" t="s">
        <v>74</v>
      </c>
      <c r="AG192" s="144">
        <f t="shared" si="243"/>
        <v>44</v>
      </c>
      <c r="AH192" s="146">
        <f t="shared" si="245"/>
        <v>45585</v>
      </c>
      <c r="AI192" s="146">
        <f t="shared" si="253"/>
        <v>45583</v>
      </c>
      <c r="AJ192" s="146">
        <f t="shared" si="254"/>
        <v>45586</v>
      </c>
      <c r="AK192" s="146">
        <f t="shared" si="246"/>
        <v>45616</v>
      </c>
      <c r="AL192" s="144">
        <f t="shared" si="255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27"/>
        <v>44430</v>
      </c>
      <c r="B193" s="113">
        <f t="shared" si="219"/>
        <v>760.29617355000005</v>
      </c>
      <c r="C193" s="113">
        <f t="shared" si="233"/>
        <v>732.27536332</v>
      </c>
      <c r="D193" s="114">
        <f t="shared" si="228"/>
        <v>5769.98</v>
      </c>
      <c r="E193" s="115">
        <f t="shared" si="249"/>
        <v>5825.37</v>
      </c>
      <c r="F193" s="116">
        <f t="shared" si="250"/>
        <v>44397</v>
      </c>
      <c r="G193" s="117">
        <f t="shared" si="220"/>
        <v>9.5996866540266623E-3</v>
      </c>
      <c r="H193" s="118">
        <f t="shared" si="234"/>
        <v>44459</v>
      </c>
      <c r="I193" s="118">
        <f t="shared" si="221"/>
        <v>44459</v>
      </c>
      <c r="J193" s="119">
        <f t="shared" si="229"/>
        <v>20</v>
      </c>
      <c r="K193" s="119">
        <f t="shared" si="252"/>
        <v>1</v>
      </c>
      <c r="L193" s="8">
        <f t="shared" si="230"/>
        <v>1.0004778000000001</v>
      </c>
      <c r="M193" s="120">
        <f t="shared" si="251"/>
        <v>1.00530005</v>
      </c>
      <c r="N193" s="120">
        <f t="shared" si="244"/>
        <v>1.0373970126845993</v>
      </c>
      <c r="O193" s="113">
        <f t="shared" si="248"/>
        <v>1.0378926799999999</v>
      </c>
      <c r="P193" s="113">
        <f t="shared" si="222"/>
        <v>760.02323933000002</v>
      </c>
      <c r="Q193" s="167">
        <f t="shared" si="235"/>
        <v>0</v>
      </c>
      <c r="R193" s="168">
        <f t="shared" si="231"/>
        <v>0</v>
      </c>
      <c r="S193" s="113">
        <f t="shared" si="223"/>
        <v>0</v>
      </c>
      <c r="T193" s="123">
        <f t="shared" si="232"/>
        <v>9.4700000000000006E-2</v>
      </c>
      <c r="U193" s="121">
        <f t="shared" si="247"/>
        <v>1</v>
      </c>
      <c r="V193" s="121">
        <v>252</v>
      </c>
      <c r="W193" s="120">
        <f t="shared" si="224"/>
        <v>1.000359113</v>
      </c>
      <c r="X193" s="113">
        <f t="shared" si="225"/>
        <v>0.27293422000000001</v>
      </c>
      <c r="Y193" s="113">
        <f t="shared" si="226"/>
        <v>0</v>
      </c>
      <c r="Z193" s="126" t="str">
        <f t="shared" si="236"/>
        <v>J=</v>
      </c>
      <c r="AA193" s="118">
        <f t="shared" si="237"/>
        <v>44459</v>
      </c>
      <c r="AB193" s="4"/>
      <c r="AD193" s="154">
        <v>44446</v>
      </c>
      <c r="AE193" s="155" t="s">
        <v>75</v>
      </c>
      <c r="AG193" s="144">
        <f t="shared" si="243"/>
        <v>45</v>
      </c>
      <c r="AH193" s="146">
        <f t="shared" si="245"/>
        <v>45616</v>
      </c>
      <c r="AI193" s="146">
        <f t="shared" si="253"/>
        <v>45615</v>
      </c>
      <c r="AJ193" s="146">
        <f t="shared" si="254"/>
        <v>45616</v>
      </c>
      <c r="AK193" s="146">
        <f t="shared" si="246"/>
        <v>45646</v>
      </c>
      <c r="AL193" s="144">
        <f t="shared" si="255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27"/>
        <v>44431</v>
      </c>
      <c r="B194" s="113">
        <f t="shared" si="219"/>
        <v>760.29617355000005</v>
      </c>
      <c r="C194" s="113">
        <f t="shared" si="233"/>
        <v>732.27536332</v>
      </c>
      <c r="D194" s="114">
        <f t="shared" si="228"/>
        <v>5769.98</v>
      </c>
      <c r="E194" s="115">
        <f t="shared" si="249"/>
        <v>5825.37</v>
      </c>
      <c r="F194" s="116">
        <f t="shared" si="250"/>
        <v>44397</v>
      </c>
      <c r="G194" s="117">
        <f t="shared" si="220"/>
        <v>9.5996866540266623E-3</v>
      </c>
      <c r="H194" s="118">
        <f t="shared" si="234"/>
        <v>44459</v>
      </c>
      <c r="I194" s="118">
        <f t="shared" si="221"/>
        <v>44459</v>
      </c>
      <c r="J194" s="119">
        <f t="shared" si="229"/>
        <v>20</v>
      </c>
      <c r="K194" s="119">
        <f t="shared" si="252"/>
        <v>1</v>
      </c>
      <c r="L194" s="8">
        <f t="shared" si="230"/>
        <v>1.0004778000000001</v>
      </c>
      <c r="M194" s="120">
        <f t="shared" si="251"/>
        <v>1.00530005</v>
      </c>
      <c r="N194" s="120">
        <f t="shared" si="244"/>
        <v>1.0373970126845993</v>
      </c>
      <c r="O194" s="113">
        <f t="shared" si="248"/>
        <v>1.0378926799999999</v>
      </c>
      <c r="P194" s="113">
        <f t="shared" si="222"/>
        <v>760.02323933000002</v>
      </c>
      <c r="Q194" s="167">
        <f t="shared" si="235"/>
        <v>0</v>
      </c>
      <c r="R194" s="168">
        <f t="shared" si="231"/>
        <v>0</v>
      </c>
      <c r="S194" s="113">
        <f t="shared" si="223"/>
        <v>0</v>
      </c>
      <c r="T194" s="123">
        <f t="shared" si="232"/>
        <v>9.4700000000000006E-2</v>
      </c>
      <c r="U194" s="121">
        <f t="shared" si="247"/>
        <v>1</v>
      </c>
      <c r="V194" s="121">
        <v>252</v>
      </c>
      <c r="W194" s="120">
        <f t="shared" si="224"/>
        <v>1.000359113</v>
      </c>
      <c r="X194" s="113">
        <f t="shared" si="225"/>
        <v>0.27293422000000001</v>
      </c>
      <c r="Y194" s="113">
        <f t="shared" si="226"/>
        <v>0</v>
      </c>
      <c r="Z194" s="126" t="str">
        <f t="shared" si="236"/>
        <v>J=</v>
      </c>
      <c r="AA194" s="118">
        <f t="shared" si="237"/>
        <v>44459</v>
      </c>
      <c r="AB194" s="26"/>
      <c r="AD194" s="154">
        <v>44481</v>
      </c>
      <c r="AE194" s="156" t="s">
        <v>71</v>
      </c>
      <c r="AG194" s="144">
        <f t="shared" si="243"/>
        <v>46</v>
      </c>
      <c r="AH194" s="146">
        <f t="shared" si="245"/>
        <v>45646</v>
      </c>
      <c r="AI194" s="146">
        <f t="shared" si="253"/>
        <v>45645</v>
      </c>
      <c r="AJ194" s="146">
        <f t="shared" si="254"/>
        <v>45646</v>
      </c>
      <c r="AK194" s="146">
        <f t="shared" si="246"/>
        <v>45677</v>
      </c>
      <c r="AL194" s="144">
        <f t="shared" si="255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27"/>
        <v>44432</v>
      </c>
      <c r="B195" s="113">
        <f t="shared" si="219"/>
        <v>760.93261011000004</v>
      </c>
      <c r="C195" s="113">
        <f t="shared" si="233"/>
        <v>732.27536332</v>
      </c>
      <c r="D195" s="114">
        <f t="shared" si="228"/>
        <v>5769.98</v>
      </c>
      <c r="E195" s="115">
        <f t="shared" si="249"/>
        <v>5825.37</v>
      </c>
      <c r="F195" s="116">
        <f t="shared" si="250"/>
        <v>44397</v>
      </c>
      <c r="G195" s="117">
        <f t="shared" si="220"/>
        <v>9.5996866540266623E-3</v>
      </c>
      <c r="H195" s="118">
        <f t="shared" si="234"/>
        <v>44459</v>
      </c>
      <c r="I195" s="118">
        <f t="shared" si="221"/>
        <v>44459</v>
      </c>
      <c r="J195" s="119">
        <f t="shared" si="229"/>
        <v>20</v>
      </c>
      <c r="K195" s="119">
        <f t="shared" si="252"/>
        <v>2</v>
      </c>
      <c r="L195" s="8">
        <f t="shared" si="230"/>
        <v>1.00095584</v>
      </c>
      <c r="M195" s="120">
        <f t="shared" si="251"/>
        <v>1.00530005</v>
      </c>
      <c r="N195" s="120">
        <f t="shared" si="244"/>
        <v>1.0373970126845993</v>
      </c>
      <c r="O195" s="113">
        <f t="shared" si="248"/>
        <v>1.0383885900000001</v>
      </c>
      <c r="P195" s="113">
        <f t="shared" si="222"/>
        <v>760.38638200000003</v>
      </c>
      <c r="Q195" s="167">
        <f t="shared" si="235"/>
        <v>0</v>
      </c>
      <c r="R195" s="168">
        <f t="shared" si="231"/>
        <v>0</v>
      </c>
      <c r="S195" s="113">
        <f t="shared" si="223"/>
        <v>0</v>
      </c>
      <c r="T195" s="123">
        <f t="shared" si="232"/>
        <v>9.4700000000000006E-2</v>
      </c>
      <c r="U195" s="121">
        <f t="shared" si="247"/>
        <v>2</v>
      </c>
      <c r="V195" s="121">
        <v>252</v>
      </c>
      <c r="W195" s="120">
        <f t="shared" si="224"/>
        <v>1.0007183559999999</v>
      </c>
      <c r="X195" s="113">
        <f t="shared" si="225"/>
        <v>0.54622811000000004</v>
      </c>
      <c r="Y195" s="113">
        <f t="shared" si="226"/>
        <v>0</v>
      </c>
      <c r="Z195" s="126" t="str">
        <f t="shared" si="236"/>
        <v>J=</v>
      </c>
      <c r="AA195" s="118">
        <f t="shared" si="237"/>
        <v>44459</v>
      </c>
      <c r="AB195" s="4"/>
      <c r="AD195" s="154">
        <v>44502</v>
      </c>
      <c r="AE195" s="155" t="s">
        <v>76</v>
      </c>
      <c r="AG195" s="144">
        <f t="shared" si="243"/>
        <v>47</v>
      </c>
      <c r="AH195" s="146">
        <f t="shared" si="245"/>
        <v>45677</v>
      </c>
      <c r="AI195" s="146">
        <f t="shared" si="253"/>
        <v>45674</v>
      </c>
      <c r="AJ195" s="146">
        <f t="shared" si="254"/>
        <v>45677</v>
      </c>
      <c r="AK195" s="146">
        <f t="shared" si="246"/>
        <v>45708</v>
      </c>
      <c r="AL195" s="144">
        <f t="shared" si="255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27"/>
        <v>44433</v>
      </c>
      <c r="B196" s="113">
        <f t="shared" si="219"/>
        <v>761.56958824999992</v>
      </c>
      <c r="C196" s="113">
        <f t="shared" si="233"/>
        <v>732.27536332</v>
      </c>
      <c r="D196" s="114">
        <f t="shared" si="228"/>
        <v>5769.98</v>
      </c>
      <c r="E196" s="115">
        <f t="shared" si="249"/>
        <v>5825.37</v>
      </c>
      <c r="F196" s="116">
        <f t="shared" si="250"/>
        <v>44397</v>
      </c>
      <c r="G196" s="117">
        <f t="shared" si="220"/>
        <v>9.5996866540266623E-3</v>
      </c>
      <c r="H196" s="118">
        <f t="shared" si="234"/>
        <v>44459</v>
      </c>
      <c r="I196" s="118">
        <f t="shared" si="221"/>
        <v>44459</v>
      </c>
      <c r="J196" s="119">
        <f t="shared" si="229"/>
        <v>20</v>
      </c>
      <c r="K196" s="119">
        <f t="shared" si="252"/>
        <v>3</v>
      </c>
      <c r="L196" s="8">
        <f t="shared" si="230"/>
        <v>1.0014341099999999</v>
      </c>
      <c r="M196" s="120">
        <f t="shared" si="251"/>
        <v>1.00530005</v>
      </c>
      <c r="N196" s="120">
        <f t="shared" si="244"/>
        <v>1.0373970126845993</v>
      </c>
      <c r="O196" s="113">
        <f t="shared" si="248"/>
        <v>1.03888475</v>
      </c>
      <c r="P196" s="113">
        <f t="shared" si="222"/>
        <v>760.74970774999997</v>
      </c>
      <c r="Q196" s="167">
        <f t="shared" si="235"/>
        <v>0</v>
      </c>
      <c r="R196" s="168">
        <f t="shared" si="231"/>
        <v>0</v>
      </c>
      <c r="S196" s="113">
        <f t="shared" si="223"/>
        <v>0</v>
      </c>
      <c r="T196" s="123">
        <f t="shared" si="232"/>
        <v>9.4700000000000006E-2</v>
      </c>
      <c r="U196" s="121">
        <f t="shared" si="247"/>
        <v>3</v>
      </c>
      <c r="V196" s="121">
        <v>252</v>
      </c>
      <c r="W196" s="120">
        <f t="shared" si="224"/>
        <v>1.001077727</v>
      </c>
      <c r="X196" s="113">
        <f t="shared" si="225"/>
        <v>0.81988050000000001</v>
      </c>
      <c r="Y196" s="113">
        <f t="shared" si="226"/>
        <v>0</v>
      </c>
      <c r="Z196" s="126" t="str">
        <f t="shared" si="236"/>
        <v>J=</v>
      </c>
      <c r="AA196" s="118">
        <f t="shared" si="237"/>
        <v>44459</v>
      </c>
      <c r="AB196" s="4"/>
      <c r="AD196" s="154">
        <v>44515</v>
      </c>
      <c r="AE196" s="155" t="s">
        <v>77</v>
      </c>
      <c r="AG196" s="144">
        <f t="shared" si="243"/>
        <v>48</v>
      </c>
      <c r="AH196" s="146">
        <f t="shared" si="245"/>
        <v>45708</v>
      </c>
      <c r="AI196" s="146">
        <f t="shared" si="253"/>
        <v>45707</v>
      </c>
      <c r="AJ196" s="146">
        <f t="shared" si="254"/>
        <v>45708</v>
      </c>
      <c r="AK196" s="146">
        <f t="shared" si="246"/>
        <v>45736</v>
      </c>
      <c r="AL196" s="144">
        <f t="shared" si="255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27"/>
        <v>44434</v>
      </c>
      <c r="B197" s="113">
        <f t="shared" si="219"/>
        <v>762.20708778000005</v>
      </c>
      <c r="C197" s="113">
        <f t="shared" si="233"/>
        <v>732.27536332</v>
      </c>
      <c r="D197" s="114">
        <f t="shared" si="228"/>
        <v>5769.98</v>
      </c>
      <c r="E197" s="115">
        <f t="shared" si="249"/>
        <v>5825.37</v>
      </c>
      <c r="F197" s="116">
        <f t="shared" si="250"/>
        <v>44397</v>
      </c>
      <c r="G197" s="117">
        <f t="shared" si="220"/>
        <v>9.5996866540266623E-3</v>
      </c>
      <c r="H197" s="118">
        <f t="shared" si="234"/>
        <v>44459</v>
      </c>
      <c r="I197" s="118">
        <f t="shared" si="221"/>
        <v>44459</v>
      </c>
      <c r="J197" s="119">
        <f t="shared" si="229"/>
        <v>20</v>
      </c>
      <c r="K197" s="119">
        <f t="shared" si="252"/>
        <v>4</v>
      </c>
      <c r="L197" s="8">
        <f t="shared" si="230"/>
        <v>1.0019126</v>
      </c>
      <c r="M197" s="120">
        <f t="shared" si="251"/>
        <v>1.00530005</v>
      </c>
      <c r="N197" s="120">
        <f t="shared" si="244"/>
        <v>1.0373970126845993</v>
      </c>
      <c r="O197" s="113">
        <f t="shared" si="248"/>
        <v>1.03938113</v>
      </c>
      <c r="P197" s="113">
        <f t="shared" si="222"/>
        <v>761.11319459000003</v>
      </c>
      <c r="Q197" s="167">
        <f t="shared" si="235"/>
        <v>0</v>
      </c>
      <c r="R197" s="168">
        <f t="shared" si="231"/>
        <v>0</v>
      </c>
      <c r="S197" s="113">
        <f t="shared" si="223"/>
        <v>0</v>
      </c>
      <c r="T197" s="123">
        <f t="shared" si="232"/>
        <v>9.4700000000000006E-2</v>
      </c>
      <c r="U197" s="121">
        <f t="shared" si="247"/>
        <v>4</v>
      </c>
      <c r="V197" s="121">
        <v>252</v>
      </c>
      <c r="W197" s="120">
        <f t="shared" si="224"/>
        <v>1.0014372279999999</v>
      </c>
      <c r="X197" s="113">
        <f t="shared" si="225"/>
        <v>1.09389319</v>
      </c>
      <c r="Y197" s="113">
        <f t="shared" si="226"/>
        <v>0</v>
      </c>
      <c r="Z197" s="126" t="str">
        <f t="shared" si="236"/>
        <v>J=</v>
      </c>
      <c r="AA197" s="118">
        <f t="shared" si="237"/>
        <v>44459</v>
      </c>
      <c r="AB197" s="4"/>
      <c r="AD197" s="154">
        <v>44620</v>
      </c>
      <c r="AE197" s="155" t="s">
        <v>69</v>
      </c>
      <c r="AG197" s="144">
        <f t="shared" si="243"/>
        <v>49</v>
      </c>
      <c r="AH197" s="146">
        <f t="shared" si="245"/>
        <v>45736</v>
      </c>
      <c r="AI197" s="146">
        <f t="shared" si="253"/>
        <v>45735</v>
      </c>
      <c r="AJ197" s="146">
        <f t="shared" si="254"/>
        <v>45736</v>
      </c>
      <c r="AK197" s="146">
        <f t="shared" si="246"/>
        <v>45769</v>
      </c>
      <c r="AL197" s="144">
        <f t="shared" si="25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27"/>
        <v>44435</v>
      </c>
      <c r="B198" s="113">
        <f t="shared" si="219"/>
        <v>762.84513687000003</v>
      </c>
      <c r="C198" s="113">
        <f t="shared" si="233"/>
        <v>732.27536332</v>
      </c>
      <c r="D198" s="114">
        <f t="shared" si="228"/>
        <v>5769.98</v>
      </c>
      <c r="E198" s="115">
        <f t="shared" si="249"/>
        <v>5825.37</v>
      </c>
      <c r="F198" s="116">
        <f t="shared" si="250"/>
        <v>44397</v>
      </c>
      <c r="G198" s="117">
        <f t="shared" si="220"/>
        <v>9.5996866540266623E-3</v>
      </c>
      <c r="H198" s="118">
        <f t="shared" si="234"/>
        <v>44459</v>
      </c>
      <c r="I198" s="118">
        <f t="shared" si="221"/>
        <v>44459</v>
      </c>
      <c r="J198" s="119">
        <f t="shared" si="229"/>
        <v>20</v>
      </c>
      <c r="K198" s="119">
        <f t="shared" si="252"/>
        <v>5</v>
      </c>
      <c r="L198" s="8">
        <f t="shared" si="230"/>
        <v>1.00239133</v>
      </c>
      <c r="M198" s="120">
        <f t="shared" si="251"/>
        <v>1.00530005</v>
      </c>
      <c r="N198" s="120">
        <f t="shared" si="244"/>
        <v>1.0373970126845993</v>
      </c>
      <c r="O198" s="113">
        <f t="shared" si="248"/>
        <v>1.0398777699999999</v>
      </c>
      <c r="P198" s="113">
        <f t="shared" si="222"/>
        <v>761.47687183000005</v>
      </c>
      <c r="Q198" s="167">
        <f t="shared" si="235"/>
        <v>0</v>
      </c>
      <c r="R198" s="168">
        <f t="shared" si="231"/>
        <v>0</v>
      </c>
      <c r="S198" s="113">
        <f t="shared" si="223"/>
        <v>0</v>
      </c>
      <c r="T198" s="123">
        <f t="shared" si="232"/>
        <v>9.4700000000000006E-2</v>
      </c>
      <c r="U198" s="121">
        <f t="shared" si="247"/>
        <v>5</v>
      </c>
      <c r="V198" s="121">
        <v>252</v>
      </c>
      <c r="W198" s="120">
        <f t="shared" si="224"/>
        <v>1.001796857</v>
      </c>
      <c r="X198" s="113">
        <f t="shared" si="225"/>
        <v>1.36826504</v>
      </c>
      <c r="Y198" s="113">
        <f t="shared" si="226"/>
        <v>0</v>
      </c>
      <c r="Z198" s="126" t="str">
        <f t="shared" si="236"/>
        <v>J=</v>
      </c>
      <c r="AA198" s="118">
        <f t="shared" si="237"/>
        <v>44459</v>
      </c>
      <c r="AB198" s="4"/>
      <c r="AD198" s="154">
        <v>44621</v>
      </c>
      <c r="AE198" s="155" t="s">
        <v>69</v>
      </c>
      <c r="AG198" s="144">
        <f t="shared" si="243"/>
        <v>50</v>
      </c>
      <c r="AH198" s="146">
        <f t="shared" si="245"/>
        <v>45767</v>
      </c>
      <c r="AI198" s="146">
        <f t="shared" si="253"/>
        <v>45764</v>
      </c>
      <c r="AJ198" s="146">
        <f t="shared" si="254"/>
        <v>45769</v>
      </c>
      <c r="AK198" s="146">
        <f t="shared" si="246"/>
        <v>45797</v>
      </c>
      <c r="AL198" s="144">
        <f t="shared" si="255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27"/>
        <v>44436</v>
      </c>
      <c r="B199" s="113">
        <f t="shared" si="219"/>
        <v>763.48370803</v>
      </c>
      <c r="C199" s="113">
        <f t="shared" si="233"/>
        <v>732.27536332</v>
      </c>
      <c r="D199" s="114">
        <f t="shared" si="228"/>
        <v>5769.98</v>
      </c>
      <c r="E199" s="115">
        <f t="shared" si="249"/>
        <v>5825.37</v>
      </c>
      <c r="F199" s="116">
        <f t="shared" si="250"/>
        <v>44397</v>
      </c>
      <c r="G199" s="117">
        <f t="shared" si="220"/>
        <v>9.5996866540266623E-3</v>
      </c>
      <c r="H199" s="118">
        <f t="shared" si="234"/>
        <v>44459</v>
      </c>
      <c r="I199" s="118">
        <f t="shared" si="221"/>
        <v>44459</v>
      </c>
      <c r="J199" s="119">
        <f t="shared" si="229"/>
        <v>20</v>
      </c>
      <c r="K199" s="119">
        <f t="shared" si="252"/>
        <v>6</v>
      </c>
      <c r="L199" s="8">
        <f t="shared" si="230"/>
        <v>1.00287028</v>
      </c>
      <c r="M199" s="120">
        <f t="shared" si="251"/>
        <v>1.00530005</v>
      </c>
      <c r="N199" s="120">
        <f t="shared" si="244"/>
        <v>1.0373970126845993</v>
      </c>
      <c r="O199" s="113">
        <f t="shared" si="248"/>
        <v>1.0403746300000001</v>
      </c>
      <c r="P199" s="113">
        <f t="shared" si="222"/>
        <v>761.84071016999997</v>
      </c>
      <c r="Q199" s="167">
        <f t="shared" si="235"/>
        <v>0</v>
      </c>
      <c r="R199" s="168">
        <f t="shared" si="231"/>
        <v>0</v>
      </c>
      <c r="S199" s="113">
        <f t="shared" si="223"/>
        <v>0</v>
      </c>
      <c r="T199" s="123">
        <f t="shared" si="232"/>
        <v>9.4700000000000006E-2</v>
      </c>
      <c r="U199" s="121">
        <f t="shared" si="247"/>
        <v>6</v>
      </c>
      <c r="V199" s="121">
        <v>252</v>
      </c>
      <c r="W199" s="120">
        <f t="shared" si="224"/>
        <v>1.0021566159999999</v>
      </c>
      <c r="X199" s="113">
        <f t="shared" si="225"/>
        <v>1.6429978599999999</v>
      </c>
      <c r="Y199" s="113">
        <f t="shared" si="226"/>
        <v>0</v>
      </c>
      <c r="Z199" s="126" t="str">
        <f t="shared" si="236"/>
        <v>J=</v>
      </c>
      <c r="AA199" s="118">
        <f t="shared" si="237"/>
        <v>44459</v>
      </c>
      <c r="AB199" s="4"/>
      <c r="AD199" s="154">
        <v>44666</v>
      </c>
      <c r="AE199" s="155" t="s">
        <v>72</v>
      </c>
      <c r="AG199" s="144">
        <f t="shared" si="243"/>
        <v>51</v>
      </c>
      <c r="AH199" s="146">
        <f t="shared" si="245"/>
        <v>45797</v>
      </c>
      <c r="AI199" s="146">
        <f t="shared" si="253"/>
        <v>45796</v>
      </c>
      <c r="AJ199" s="146">
        <f t="shared" si="254"/>
        <v>45797</v>
      </c>
      <c r="AK199" s="146">
        <f t="shared" si="246"/>
        <v>45828</v>
      </c>
      <c r="AL199" s="144">
        <f t="shared" si="255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27"/>
        <v>44437</v>
      </c>
      <c r="B200" s="113">
        <f t="shared" si="219"/>
        <v>763.48370803</v>
      </c>
      <c r="C200" s="113">
        <f t="shared" si="233"/>
        <v>732.27536332</v>
      </c>
      <c r="D200" s="114">
        <f t="shared" si="228"/>
        <v>5769.98</v>
      </c>
      <c r="E200" s="115">
        <f t="shared" si="249"/>
        <v>5825.37</v>
      </c>
      <c r="F200" s="116">
        <f t="shared" si="250"/>
        <v>44397</v>
      </c>
      <c r="G200" s="117">
        <f t="shared" si="220"/>
        <v>9.5996866540266623E-3</v>
      </c>
      <c r="H200" s="118">
        <f t="shared" si="234"/>
        <v>44459</v>
      </c>
      <c r="I200" s="118">
        <f t="shared" si="221"/>
        <v>44459</v>
      </c>
      <c r="J200" s="119">
        <f t="shared" si="229"/>
        <v>20</v>
      </c>
      <c r="K200" s="119">
        <f t="shared" si="252"/>
        <v>6</v>
      </c>
      <c r="L200" s="8">
        <f t="shared" si="230"/>
        <v>1.00287028</v>
      </c>
      <c r="M200" s="120">
        <f t="shared" si="251"/>
        <v>1.00530005</v>
      </c>
      <c r="N200" s="120">
        <f t="shared" si="244"/>
        <v>1.0373970126845993</v>
      </c>
      <c r="O200" s="113">
        <f t="shared" si="248"/>
        <v>1.0403746300000001</v>
      </c>
      <c r="P200" s="113">
        <f t="shared" si="222"/>
        <v>761.84071016999997</v>
      </c>
      <c r="Q200" s="167">
        <f t="shared" si="235"/>
        <v>0</v>
      </c>
      <c r="R200" s="168">
        <f t="shared" si="231"/>
        <v>0</v>
      </c>
      <c r="S200" s="113">
        <f t="shared" si="223"/>
        <v>0</v>
      </c>
      <c r="T200" s="123">
        <f t="shared" si="232"/>
        <v>9.4700000000000006E-2</v>
      </c>
      <c r="U200" s="121">
        <f t="shared" si="247"/>
        <v>6</v>
      </c>
      <c r="V200" s="121">
        <v>252</v>
      </c>
      <c r="W200" s="120">
        <f t="shared" si="224"/>
        <v>1.0021566159999999</v>
      </c>
      <c r="X200" s="113">
        <f t="shared" si="225"/>
        <v>1.6429978599999999</v>
      </c>
      <c r="Y200" s="113">
        <f t="shared" si="226"/>
        <v>0</v>
      </c>
      <c r="Z200" s="126" t="str">
        <f t="shared" si="236"/>
        <v>J=</v>
      </c>
      <c r="AA200" s="118">
        <f t="shared" si="237"/>
        <v>44459</v>
      </c>
      <c r="AB200" s="4"/>
      <c r="AD200" s="154">
        <v>44672</v>
      </c>
      <c r="AE200" s="155" t="s">
        <v>70</v>
      </c>
      <c r="AG200" s="144">
        <f t="shared" si="243"/>
        <v>52</v>
      </c>
      <c r="AH200" s="146">
        <f t="shared" si="245"/>
        <v>45828</v>
      </c>
      <c r="AI200" s="146">
        <f t="shared" si="253"/>
        <v>45826</v>
      </c>
      <c r="AJ200" s="146">
        <f t="shared" si="254"/>
        <v>45828</v>
      </c>
      <c r="AK200" s="146">
        <f t="shared" si="246"/>
        <v>45859</v>
      </c>
      <c r="AL200" s="144">
        <f t="shared" si="255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27"/>
        <v>44438</v>
      </c>
      <c r="B201" s="113">
        <f t="shared" si="219"/>
        <v>763.48370803</v>
      </c>
      <c r="C201" s="113">
        <f t="shared" si="233"/>
        <v>732.27536332</v>
      </c>
      <c r="D201" s="114">
        <f t="shared" si="228"/>
        <v>5769.98</v>
      </c>
      <c r="E201" s="115">
        <f t="shared" si="249"/>
        <v>5825.37</v>
      </c>
      <c r="F201" s="116">
        <f t="shared" si="250"/>
        <v>44397</v>
      </c>
      <c r="G201" s="117">
        <f t="shared" si="220"/>
        <v>9.5996866540266623E-3</v>
      </c>
      <c r="H201" s="118">
        <f t="shared" si="234"/>
        <v>44459</v>
      </c>
      <c r="I201" s="118">
        <f t="shared" si="221"/>
        <v>44459</v>
      </c>
      <c r="J201" s="119">
        <f t="shared" si="229"/>
        <v>20</v>
      </c>
      <c r="K201" s="119">
        <f t="shared" si="252"/>
        <v>6</v>
      </c>
      <c r="L201" s="8">
        <f t="shared" si="230"/>
        <v>1.00287028</v>
      </c>
      <c r="M201" s="120">
        <f t="shared" si="251"/>
        <v>1.00530005</v>
      </c>
      <c r="N201" s="120">
        <f t="shared" si="244"/>
        <v>1.0373970126845993</v>
      </c>
      <c r="O201" s="113">
        <f t="shared" si="248"/>
        <v>1.0403746300000001</v>
      </c>
      <c r="P201" s="113">
        <f t="shared" si="222"/>
        <v>761.84071016999997</v>
      </c>
      <c r="Q201" s="167">
        <f t="shared" si="235"/>
        <v>0</v>
      </c>
      <c r="R201" s="168">
        <f t="shared" si="231"/>
        <v>0</v>
      </c>
      <c r="S201" s="113">
        <f t="shared" si="223"/>
        <v>0</v>
      </c>
      <c r="T201" s="123">
        <f t="shared" si="232"/>
        <v>9.4700000000000006E-2</v>
      </c>
      <c r="U201" s="121">
        <f t="shared" si="247"/>
        <v>6</v>
      </c>
      <c r="V201" s="121">
        <v>252</v>
      </c>
      <c r="W201" s="120">
        <f t="shared" si="224"/>
        <v>1.0021566159999999</v>
      </c>
      <c r="X201" s="113">
        <f t="shared" si="225"/>
        <v>1.6429978599999999</v>
      </c>
      <c r="Y201" s="113">
        <f t="shared" si="226"/>
        <v>0</v>
      </c>
      <c r="Z201" s="126" t="str">
        <f t="shared" si="236"/>
        <v>J=</v>
      </c>
      <c r="AA201" s="118">
        <f t="shared" si="237"/>
        <v>44459</v>
      </c>
      <c r="AB201" s="4"/>
      <c r="AD201" s="154">
        <v>44728</v>
      </c>
      <c r="AE201" s="155" t="s">
        <v>74</v>
      </c>
      <c r="AG201" s="144">
        <f t="shared" si="243"/>
        <v>53</v>
      </c>
      <c r="AH201" s="146">
        <f t="shared" si="245"/>
        <v>45858</v>
      </c>
      <c r="AI201" s="146">
        <f t="shared" si="253"/>
        <v>45856</v>
      </c>
      <c r="AJ201" s="146">
        <f t="shared" si="254"/>
        <v>45859</v>
      </c>
      <c r="AK201" s="146">
        <f t="shared" si="246"/>
        <v>45889</v>
      </c>
      <c r="AL201" s="144">
        <f t="shared" si="255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27"/>
        <v>44439</v>
      </c>
      <c r="B202" s="113">
        <f t="shared" ref="B202:B265" si="256">(P202+X202)</f>
        <v>764.12281547999999</v>
      </c>
      <c r="C202" s="113">
        <f t="shared" si="233"/>
        <v>732.27536332</v>
      </c>
      <c r="D202" s="114">
        <f t="shared" si="228"/>
        <v>5769.98</v>
      </c>
      <c r="E202" s="115">
        <f t="shared" si="249"/>
        <v>5825.37</v>
      </c>
      <c r="F202" s="116">
        <f t="shared" si="250"/>
        <v>44397</v>
      </c>
      <c r="G202" s="117">
        <f t="shared" ref="G202:G265" si="257">(E202/D202)-1</f>
        <v>9.5996866540266623E-3</v>
      </c>
      <c r="H202" s="118">
        <f t="shared" si="234"/>
        <v>44459</v>
      </c>
      <c r="I202" s="118">
        <f t="shared" ref="I202:I265" si="258">IF(A202&gt;I201,H202,I201)</f>
        <v>44459</v>
      </c>
      <c r="J202" s="119">
        <f t="shared" si="229"/>
        <v>20</v>
      </c>
      <c r="K202" s="119">
        <f t="shared" si="252"/>
        <v>7</v>
      </c>
      <c r="L202" s="8">
        <f t="shared" si="230"/>
        <v>1.0033494599999999</v>
      </c>
      <c r="M202" s="120">
        <f t="shared" si="251"/>
        <v>1.00530005</v>
      </c>
      <c r="N202" s="120">
        <f t="shared" si="244"/>
        <v>1.0373970126845993</v>
      </c>
      <c r="O202" s="113">
        <f t="shared" si="248"/>
        <v>1.0408717300000001</v>
      </c>
      <c r="P202" s="113">
        <f t="shared" ref="P202:P265" si="259">TRUNC(C202*O202,8)</f>
        <v>762.20472425000003</v>
      </c>
      <c r="Q202" s="167">
        <f t="shared" si="235"/>
        <v>0</v>
      </c>
      <c r="R202" s="168">
        <f t="shared" si="231"/>
        <v>0</v>
      </c>
      <c r="S202" s="113">
        <f t="shared" ref="S202:S265" si="260">IF(R202&gt;0,TRUNC(R202*P202,8),0)</f>
        <v>0</v>
      </c>
      <c r="T202" s="123">
        <f t="shared" si="232"/>
        <v>9.4700000000000006E-2</v>
      </c>
      <c r="U202" s="121">
        <f t="shared" si="247"/>
        <v>7</v>
      </c>
      <c r="V202" s="121">
        <v>252</v>
      </c>
      <c r="W202" s="120">
        <f t="shared" ref="W202:W265" si="261">ROUND((1+T202)^TRUNC((U202/V202),9),9)</f>
        <v>1.0025165039999999</v>
      </c>
      <c r="X202" s="113">
        <f t="shared" ref="X202:X265" si="262">TRUNC((P202*(W202-1)),8)</f>
        <v>1.9180912299999999</v>
      </c>
      <c r="Y202" s="113">
        <f t="shared" ref="Y202:Y265" si="263">IF(Q202&gt;0,S202+X202,0)</f>
        <v>0</v>
      </c>
      <c r="Z202" s="126" t="str">
        <f t="shared" si="236"/>
        <v>J=</v>
      </c>
      <c r="AA202" s="118">
        <f t="shared" si="237"/>
        <v>44459</v>
      </c>
      <c r="AB202" s="4"/>
      <c r="AD202" s="154">
        <v>44811</v>
      </c>
      <c r="AE202" s="155" t="s">
        <v>75</v>
      </c>
      <c r="AG202" s="144">
        <f t="shared" si="243"/>
        <v>54</v>
      </c>
      <c r="AH202" s="146">
        <f t="shared" si="245"/>
        <v>45889</v>
      </c>
      <c r="AI202" s="146">
        <f t="shared" si="253"/>
        <v>45888</v>
      </c>
      <c r="AJ202" s="146">
        <f t="shared" si="254"/>
        <v>45889</v>
      </c>
      <c r="AK202" s="146">
        <f t="shared" si="246"/>
        <v>45922</v>
      </c>
      <c r="AL202" s="144">
        <f t="shared" si="255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64">(A202+1)</f>
        <v>44440</v>
      </c>
      <c r="B203" s="113">
        <f t="shared" si="256"/>
        <v>764.76245957000003</v>
      </c>
      <c r="C203" s="113">
        <f t="shared" si="233"/>
        <v>732.27536332</v>
      </c>
      <c r="D203" s="114">
        <f t="shared" ref="D203:D266" si="265">IF(E203=E202,D202,E202)</f>
        <v>5769.98</v>
      </c>
      <c r="E203" s="115">
        <f t="shared" si="249"/>
        <v>5825.37</v>
      </c>
      <c r="F203" s="116">
        <f t="shared" si="250"/>
        <v>44397</v>
      </c>
      <c r="G203" s="117">
        <f t="shared" si="257"/>
        <v>9.5996866540266623E-3</v>
      </c>
      <c r="H203" s="118">
        <f t="shared" si="234"/>
        <v>44459</v>
      </c>
      <c r="I203" s="118">
        <f t="shared" si="258"/>
        <v>44459</v>
      </c>
      <c r="J203" s="119">
        <f t="shared" ref="J203:J266" si="266">IF(I203=I202,J202,NETWORKDAYS(I202,I203,$AD$148:$AD$502)-1)</f>
        <v>20</v>
      </c>
      <c r="K203" s="119">
        <f t="shared" si="252"/>
        <v>8</v>
      </c>
      <c r="L203" s="8">
        <f t="shared" ref="L203:L266" si="267">IF(E203&lt;D203,1,TRUNC((E203/D203)^TRUNC((K203/J203),9),8))</f>
        <v>1.00382887</v>
      </c>
      <c r="M203" s="120">
        <f t="shared" si="251"/>
        <v>1.00530005</v>
      </c>
      <c r="N203" s="120">
        <f t="shared" si="244"/>
        <v>1.0373970126845993</v>
      </c>
      <c r="O203" s="113">
        <f t="shared" si="248"/>
        <v>1.04136907</v>
      </c>
      <c r="P203" s="113">
        <f t="shared" si="259"/>
        <v>762.56891408000001</v>
      </c>
      <c r="Q203" s="167">
        <f t="shared" si="235"/>
        <v>0</v>
      </c>
      <c r="R203" s="168">
        <f t="shared" ref="R203:R266" si="268">IF(Q203&gt;0,VLOOKUP($A203,$AD$10:$AI$140,6),0)</f>
        <v>0</v>
      </c>
      <c r="S203" s="113">
        <f t="shared" si="260"/>
        <v>0</v>
      </c>
      <c r="T203" s="123">
        <f t="shared" ref="T203:T266" si="269">(T202)</f>
        <v>9.4700000000000006E-2</v>
      </c>
      <c r="U203" s="121">
        <f t="shared" si="247"/>
        <v>8</v>
      </c>
      <c r="V203" s="121">
        <v>252</v>
      </c>
      <c r="W203" s="120">
        <f t="shared" si="261"/>
        <v>1.0028765209999999</v>
      </c>
      <c r="X203" s="113">
        <f t="shared" si="262"/>
        <v>2.19354549</v>
      </c>
      <c r="Y203" s="113">
        <f t="shared" si="263"/>
        <v>0</v>
      </c>
      <c r="Z203" s="126" t="str">
        <f t="shared" si="236"/>
        <v>J=</v>
      </c>
      <c r="AA203" s="118">
        <f t="shared" si="237"/>
        <v>44459</v>
      </c>
      <c r="AB203" s="4"/>
      <c r="AD203" s="154">
        <v>44846</v>
      </c>
      <c r="AE203" s="156" t="s">
        <v>71</v>
      </c>
      <c r="AG203" s="144">
        <f t="shared" si="243"/>
        <v>55</v>
      </c>
      <c r="AH203" s="146">
        <f t="shared" si="245"/>
        <v>45920</v>
      </c>
      <c r="AI203" s="146">
        <f t="shared" si="253"/>
        <v>45919</v>
      </c>
      <c r="AJ203" s="146">
        <f t="shared" si="254"/>
        <v>45922</v>
      </c>
      <c r="AK203" s="146">
        <f t="shared" si="246"/>
        <v>45950</v>
      </c>
      <c r="AL203" s="144">
        <f t="shared" si="255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64"/>
        <v>44441</v>
      </c>
      <c r="B204" s="113">
        <f t="shared" si="256"/>
        <v>765.40263403000006</v>
      </c>
      <c r="C204" s="113">
        <f t="shared" ref="C204:C267" si="270">TRUNC(IF(Q203&gt;0,VLOOKUP(A203,$AD$12:$AE$140,2),C203),8)</f>
        <v>732.27536332</v>
      </c>
      <c r="D204" s="114">
        <f t="shared" si="265"/>
        <v>5769.98</v>
      </c>
      <c r="E204" s="115">
        <f t="shared" si="249"/>
        <v>5825.37</v>
      </c>
      <c r="F204" s="116">
        <f t="shared" si="250"/>
        <v>44397</v>
      </c>
      <c r="G204" s="117">
        <f t="shared" si="257"/>
        <v>9.5996866540266623E-3</v>
      </c>
      <c r="H204" s="118">
        <f t="shared" ref="H204:H267" si="271">IF(DAY(A204)=H$9,VLOOKUP(A204,AH$118:AN$450,4),H203)</f>
        <v>44459</v>
      </c>
      <c r="I204" s="118">
        <f t="shared" si="258"/>
        <v>44459</v>
      </c>
      <c r="J204" s="119">
        <f t="shared" si="266"/>
        <v>20</v>
      </c>
      <c r="K204" s="119">
        <f t="shared" si="252"/>
        <v>9</v>
      </c>
      <c r="L204" s="8">
        <f t="shared" si="267"/>
        <v>1.00430851</v>
      </c>
      <c r="M204" s="120">
        <f t="shared" si="251"/>
        <v>1.00530005</v>
      </c>
      <c r="N204" s="120">
        <f t="shared" si="244"/>
        <v>1.0373970126845993</v>
      </c>
      <c r="O204" s="113">
        <f t="shared" si="248"/>
        <v>1.0418666400000001</v>
      </c>
      <c r="P204" s="113">
        <f t="shared" si="259"/>
        <v>762.93327233000002</v>
      </c>
      <c r="Q204" s="167">
        <f t="shared" ref="Q204:Q267" si="272">IF(VLOOKUP(A204,AD$10:AK$140,8)=VLOOKUP(A203,AD$10:AK$140,8),0,VLOOKUP(A204,AD$10:AK$140,8))</f>
        <v>0</v>
      </c>
      <c r="R204" s="168">
        <f t="shared" si="268"/>
        <v>0</v>
      </c>
      <c r="S204" s="113">
        <f t="shared" si="260"/>
        <v>0</v>
      </c>
      <c r="T204" s="123">
        <f t="shared" si="269"/>
        <v>9.4700000000000006E-2</v>
      </c>
      <c r="U204" s="121">
        <f t="shared" si="247"/>
        <v>9</v>
      </c>
      <c r="V204" s="121">
        <v>252</v>
      </c>
      <c r="W204" s="120">
        <f t="shared" si="261"/>
        <v>1.003236668</v>
      </c>
      <c r="X204" s="113">
        <f t="shared" si="262"/>
        <v>2.4693616999999999</v>
      </c>
      <c r="Y204" s="113">
        <f t="shared" si="263"/>
        <v>0</v>
      </c>
      <c r="Z204" s="126" t="str">
        <f t="shared" ref="Z204:Z267" si="273">IF($Q203&gt;0,VLOOKUP($A203,$AD$10:$AM$140,9),Z203)</f>
        <v>J=</v>
      </c>
      <c r="AA204" s="118">
        <f t="shared" ref="AA204:AA267" si="274">IF($Q203&gt;0,VLOOKUP($A203,$AD$10:$AM$140,10),AA203)</f>
        <v>44459</v>
      </c>
      <c r="AB204" s="4"/>
      <c r="AD204" s="154">
        <v>44867</v>
      </c>
      <c r="AE204" s="155" t="s">
        <v>76</v>
      </c>
      <c r="AG204" s="144">
        <f t="shared" si="243"/>
        <v>56</v>
      </c>
      <c r="AH204" s="146">
        <f t="shared" si="245"/>
        <v>45950</v>
      </c>
      <c r="AI204" s="146">
        <f t="shared" si="253"/>
        <v>45947</v>
      </c>
      <c r="AJ204" s="146">
        <f t="shared" si="254"/>
        <v>45950</v>
      </c>
      <c r="AK204" s="146">
        <f t="shared" si="246"/>
        <v>45981</v>
      </c>
      <c r="AL204" s="144">
        <f t="shared" si="255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64"/>
        <v>44442</v>
      </c>
      <c r="B205" s="113">
        <f t="shared" si="256"/>
        <v>766.04334578999999</v>
      </c>
      <c r="C205" s="113">
        <f t="shared" si="270"/>
        <v>732.27536332</v>
      </c>
      <c r="D205" s="114">
        <f t="shared" si="265"/>
        <v>5769.98</v>
      </c>
      <c r="E205" s="115">
        <f t="shared" si="249"/>
        <v>5825.37</v>
      </c>
      <c r="F205" s="116">
        <f t="shared" si="250"/>
        <v>44397</v>
      </c>
      <c r="G205" s="117">
        <f t="shared" si="257"/>
        <v>9.5996866540266623E-3</v>
      </c>
      <c r="H205" s="118">
        <f t="shared" si="271"/>
        <v>44459</v>
      </c>
      <c r="I205" s="118">
        <f t="shared" si="258"/>
        <v>44459</v>
      </c>
      <c r="J205" s="119">
        <f t="shared" si="266"/>
        <v>20</v>
      </c>
      <c r="K205" s="119">
        <f t="shared" si="252"/>
        <v>10</v>
      </c>
      <c r="L205" s="8">
        <f t="shared" si="267"/>
        <v>1.00478837</v>
      </c>
      <c r="M205" s="120">
        <f t="shared" si="251"/>
        <v>1.00530005</v>
      </c>
      <c r="N205" s="120">
        <f t="shared" si="244"/>
        <v>1.0373970126845993</v>
      </c>
      <c r="O205" s="113">
        <f t="shared" si="248"/>
        <v>1.04236445</v>
      </c>
      <c r="P205" s="113">
        <f t="shared" si="259"/>
        <v>763.29780632999996</v>
      </c>
      <c r="Q205" s="167">
        <f t="shared" si="272"/>
        <v>0</v>
      </c>
      <c r="R205" s="168">
        <f t="shared" si="268"/>
        <v>0</v>
      </c>
      <c r="S205" s="113">
        <f t="shared" si="260"/>
        <v>0</v>
      </c>
      <c r="T205" s="123">
        <f t="shared" si="269"/>
        <v>9.4700000000000006E-2</v>
      </c>
      <c r="U205" s="121">
        <f t="shared" si="247"/>
        <v>10</v>
      </c>
      <c r="V205" s="121">
        <v>252</v>
      </c>
      <c r="W205" s="120">
        <f t="shared" si="261"/>
        <v>1.0035969440000001</v>
      </c>
      <c r="X205" s="113">
        <f t="shared" si="262"/>
        <v>2.7455394599999998</v>
      </c>
      <c r="Y205" s="113">
        <f t="shared" si="263"/>
        <v>0</v>
      </c>
      <c r="Z205" s="126" t="str">
        <f t="shared" si="273"/>
        <v>J=</v>
      </c>
      <c r="AA205" s="118">
        <f t="shared" si="274"/>
        <v>44459</v>
      </c>
      <c r="AB205" s="4"/>
      <c r="AD205" s="154">
        <v>44880</v>
      </c>
      <c r="AE205" s="155" t="s">
        <v>77</v>
      </c>
      <c r="AG205" s="144">
        <f t="shared" si="243"/>
        <v>57</v>
      </c>
      <c r="AH205" s="146">
        <f t="shared" si="245"/>
        <v>45981</v>
      </c>
      <c r="AI205" s="146">
        <f t="shared" si="253"/>
        <v>45980</v>
      </c>
      <c r="AJ205" s="146">
        <f t="shared" si="254"/>
        <v>45981</v>
      </c>
      <c r="AK205" s="146">
        <f t="shared" si="246"/>
        <v>46013</v>
      </c>
      <c r="AL205" s="144">
        <f t="shared" si="255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64"/>
        <v>44443</v>
      </c>
      <c r="B206" s="113">
        <f t="shared" si="256"/>
        <v>766.68459517000008</v>
      </c>
      <c r="C206" s="113">
        <f t="shared" si="270"/>
        <v>732.27536332</v>
      </c>
      <c r="D206" s="114">
        <f t="shared" si="265"/>
        <v>5769.98</v>
      </c>
      <c r="E206" s="115">
        <f t="shared" si="249"/>
        <v>5825.37</v>
      </c>
      <c r="F206" s="116">
        <f t="shared" si="250"/>
        <v>44397</v>
      </c>
      <c r="G206" s="117">
        <f t="shared" si="257"/>
        <v>9.5996866540266623E-3</v>
      </c>
      <c r="H206" s="118">
        <f t="shared" si="271"/>
        <v>44459</v>
      </c>
      <c r="I206" s="118">
        <f t="shared" si="258"/>
        <v>44459</v>
      </c>
      <c r="J206" s="119">
        <f t="shared" si="266"/>
        <v>20</v>
      </c>
      <c r="K206" s="119">
        <f t="shared" si="252"/>
        <v>11</v>
      </c>
      <c r="L206" s="8">
        <f t="shared" si="267"/>
        <v>1.0052684700000001</v>
      </c>
      <c r="M206" s="120">
        <f t="shared" si="251"/>
        <v>1.00530005</v>
      </c>
      <c r="N206" s="120">
        <f t="shared" si="244"/>
        <v>1.0373970126845993</v>
      </c>
      <c r="O206" s="113">
        <f t="shared" si="248"/>
        <v>1.0428625</v>
      </c>
      <c r="P206" s="113">
        <f t="shared" si="259"/>
        <v>763.66251608000005</v>
      </c>
      <c r="Q206" s="167">
        <f t="shared" si="272"/>
        <v>0</v>
      </c>
      <c r="R206" s="168">
        <f t="shared" si="268"/>
        <v>0</v>
      </c>
      <c r="S206" s="113">
        <f t="shared" si="260"/>
        <v>0</v>
      </c>
      <c r="T206" s="123">
        <f t="shared" si="269"/>
        <v>9.4700000000000006E-2</v>
      </c>
      <c r="U206" s="121">
        <f t="shared" si="247"/>
        <v>11</v>
      </c>
      <c r="V206" s="121">
        <v>252</v>
      </c>
      <c r="W206" s="120">
        <f t="shared" si="261"/>
        <v>1.003957349</v>
      </c>
      <c r="X206" s="113">
        <f t="shared" si="262"/>
        <v>3.0220790900000001</v>
      </c>
      <c r="Y206" s="113">
        <f t="shared" si="263"/>
        <v>0</v>
      </c>
      <c r="Z206" s="126" t="str">
        <f t="shared" si="273"/>
        <v>J=</v>
      </c>
      <c r="AA206" s="118">
        <f t="shared" si="274"/>
        <v>44459</v>
      </c>
      <c r="AB206" s="4"/>
      <c r="AD206" s="154">
        <v>44977</v>
      </c>
      <c r="AE206" s="155" t="s">
        <v>69</v>
      </c>
      <c r="AG206" s="144">
        <f t="shared" si="243"/>
        <v>58</v>
      </c>
      <c r="AH206" s="146">
        <f t="shared" si="245"/>
        <v>46011</v>
      </c>
      <c r="AI206" s="146">
        <f t="shared" si="253"/>
        <v>46010</v>
      </c>
      <c r="AJ206" s="146">
        <f t="shared" si="254"/>
        <v>46013</v>
      </c>
      <c r="AK206" s="146">
        <f t="shared" si="246"/>
        <v>46042</v>
      </c>
      <c r="AL206" s="144">
        <f t="shared" si="255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64"/>
        <v>44444</v>
      </c>
      <c r="B207" s="113">
        <f t="shared" si="256"/>
        <v>766.68459517000008</v>
      </c>
      <c r="C207" s="113">
        <f t="shared" si="270"/>
        <v>732.27536332</v>
      </c>
      <c r="D207" s="114">
        <f t="shared" si="265"/>
        <v>5769.98</v>
      </c>
      <c r="E207" s="115">
        <f t="shared" si="249"/>
        <v>5825.37</v>
      </c>
      <c r="F207" s="116">
        <f t="shared" si="250"/>
        <v>44397</v>
      </c>
      <c r="G207" s="117">
        <f t="shared" si="257"/>
        <v>9.5996866540266623E-3</v>
      </c>
      <c r="H207" s="118">
        <f t="shared" si="271"/>
        <v>44459</v>
      </c>
      <c r="I207" s="118">
        <f t="shared" si="258"/>
        <v>44459</v>
      </c>
      <c r="J207" s="119">
        <f t="shared" si="266"/>
        <v>20</v>
      </c>
      <c r="K207" s="119">
        <f t="shared" si="252"/>
        <v>11</v>
      </c>
      <c r="L207" s="8">
        <f t="shared" si="267"/>
        <v>1.0052684700000001</v>
      </c>
      <c r="M207" s="120">
        <f t="shared" si="251"/>
        <v>1.00530005</v>
      </c>
      <c r="N207" s="120">
        <f t="shared" si="244"/>
        <v>1.0373970126845993</v>
      </c>
      <c r="O207" s="113">
        <f t="shared" si="248"/>
        <v>1.0428625</v>
      </c>
      <c r="P207" s="113">
        <f t="shared" si="259"/>
        <v>763.66251608000005</v>
      </c>
      <c r="Q207" s="167">
        <f t="shared" si="272"/>
        <v>0</v>
      </c>
      <c r="R207" s="168">
        <f t="shared" si="268"/>
        <v>0</v>
      </c>
      <c r="S207" s="113">
        <f t="shared" si="260"/>
        <v>0</v>
      </c>
      <c r="T207" s="123">
        <f t="shared" si="269"/>
        <v>9.4700000000000006E-2</v>
      </c>
      <c r="U207" s="121">
        <f t="shared" si="247"/>
        <v>11</v>
      </c>
      <c r="V207" s="121">
        <v>252</v>
      </c>
      <c r="W207" s="120">
        <f t="shared" si="261"/>
        <v>1.003957349</v>
      </c>
      <c r="X207" s="113">
        <f t="shared" si="262"/>
        <v>3.0220790900000001</v>
      </c>
      <c r="Y207" s="113">
        <f t="shared" si="263"/>
        <v>0</v>
      </c>
      <c r="Z207" s="126" t="str">
        <f t="shared" si="273"/>
        <v>J=</v>
      </c>
      <c r="AA207" s="118">
        <f t="shared" si="274"/>
        <v>44459</v>
      </c>
      <c r="AB207" s="4"/>
      <c r="AD207" s="154">
        <v>44978</v>
      </c>
      <c r="AE207" s="155" t="s">
        <v>69</v>
      </c>
      <c r="AG207" s="144">
        <f t="shared" si="243"/>
        <v>59</v>
      </c>
      <c r="AH207" s="146">
        <f t="shared" si="245"/>
        <v>46042</v>
      </c>
      <c r="AI207" s="146">
        <f t="shared" si="253"/>
        <v>46041</v>
      </c>
      <c r="AJ207" s="146">
        <f t="shared" si="254"/>
        <v>46042</v>
      </c>
      <c r="AK207" s="146">
        <f t="shared" si="246"/>
        <v>46073</v>
      </c>
      <c r="AL207" s="144">
        <f t="shared" si="255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64"/>
        <v>44445</v>
      </c>
      <c r="B208" s="113">
        <f t="shared" si="256"/>
        <v>766.68459517000008</v>
      </c>
      <c r="C208" s="113">
        <f t="shared" si="270"/>
        <v>732.27536332</v>
      </c>
      <c r="D208" s="114">
        <f t="shared" si="265"/>
        <v>5769.98</v>
      </c>
      <c r="E208" s="115">
        <f t="shared" si="249"/>
        <v>5825.37</v>
      </c>
      <c r="F208" s="116">
        <f t="shared" si="250"/>
        <v>44397</v>
      </c>
      <c r="G208" s="117">
        <f t="shared" si="257"/>
        <v>9.5996866540266623E-3</v>
      </c>
      <c r="H208" s="118">
        <f t="shared" si="271"/>
        <v>44459</v>
      </c>
      <c r="I208" s="118">
        <f t="shared" si="258"/>
        <v>44459</v>
      </c>
      <c r="J208" s="119">
        <f t="shared" si="266"/>
        <v>20</v>
      </c>
      <c r="K208" s="119">
        <f t="shared" si="252"/>
        <v>11</v>
      </c>
      <c r="L208" s="8">
        <f t="shared" si="267"/>
        <v>1.0052684700000001</v>
      </c>
      <c r="M208" s="120">
        <f t="shared" si="251"/>
        <v>1.00530005</v>
      </c>
      <c r="N208" s="120">
        <f t="shared" si="244"/>
        <v>1.0373970126845993</v>
      </c>
      <c r="O208" s="113">
        <f t="shared" si="248"/>
        <v>1.0428625</v>
      </c>
      <c r="P208" s="113">
        <f t="shared" si="259"/>
        <v>763.66251608000005</v>
      </c>
      <c r="Q208" s="167">
        <f t="shared" si="272"/>
        <v>0</v>
      </c>
      <c r="R208" s="168">
        <f t="shared" si="268"/>
        <v>0</v>
      </c>
      <c r="S208" s="113">
        <f t="shared" si="260"/>
        <v>0</v>
      </c>
      <c r="T208" s="123">
        <f t="shared" si="269"/>
        <v>9.4700000000000006E-2</v>
      </c>
      <c r="U208" s="121">
        <f t="shared" si="247"/>
        <v>11</v>
      </c>
      <c r="V208" s="121">
        <v>252</v>
      </c>
      <c r="W208" s="120">
        <f t="shared" si="261"/>
        <v>1.003957349</v>
      </c>
      <c r="X208" s="113">
        <f t="shared" si="262"/>
        <v>3.0220790900000001</v>
      </c>
      <c r="Y208" s="113">
        <f t="shared" si="263"/>
        <v>0</v>
      </c>
      <c r="Z208" s="126" t="str">
        <f t="shared" si="273"/>
        <v>J=</v>
      </c>
      <c r="AA208" s="118">
        <f t="shared" si="274"/>
        <v>44459</v>
      </c>
      <c r="AB208" s="4"/>
      <c r="AD208" s="154">
        <v>45023</v>
      </c>
      <c r="AE208" s="155" t="s">
        <v>72</v>
      </c>
      <c r="AG208" s="144">
        <f t="shared" si="243"/>
        <v>60</v>
      </c>
      <c r="AH208" s="146">
        <f t="shared" si="245"/>
        <v>46073</v>
      </c>
      <c r="AI208" s="146">
        <f t="shared" si="253"/>
        <v>46072</v>
      </c>
      <c r="AJ208" s="146">
        <f t="shared" si="254"/>
        <v>46073</v>
      </c>
      <c r="AK208" s="146">
        <f t="shared" si="246"/>
        <v>46101</v>
      </c>
      <c r="AL208" s="144">
        <f t="shared" si="255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64"/>
        <v>44446</v>
      </c>
      <c r="B209" s="113">
        <f t="shared" si="256"/>
        <v>767.32638984999994</v>
      </c>
      <c r="C209" s="113">
        <f t="shared" si="270"/>
        <v>732.27536332</v>
      </c>
      <c r="D209" s="114">
        <f t="shared" si="265"/>
        <v>5769.98</v>
      </c>
      <c r="E209" s="115">
        <f t="shared" si="249"/>
        <v>5825.37</v>
      </c>
      <c r="F209" s="116">
        <f t="shared" si="250"/>
        <v>44397</v>
      </c>
      <c r="G209" s="117">
        <f t="shared" si="257"/>
        <v>9.5996866540266623E-3</v>
      </c>
      <c r="H209" s="118">
        <f t="shared" si="271"/>
        <v>44459</v>
      </c>
      <c r="I209" s="118">
        <f t="shared" si="258"/>
        <v>44459</v>
      </c>
      <c r="J209" s="119">
        <f t="shared" si="266"/>
        <v>20</v>
      </c>
      <c r="K209" s="119">
        <f t="shared" si="252"/>
        <v>12</v>
      </c>
      <c r="L209" s="8">
        <f t="shared" si="267"/>
        <v>1.0057488000000001</v>
      </c>
      <c r="M209" s="120">
        <f t="shared" si="251"/>
        <v>1.00530005</v>
      </c>
      <c r="N209" s="120">
        <f t="shared" si="244"/>
        <v>1.0373970126845993</v>
      </c>
      <c r="O209" s="113">
        <f t="shared" si="248"/>
        <v>1.0433608000000001</v>
      </c>
      <c r="P209" s="113">
        <f t="shared" si="259"/>
        <v>764.02740888999995</v>
      </c>
      <c r="Q209" s="167">
        <f t="shared" si="272"/>
        <v>0</v>
      </c>
      <c r="R209" s="168">
        <f t="shared" si="268"/>
        <v>0</v>
      </c>
      <c r="S209" s="113">
        <f t="shared" si="260"/>
        <v>0</v>
      </c>
      <c r="T209" s="123">
        <f t="shared" si="269"/>
        <v>9.4700000000000006E-2</v>
      </c>
      <c r="U209" s="121">
        <f t="shared" si="247"/>
        <v>12</v>
      </c>
      <c r="V209" s="121">
        <v>252</v>
      </c>
      <c r="W209" s="120">
        <f t="shared" si="261"/>
        <v>1.0043178829999999</v>
      </c>
      <c r="X209" s="113">
        <f t="shared" si="262"/>
        <v>3.2989809600000002</v>
      </c>
      <c r="Y209" s="113">
        <f t="shared" si="263"/>
        <v>0</v>
      </c>
      <c r="Z209" s="126" t="str">
        <f t="shared" si="273"/>
        <v>J=</v>
      </c>
      <c r="AA209" s="118">
        <f t="shared" si="274"/>
        <v>44459</v>
      </c>
      <c r="AB209" s="4"/>
      <c r="AD209" s="154">
        <v>45037</v>
      </c>
      <c r="AE209" s="155" t="s">
        <v>70</v>
      </c>
      <c r="AG209" s="144">
        <f t="shared" si="243"/>
        <v>61</v>
      </c>
      <c r="AH209" s="146">
        <f t="shared" si="245"/>
        <v>46101</v>
      </c>
      <c r="AI209" s="146">
        <f t="shared" si="253"/>
        <v>46100</v>
      </c>
      <c r="AJ209" s="146">
        <f t="shared" si="254"/>
        <v>46101</v>
      </c>
      <c r="AK209" s="146">
        <f t="shared" si="246"/>
        <v>46132</v>
      </c>
      <c r="AL209" s="144">
        <f t="shared" si="255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64"/>
        <v>44447</v>
      </c>
      <c r="B210" s="113">
        <f t="shared" si="256"/>
        <v>767.32638984999994</v>
      </c>
      <c r="C210" s="113">
        <f t="shared" si="270"/>
        <v>732.27536332</v>
      </c>
      <c r="D210" s="114">
        <f t="shared" si="265"/>
        <v>5769.98</v>
      </c>
      <c r="E210" s="115">
        <f t="shared" si="249"/>
        <v>5825.37</v>
      </c>
      <c r="F210" s="116">
        <f t="shared" si="250"/>
        <v>44397</v>
      </c>
      <c r="G210" s="117">
        <f t="shared" si="257"/>
        <v>9.5996866540266623E-3</v>
      </c>
      <c r="H210" s="118">
        <f t="shared" si="271"/>
        <v>44459</v>
      </c>
      <c r="I210" s="118">
        <f t="shared" si="258"/>
        <v>44459</v>
      </c>
      <c r="J210" s="119">
        <f t="shared" si="266"/>
        <v>20</v>
      </c>
      <c r="K210" s="119">
        <f t="shared" si="252"/>
        <v>12</v>
      </c>
      <c r="L210" s="8">
        <f t="shared" si="267"/>
        <v>1.0057488000000001</v>
      </c>
      <c r="M210" s="120">
        <f t="shared" si="251"/>
        <v>1.00530005</v>
      </c>
      <c r="N210" s="120">
        <f t="shared" si="244"/>
        <v>1.0373970126845993</v>
      </c>
      <c r="O210" s="113">
        <f t="shared" si="248"/>
        <v>1.0433608000000001</v>
      </c>
      <c r="P210" s="113">
        <f t="shared" si="259"/>
        <v>764.02740888999995</v>
      </c>
      <c r="Q210" s="167">
        <f t="shared" si="272"/>
        <v>0</v>
      </c>
      <c r="R210" s="168">
        <f t="shared" si="268"/>
        <v>0</v>
      </c>
      <c r="S210" s="113">
        <f t="shared" si="260"/>
        <v>0</v>
      </c>
      <c r="T210" s="123">
        <f t="shared" si="269"/>
        <v>9.4700000000000006E-2</v>
      </c>
      <c r="U210" s="121">
        <f t="shared" si="247"/>
        <v>12</v>
      </c>
      <c r="V210" s="121">
        <v>252</v>
      </c>
      <c r="W210" s="120">
        <f t="shared" si="261"/>
        <v>1.0043178829999999</v>
      </c>
      <c r="X210" s="113">
        <f t="shared" si="262"/>
        <v>3.2989809600000002</v>
      </c>
      <c r="Y210" s="113">
        <f t="shared" si="263"/>
        <v>0</v>
      </c>
      <c r="Z210" s="126" t="str">
        <f t="shared" si="273"/>
        <v>J=</v>
      </c>
      <c r="AA210" s="118">
        <f t="shared" si="274"/>
        <v>44459</v>
      </c>
      <c r="AB210" s="4"/>
      <c r="AD210" s="154">
        <v>45047</v>
      </c>
      <c r="AE210" s="155" t="s">
        <v>73</v>
      </c>
      <c r="AG210" s="144">
        <f t="shared" si="243"/>
        <v>62</v>
      </c>
      <c r="AH210" s="146">
        <f t="shared" si="245"/>
        <v>46132</v>
      </c>
      <c r="AI210" s="146">
        <f t="shared" si="253"/>
        <v>46129</v>
      </c>
      <c r="AJ210" s="146">
        <f t="shared" si="254"/>
        <v>46132</v>
      </c>
      <c r="AK210" s="146">
        <f t="shared" si="246"/>
        <v>46162</v>
      </c>
      <c r="AL210" s="144">
        <f t="shared" si="255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64"/>
        <v>44448</v>
      </c>
      <c r="B211" s="113">
        <f t="shared" si="256"/>
        <v>767.96870962000003</v>
      </c>
      <c r="C211" s="113">
        <f t="shared" si="270"/>
        <v>732.27536332</v>
      </c>
      <c r="D211" s="114">
        <f t="shared" si="265"/>
        <v>5769.98</v>
      </c>
      <c r="E211" s="115">
        <f t="shared" si="249"/>
        <v>5825.37</v>
      </c>
      <c r="F211" s="116">
        <f t="shared" si="250"/>
        <v>44397</v>
      </c>
      <c r="G211" s="117">
        <f t="shared" si="257"/>
        <v>9.5996866540266623E-3</v>
      </c>
      <c r="H211" s="118">
        <f t="shared" si="271"/>
        <v>44459</v>
      </c>
      <c r="I211" s="118">
        <f t="shared" si="258"/>
        <v>44459</v>
      </c>
      <c r="J211" s="119">
        <f t="shared" si="266"/>
        <v>20</v>
      </c>
      <c r="K211" s="119">
        <f t="shared" si="252"/>
        <v>13</v>
      </c>
      <c r="L211" s="8">
        <f t="shared" si="267"/>
        <v>1.0062293499999999</v>
      </c>
      <c r="M211" s="120">
        <f t="shared" si="251"/>
        <v>1.00530005</v>
      </c>
      <c r="N211" s="120">
        <f t="shared" si="244"/>
        <v>1.0373970126845993</v>
      </c>
      <c r="O211" s="113">
        <f t="shared" si="248"/>
        <v>1.0438593199999999</v>
      </c>
      <c r="P211" s="113">
        <f t="shared" si="259"/>
        <v>764.39246279999998</v>
      </c>
      <c r="Q211" s="167">
        <f t="shared" si="272"/>
        <v>0</v>
      </c>
      <c r="R211" s="168">
        <f t="shared" si="268"/>
        <v>0</v>
      </c>
      <c r="S211" s="113">
        <f t="shared" si="260"/>
        <v>0</v>
      </c>
      <c r="T211" s="123">
        <f t="shared" si="269"/>
        <v>9.4700000000000006E-2</v>
      </c>
      <c r="U211" s="121">
        <f t="shared" si="247"/>
        <v>13</v>
      </c>
      <c r="V211" s="121">
        <v>252</v>
      </c>
      <c r="W211" s="120">
        <f t="shared" si="261"/>
        <v>1.004678548</v>
      </c>
      <c r="X211" s="113">
        <f t="shared" si="262"/>
        <v>3.5762468200000002</v>
      </c>
      <c r="Y211" s="113">
        <f t="shared" si="263"/>
        <v>0</v>
      </c>
      <c r="Z211" s="126" t="str">
        <f t="shared" si="273"/>
        <v>J=</v>
      </c>
      <c r="AA211" s="118">
        <f t="shared" si="274"/>
        <v>44459</v>
      </c>
      <c r="AB211" s="4"/>
      <c r="AD211" s="154">
        <v>45085</v>
      </c>
      <c r="AE211" s="155" t="s">
        <v>74</v>
      </c>
      <c r="AG211" s="144">
        <f t="shared" si="243"/>
        <v>63</v>
      </c>
      <c r="AH211" s="146">
        <f t="shared" si="245"/>
        <v>46162</v>
      </c>
      <c r="AI211" s="146">
        <f t="shared" si="253"/>
        <v>46161</v>
      </c>
      <c r="AJ211" s="146">
        <f t="shared" si="254"/>
        <v>46162</v>
      </c>
      <c r="AK211" s="146">
        <f t="shared" si="246"/>
        <v>46195</v>
      </c>
      <c r="AL211" s="144">
        <f t="shared" si="255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64"/>
        <v>44449</v>
      </c>
      <c r="B212" s="113">
        <f t="shared" si="256"/>
        <v>768.61157461999994</v>
      </c>
      <c r="C212" s="113">
        <f t="shared" si="270"/>
        <v>732.27536332</v>
      </c>
      <c r="D212" s="114">
        <f t="shared" si="265"/>
        <v>5769.98</v>
      </c>
      <c r="E212" s="115">
        <f t="shared" si="249"/>
        <v>5825.37</v>
      </c>
      <c r="F212" s="116">
        <f t="shared" si="250"/>
        <v>44397</v>
      </c>
      <c r="G212" s="117">
        <f t="shared" si="257"/>
        <v>9.5996866540266623E-3</v>
      </c>
      <c r="H212" s="118">
        <f t="shared" si="271"/>
        <v>44459</v>
      </c>
      <c r="I212" s="118">
        <f t="shared" si="258"/>
        <v>44459</v>
      </c>
      <c r="J212" s="119">
        <f t="shared" si="266"/>
        <v>20</v>
      </c>
      <c r="K212" s="119">
        <f t="shared" si="252"/>
        <v>14</v>
      </c>
      <c r="L212" s="8">
        <f t="shared" si="267"/>
        <v>1.00671014</v>
      </c>
      <c r="M212" s="120">
        <f t="shared" si="251"/>
        <v>1.00530005</v>
      </c>
      <c r="N212" s="120">
        <f t="shared" si="244"/>
        <v>1.0373970126845993</v>
      </c>
      <c r="O212" s="113">
        <f t="shared" si="248"/>
        <v>1.04435809</v>
      </c>
      <c r="P212" s="113">
        <f t="shared" si="259"/>
        <v>764.75769978999995</v>
      </c>
      <c r="Q212" s="167">
        <f t="shared" si="272"/>
        <v>0</v>
      </c>
      <c r="R212" s="168">
        <f t="shared" si="268"/>
        <v>0</v>
      </c>
      <c r="S212" s="113">
        <f t="shared" si="260"/>
        <v>0</v>
      </c>
      <c r="T212" s="123">
        <f t="shared" si="269"/>
        <v>9.4700000000000006E-2</v>
      </c>
      <c r="U212" s="121">
        <f t="shared" si="247"/>
        <v>14</v>
      </c>
      <c r="V212" s="121">
        <v>252</v>
      </c>
      <c r="W212" s="120">
        <f t="shared" si="261"/>
        <v>1.005039341</v>
      </c>
      <c r="X212" s="113">
        <f t="shared" si="262"/>
        <v>3.8538748300000001</v>
      </c>
      <c r="Y212" s="113">
        <f t="shared" si="263"/>
        <v>0</v>
      </c>
      <c r="Z212" s="126" t="str">
        <f t="shared" si="273"/>
        <v>J=</v>
      </c>
      <c r="AA212" s="118">
        <f t="shared" si="274"/>
        <v>44459</v>
      </c>
      <c r="AB212" s="4"/>
      <c r="AD212" s="154">
        <v>45176</v>
      </c>
      <c r="AE212" s="155" t="s">
        <v>75</v>
      </c>
      <c r="AG212" s="144">
        <f t="shared" si="243"/>
        <v>64</v>
      </c>
      <c r="AH212" s="146">
        <f t="shared" si="245"/>
        <v>46193</v>
      </c>
      <c r="AI212" s="146">
        <f t="shared" ref="AI212:AI243" si="275">WORKDAY(AH212,-1,AD$148:AD$502)</f>
        <v>46192</v>
      </c>
      <c r="AJ212" s="146">
        <f t="shared" ref="AJ212:AJ243" si="276">WORKDAY(AI212,1,AD$148:AD$502)</f>
        <v>46195</v>
      </c>
      <c r="AK212" s="146">
        <f t="shared" si="246"/>
        <v>46223</v>
      </c>
      <c r="AL212" s="144">
        <f t="shared" ref="AL212:AL243" si="277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64"/>
        <v>44450</v>
      </c>
      <c r="B213" s="113">
        <f t="shared" si="256"/>
        <v>769.25497195000003</v>
      </c>
      <c r="C213" s="113">
        <f t="shared" si="270"/>
        <v>732.27536332</v>
      </c>
      <c r="D213" s="114">
        <f t="shared" si="265"/>
        <v>5769.98</v>
      </c>
      <c r="E213" s="115">
        <f t="shared" si="249"/>
        <v>5825.37</v>
      </c>
      <c r="F213" s="116">
        <f t="shared" si="250"/>
        <v>44397</v>
      </c>
      <c r="G213" s="117">
        <f t="shared" si="257"/>
        <v>9.5996866540266623E-3</v>
      </c>
      <c r="H213" s="118">
        <f t="shared" si="271"/>
        <v>44459</v>
      </c>
      <c r="I213" s="118">
        <f t="shared" si="258"/>
        <v>44459</v>
      </c>
      <c r="J213" s="119">
        <f t="shared" si="266"/>
        <v>20</v>
      </c>
      <c r="K213" s="119">
        <f t="shared" si="252"/>
        <v>15</v>
      </c>
      <c r="L213" s="8">
        <f t="shared" si="267"/>
        <v>1.0071911499999999</v>
      </c>
      <c r="M213" s="120">
        <f t="shared" si="251"/>
        <v>1.00530005</v>
      </c>
      <c r="N213" s="120">
        <f t="shared" si="244"/>
        <v>1.0373970126845993</v>
      </c>
      <c r="O213" s="113">
        <f t="shared" si="248"/>
        <v>1.04485709</v>
      </c>
      <c r="P213" s="113">
        <f t="shared" si="259"/>
        <v>765.12310519000005</v>
      </c>
      <c r="Q213" s="167">
        <f t="shared" si="272"/>
        <v>0</v>
      </c>
      <c r="R213" s="168">
        <f t="shared" si="268"/>
        <v>0</v>
      </c>
      <c r="S213" s="113">
        <f t="shared" si="260"/>
        <v>0</v>
      </c>
      <c r="T213" s="123">
        <f t="shared" si="269"/>
        <v>9.4700000000000006E-2</v>
      </c>
      <c r="U213" s="121">
        <f t="shared" si="247"/>
        <v>15</v>
      </c>
      <c r="V213" s="121">
        <v>252</v>
      </c>
      <c r="W213" s="120">
        <f t="shared" si="261"/>
        <v>1.0054002639999999</v>
      </c>
      <c r="X213" s="113">
        <f t="shared" si="262"/>
        <v>4.1318667600000003</v>
      </c>
      <c r="Y213" s="113">
        <f t="shared" si="263"/>
        <v>0</v>
      </c>
      <c r="Z213" s="126" t="str">
        <f t="shared" si="273"/>
        <v>J=</v>
      </c>
      <c r="AA213" s="118">
        <f t="shared" si="274"/>
        <v>44459</v>
      </c>
      <c r="AB213" s="4"/>
      <c r="AD213" s="154">
        <v>45211</v>
      </c>
      <c r="AE213" s="156" t="s">
        <v>71</v>
      </c>
      <c r="AG213" s="144">
        <f t="shared" si="243"/>
        <v>65</v>
      </c>
      <c r="AH213" s="146">
        <f t="shared" si="245"/>
        <v>46223</v>
      </c>
      <c r="AI213" s="146">
        <f t="shared" si="275"/>
        <v>46220</v>
      </c>
      <c r="AJ213" s="146">
        <f t="shared" si="276"/>
        <v>46223</v>
      </c>
      <c r="AK213" s="146">
        <f t="shared" si="246"/>
        <v>46254</v>
      </c>
      <c r="AL213" s="144">
        <f t="shared" si="27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64"/>
        <v>44451</v>
      </c>
      <c r="B214" s="113">
        <f t="shared" si="256"/>
        <v>769.25497195000003</v>
      </c>
      <c r="C214" s="113">
        <f t="shared" si="270"/>
        <v>732.27536332</v>
      </c>
      <c r="D214" s="114">
        <f t="shared" si="265"/>
        <v>5769.98</v>
      </c>
      <c r="E214" s="115">
        <f t="shared" si="249"/>
        <v>5825.37</v>
      </c>
      <c r="F214" s="116">
        <f t="shared" si="250"/>
        <v>44397</v>
      </c>
      <c r="G214" s="117">
        <f t="shared" si="257"/>
        <v>9.5996866540266623E-3</v>
      </c>
      <c r="H214" s="118">
        <f t="shared" si="271"/>
        <v>44459</v>
      </c>
      <c r="I214" s="118">
        <f t="shared" si="258"/>
        <v>44459</v>
      </c>
      <c r="J214" s="119">
        <f t="shared" si="266"/>
        <v>20</v>
      </c>
      <c r="K214" s="119">
        <f t="shared" si="252"/>
        <v>15</v>
      </c>
      <c r="L214" s="8">
        <f t="shared" si="267"/>
        <v>1.0071911499999999</v>
      </c>
      <c r="M214" s="120">
        <f t="shared" si="251"/>
        <v>1.00530005</v>
      </c>
      <c r="N214" s="120">
        <f t="shared" si="244"/>
        <v>1.0373970126845993</v>
      </c>
      <c r="O214" s="113">
        <f t="shared" si="248"/>
        <v>1.04485709</v>
      </c>
      <c r="P214" s="113">
        <f t="shared" si="259"/>
        <v>765.12310519000005</v>
      </c>
      <c r="Q214" s="167">
        <f t="shared" si="272"/>
        <v>0</v>
      </c>
      <c r="R214" s="168">
        <f t="shared" si="268"/>
        <v>0</v>
      </c>
      <c r="S214" s="113">
        <f t="shared" si="260"/>
        <v>0</v>
      </c>
      <c r="T214" s="123">
        <f t="shared" si="269"/>
        <v>9.4700000000000006E-2</v>
      </c>
      <c r="U214" s="121">
        <f t="shared" si="247"/>
        <v>15</v>
      </c>
      <c r="V214" s="121">
        <v>252</v>
      </c>
      <c r="W214" s="120">
        <f t="shared" si="261"/>
        <v>1.0054002639999999</v>
      </c>
      <c r="X214" s="113">
        <f t="shared" si="262"/>
        <v>4.1318667600000003</v>
      </c>
      <c r="Y214" s="113">
        <f t="shared" si="263"/>
        <v>0</v>
      </c>
      <c r="Z214" s="126" t="str">
        <f t="shared" si="273"/>
        <v>J=</v>
      </c>
      <c r="AA214" s="118">
        <f t="shared" si="274"/>
        <v>44459</v>
      </c>
      <c r="AB214" s="4"/>
      <c r="AD214" s="154">
        <v>45232</v>
      </c>
      <c r="AE214" s="155" t="s">
        <v>76</v>
      </c>
      <c r="AG214" s="144">
        <f t="shared" si="243"/>
        <v>66</v>
      </c>
      <c r="AH214" s="146">
        <f t="shared" si="245"/>
        <v>46254</v>
      </c>
      <c r="AI214" s="146">
        <f t="shared" si="275"/>
        <v>46253</v>
      </c>
      <c r="AJ214" s="146">
        <f t="shared" si="276"/>
        <v>46254</v>
      </c>
      <c r="AK214" s="146">
        <f t="shared" si="246"/>
        <v>46286</v>
      </c>
      <c r="AL214" s="144">
        <f t="shared" si="27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64"/>
        <v>44452</v>
      </c>
      <c r="B215" s="113">
        <f t="shared" si="256"/>
        <v>769.25497195000003</v>
      </c>
      <c r="C215" s="113">
        <f t="shared" si="270"/>
        <v>732.27536332</v>
      </c>
      <c r="D215" s="114">
        <f t="shared" si="265"/>
        <v>5769.98</v>
      </c>
      <c r="E215" s="115">
        <f t="shared" si="249"/>
        <v>5825.37</v>
      </c>
      <c r="F215" s="116">
        <f t="shared" si="250"/>
        <v>44397</v>
      </c>
      <c r="G215" s="117">
        <f t="shared" si="257"/>
        <v>9.5996866540266623E-3</v>
      </c>
      <c r="H215" s="118">
        <f t="shared" si="271"/>
        <v>44459</v>
      </c>
      <c r="I215" s="118">
        <f t="shared" si="258"/>
        <v>44459</v>
      </c>
      <c r="J215" s="119">
        <f t="shared" si="266"/>
        <v>20</v>
      </c>
      <c r="K215" s="119">
        <f t="shared" si="252"/>
        <v>15</v>
      </c>
      <c r="L215" s="8">
        <f t="shared" si="267"/>
        <v>1.0071911499999999</v>
      </c>
      <c r="M215" s="120">
        <f t="shared" si="251"/>
        <v>1.00530005</v>
      </c>
      <c r="N215" s="120">
        <f t="shared" si="244"/>
        <v>1.0373970126845993</v>
      </c>
      <c r="O215" s="113">
        <f t="shared" si="248"/>
        <v>1.04485709</v>
      </c>
      <c r="P215" s="113">
        <f t="shared" si="259"/>
        <v>765.12310519000005</v>
      </c>
      <c r="Q215" s="167">
        <f t="shared" si="272"/>
        <v>0</v>
      </c>
      <c r="R215" s="168">
        <f t="shared" si="268"/>
        <v>0</v>
      </c>
      <c r="S215" s="113">
        <f t="shared" si="260"/>
        <v>0</v>
      </c>
      <c r="T215" s="123">
        <f t="shared" si="269"/>
        <v>9.4700000000000006E-2</v>
      </c>
      <c r="U215" s="121">
        <f t="shared" si="247"/>
        <v>15</v>
      </c>
      <c r="V215" s="121">
        <v>252</v>
      </c>
      <c r="W215" s="120">
        <f t="shared" si="261"/>
        <v>1.0054002639999999</v>
      </c>
      <c r="X215" s="113">
        <f t="shared" si="262"/>
        <v>4.1318667600000003</v>
      </c>
      <c r="Y215" s="113">
        <f t="shared" si="263"/>
        <v>0</v>
      </c>
      <c r="Z215" s="126" t="str">
        <f t="shared" si="273"/>
        <v>J=</v>
      </c>
      <c r="AA215" s="118">
        <f t="shared" si="274"/>
        <v>44459</v>
      </c>
      <c r="AB215" s="4"/>
      <c r="AD215" s="154">
        <v>45245</v>
      </c>
      <c r="AE215" s="155" t="s">
        <v>77</v>
      </c>
      <c r="AG215" s="144">
        <f t="shared" ref="AG215:AG269" si="278">AG214+1</f>
        <v>67</v>
      </c>
      <c r="AH215" s="146">
        <f t="shared" si="245"/>
        <v>46285</v>
      </c>
      <c r="AI215" s="146">
        <f t="shared" si="275"/>
        <v>46283</v>
      </c>
      <c r="AJ215" s="146">
        <f t="shared" si="276"/>
        <v>46286</v>
      </c>
      <c r="AK215" s="146">
        <f t="shared" si="246"/>
        <v>46315</v>
      </c>
      <c r="AL215" s="144">
        <f t="shared" si="277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64"/>
        <v>44453</v>
      </c>
      <c r="B216" s="113">
        <f t="shared" si="256"/>
        <v>769.89890931999992</v>
      </c>
      <c r="C216" s="113">
        <f t="shared" si="270"/>
        <v>732.27536332</v>
      </c>
      <c r="D216" s="114">
        <f t="shared" si="265"/>
        <v>5769.98</v>
      </c>
      <c r="E216" s="115">
        <f t="shared" si="249"/>
        <v>5825.37</v>
      </c>
      <c r="F216" s="116">
        <f t="shared" si="250"/>
        <v>44397</v>
      </c>
      <c r="G216" s="117">
        <f t="shared" si="257"/>
        <v>9.5996866540266623E-3</v>
      </c>
      <c r="H216" s="118">
        <f t="shared" si="271"/>
        <v>44459</v>
      </c>
      <c r="I216" s="118">
        <f t="shared" si="258"/>
        <v>44459</v>
      </c>
      <c r="J216" s="119">
        <f t="shared" si="266"/>
        <v>20</v>
      </c>
      <c r="K216" s="119">
        <f t="shared" si="252"/>
        <v>16</v>
      </c>
      <c r="L216" s="8">
        <f t="shared" si="267"/>
        <v>1.0076723999999999</v>
      </c>
      <c r="M216" s="120">
        <f t="shared" si="251"/>
        <v>1.00530005</v>
      </c>
      <c r="N216" s="120">
        <f t="shared" si="244"/>
        <v>1.0373970126845993</v>
      </c>
      <c r="O216" s="113">
        <f t="shared" si="248"/>
        <v>1.0453563299999999</v>
      </c>
      <c r="P216" s="113">
        <f t="shared" si="259"/>
        <v>765.48868633999996</v>
      </c>
      <c r="Q216" s="167">
        <f t="shared" si="272"/>
        <v>0</v>
      </c>
      <c r="R216" s="168">
        <f t="shared" si="268"/>
        <v>0</v>
      </c>
      <c r="S216" s="113">
        <f t="shared" si="260"/>
        <v>0</v>
      </c>
      <c r="T216" s="123">
        <f t="shared" si="269"/>
        <v>9.4700000000000006E-2</v>
      </c>
      <c r="U216" s="121">
        <f t="shared" si="247"/>
        <v>16</v>
      </c>
      <c r="V216" s="121">
        <v>252</v>
      </c>
      <c r="W216" s="120">
        <f t="shared" si="261"/>
        <v>1.0057613169999999</v>
      </c>
      <c r="X216" s="113">
        <f t="shared" si="262"/>
        <v>4.4102229800000003</v>
      </c>
      <c r="Y216" s="113">
        <f t="shared" si="263"/>
        <v>0</v>
      </c>
      <c r="Z216" s="126" t="str">
        <f t="shared" si="273"/>
        <v>J=</v>
      </c>
      <c r="AA216" s="118">
        <f t="shared" si="274"/>
        <v>44459</v>
      </c>
      <c r="AB216" s="4"/>
      <c r="AD216" s="154">
        <v>45285</v>
      </c>
      <c r="AE216" s="155" t="s">
        <v>78</v>
      </c>
      <c r="AG216" s="144">
        <f t="shared" si="278"/>
        <v>68</v>
      </c>
      <c r="AH216" s="146">
        <f t="shared" si="245"/>
        <v>46315</v>
      </c>
      <c r="AI216" s="146">
        <f t="shared" si="275"/>
        <v>46314</v>
      </c>
      <c r="AJ216" s="146">
        <f t="shared" si="276"/>
        <v>46315</v>
      </c>
      <c r="AK216" s="146">
        <f t="shared" si="246"/>
        <v>46346</v>
      </c>
      <c r="AL216" s="144">
        <f t="shared" si="27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64"/>
        <v>44454</v>
      </c>
      <c r="B217" s="113">
        <f t="shared" si="256"/>
        <v>770.54339444000004</v>
      </c>
      <c r="C217" s="113">
        <f t="shared" si="270"/>
        <v>732.27536332</v>
      </c>
      <c r="D217" s="114">
        <f t="shared" si="265"/>
        <v>5769.98</v>
      </c>
      <c r="E217" s="115">
        <f t="shared" si="249"/>
        <v>5825.37</v>
      </c>
      <c r="F217" s="116">
        <f t="shared" si="250"/>
        <v>44397</v>
      </c>
      <c r="G217" s="117">
        <f t="shared" si="257"/>
        <v>9.5996866540266623E-3</v>
      </c>
      <c r="H217" s="118">
        <f t="shared" si="271"/>
        <v>44459</v>
      </c>
      <c r="I217" s="118">
        <f t="shared" si="258"/>
        <v>44459</v>
      </c>
      <c r="J217" s="119">
        <f t="shared" si="266"/>
        <v>20</v>
      </c>
      <c r="K217" s="119">
        <f t="shared" si="252"/>
        <v>17</v>
      </c>
      <c r="L217" s="8">
        <f t="shared" si="267"/>
        <v>1.0081538800000001</v>
      </c>
      <c r="M217" s="120">
        <f t="shared" si="251"/>
        <v>1.00530005</v>
      </c>
      <c r="N217" s="120">
        <f t="shared" si="244"/>
        <v>1.0373970126845993</v>
      </c>
      <c r="O217" s="113">
        <f t="shared" si="248"/>
        <v>1.0458558200000001</v>
      </c>
      <c r="P217" s="113">
        <f t="shared" si="259"/>
        <v>765.85445057000004</v>
      </c>
      <c r="Q217" s="167">
        <f t="shared" si="272"/>
        <v>0</v>
      </c>
      <c r="R217" s="168">
        <f t="shared" si="268"/>
        <v>0</v>
      </c>
      <c r="S217" s="113">
        <f t="shared" si="260"/>
        <v>0</v>
      </c>
      <c r="T217" s="123">
        <f t="shared" si="269"/>
        <v>9.4700000000000006E-2</v>
      </c>
      <c r="U217" s="121">
        <f t="shared" si="247"/>
        <v>17</v>
      </c>
      <c r="V217" s="121">
        <v>252</v>
      </c>
      <c r="W217" s="120">
        <f t="shared" si="261"/>
        <v>1.0061225</v>
      </c>
      <c r="X217" s="113">
        <f t="shared" si="262"/>
        <v>4.6889438700000001</v>
      </c>
      <c r="Y217" s="113">
        <f t="shared" si="263"/>
        <v>0</v>
      </c>
      <c r="Z217" s="126" t="str">
        <f t="shared" si="273"/>
        <v>J=</v>
      </c>
      <c r="AA217" s="118">
        <f t="shared" si="274"/>
        <v>44459</v>
      </c>
      <c r="AB217" s="4"/>
      <c r="AD217" s="154">
        <v>41640</v>
      </c>
      <c r="AE217" s="155" t="s">
        <v>80</v>
      </c>
      <c r="AG217" s="144">
        <f t="shared" si="278"/>
        <v>69</v>
      </c>
      <c r="AH217" s="146">
        <f t="shared" si="245"/>
        <v>46346</v>
      </c>
      <c r="AI217" s="146">
        <f t="shared" si="275"/>
        <v>46345</v>
      </c>
      <c r="AJ217" s="146">
        <f t="shared" si="276"/>
        <v>46346</v>
      </c>
      <c r="AK217" s="146">
        <f t="shared" si="246"/>
        <v>46377</v>
      </c>
      <c r="AL217" s="144">
        <f t="shared" si="27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64"/>
        <v>44455</v>
      </c>
      <c r="B218" s="113">
        <f t="shared" si="256"/>
        <v>771.18840475000002</v>
      </c>
      <c r="C218" s="113">
        <f t="shared" si="270"/>
        <v>732.27536332</v>
      </c>
      <c r="D218" s="114">
        <f t="shared" si="265"/>
        <v>5769.98</v>
      </c>
      <c r="E218" s="115">
        <f t="shared" si="249"/>
        <v>5825.37</v>
      </c>
      <c r="F218" s="116">
        <f t="shared" si="250"/>
        <v>44397</v>
      </c>
      <c r="G218" s="117">
        <f t="shared" si="257"/>
        <v>9.5996866540266623E-3</v>
      </c>
      <c r="H218" s="118">
        <f t="shared" si="271"/>
        <v>44459</v>
      </c>
      <c r="I218" s="118">
        <f t="shared" si="258"/>
        <v>44459</v>
      </c>
      <c r="J218" s="119">
        <f t="shared" si="266"/>
        <v>20</v>
      </c>
      <c r="K218" s="119">
        <f t="shared" si="252"/>
        <v>18</v>
      </c>
      <c r="L218" s="8">
        <f t="shared" si="267"/>
        <v>1.00863558</v>
      </c>
      <c r="M218" s="120">
        <f t="shared" si="251"/>
        <v>1.00530005</v>
      </c>
      <c r="N218" s="120">
        <f t="shared" si="244"/>
        <v>1.0373970126845993</v>
      </c>
      <c r="O218" s="113">
        <f t="shared" si="248"/>
        <v>1.04635553</v>
      </c>
      <c r="P218" s="113">
        <f t="shared" si="259"/>
        <v>766.22037589000001</v>
      </c>
      <c r="Q218" s="167">
        <f t="shared" si="272"/>
        <v>0</v>
      </c>
      <c r="R218" s="168">
        <f t="shared" si="268"/>
        <v>0</v>
      </c>
      <c r="S218" s="113">
        <f t="shared" si="260"/>
        <v>0</v>
      </c>
      <c r="T218" s="123">
        <f t="shared" si="269"/>
        <v>9.4700000000000006E-2</v>
      </c>
      <c r="U218" s="121">
        <f t="shared" si="247"/>
        <v>18</v>
      </c>
      <c r="V218" s="121">
        <v>252</v>
      </c>
      <c r="W218" s="120">
        <f t="shared" si="261"/>
        <v>1.0064838119999999</v>
      </c>
      <c r="X218" s="113">
        <f t="shared" si="262"/>
        <v>4.9680288600000004</v>
      </c>
      <c r="Y218" s="113">
        <f t="shared" si="263"/>
        <v>0</v>
      </c>
      <c r="Z218" s="126" t="str">
        <f t="shared" si="273"/>
        <v>J=</v>
      </c>
      <c r="AA218" s="118">
        <f t="shared" si="274"/>
        <v>44459</v>
      </c>
      <c r="AB218" s="4"/>
      <c r="AD218" s="154">
        <v>41701</v>
      </c>
      <c r="AE218" s="155" t="s">
        <v>69</v>
      </c>
      <c r="AG218" s="144">
        <f t="shared" si="278"/>
        <v>70</v>
      </c>
      <c r="AH218" s="146">
        <f t="shared" si="245"/>
        <v>46376</v>
      </c>
      <c r="AI218" s="146">
        <f t="shared" si="275"/>
        <v>46374</v>
      </c>
      <c r="AJ218" s="146">
        <f t="shared" si="276"/>
        <v>46377</v>
      </c>
      <c r="AK218" s="146">
        <f t="shared" si="246"/>
        <v>46407</v>
      </c>
      <c r="AL218" s="144">
        <f t="shared" si="27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64"/>
        <v>44456</v>
      </c>
      <c r="B219" s="113">
        <f t="shared" si="256"/>
        <v>771.83397084000001</v>
      </c>
      <c r="C219" s="113">
        <f t="shared" si="270"/>
        <v>732.27536332</v>
      </c>
      <c r="D219" s="114">
        <f t="shared" si="265"/>
        <v>5769.98</v>
      </c>
      <c r="E219" s="115">
        <f t="shared" si="249"/>
        <v>5825.37</v>
      </c>
      <c r="F219" s="116">
        <f t="shared" si="250"/>
        <v>44397</v>
      </c>
      <c r="G219" s="117">
        <f t="shared" si="257"/>
        <v>9.5996866540266623E-3</v>
      </c>
      <c r="H219" s="118">
        <f t="shared" si="271"/>
        <v>44459</v>
      </c>
      <c r="I219" s="118">
        <f t="shared" si="258"/>
        <v>44459</v>
      </c>
      <c r="J219" s="119">
        <f t="shared" si="266"/>
        <v>20</v>
      </c>
      <c r="K219" s="119">
        <f t="shared" si="252"/>
        <v>19</v>
      </c>
      <c r="L219" s="8">
        <f t="shared" si="267"/>
        <v>1.00911752</v>
      </c>
      <c r="M219" s="120">
        <f t="shared" si="251"/>
        <v>1.00530005</v>
      </c>
      <c r="N219" s="120">
        <f t="shared" si="244"/>
        <v>1.0373970126845993</v>
      </c>
      <c r="O219" s="113">
        <f t="shared" si="248"/>
        <v>1.0468554999999999</v>
      </c>
      <c r="P219" s="113">
        <f t="shared" si="259"/>
        <v>766.58649160000004</v>
      </c>
      <c r="Q219" s="167">
        <f t="shared" si="272"/>
        <v>0</v>
      </c>
      <c r="R219" s="168">
        <f t="shared" si="268"/>
        <v>0</v>
      </c>
      <c r="S219" s="113">
        <f t="shared" si="260"/>
        <v>0</v>
      </c>
      <c r="T219" s="123">
        <f t="shared" si="269"/>
        <v>9.4700000000000006E-2</v>
      </c>
      <c r="U219" s="121">
        <f t="shared" si="247"/>
        <v>19</v>
      </c>
      <c r="V219" s="121">
        <v>252</v>
      </c>
      <c r="W219" s="120">
        <f t="shared" si="261"/>
        <v>1.0068452539999999</v>
      </c>
      <c r="X219" s="113">
        <f t="shared" si="262"/>
        <v>5.2474792399999997</v>
      </c>
      <c r="Y219" s="113">
        <f t="shared" si="263"/>
        <v>0</v>
      </c>
      <c r="Z219" s="126" t="str">
        <f t="shared" si="273"/>
        <v>J=</v>
      </c>
      <c r="AA219" s="118">
        <f t="shared" si="274"/>
        <v>44459</v>
      </c>
      <c r="AB219" s="4"/>
      <c r="AD219" s="154">
        <v>41702</v>
      </c>
      <c r="AE219" s="155" t="s">
        <v>69</v>
      </c>
      <c r="AG219" s="144">
        <f t="shared" si="278"/>
        <v>71</v>
      </c>
      <c r="AH219" s="146">
        <f t="shared" si="245"/>
        <v>46407</v>
      </c>
      <c r="AI219" s="146">
        <f t="shared" si="275"/>
        <v>46406</v>
      </c>
      <c r="AJ219" s="146">
        <f t="shared" si="276"/>
        <v>46407</v>
      </c>
      <c r="AK219" s="146">
        <f t="shared" si="246"/>
        <v>46440</v>
      </c>
      <c r="AL219" s="144">
        <f t="shared" si="27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64"/>
        <v>44457</v>
      </c>
      <c r="B220" s="113">
        <f t="shared" si="256"/>
        <v>772.48006279999993</v>
      </c>
      <c r="C220" s="113">
        <f t="shared" si="270"/>
        <v>732.27536332</v>
      </c>
      <c r="D220" s="114">
        <f t="shared" si="265"/>
        <v>5769.98</v>
      </c>
      <c r="E220" s="115">
        <f t="shared" si="249"/>
        <v>5825.37</v>
      </c>
      <c r="F220" s="116">
        <f t="shared" si="250"/>
        <v>44397</v>
      </c>
      <c r="G220" s="117">
        <f t="shared" si="257"/>
        <v>9.5996866540266623E-3</v>
      </c>
      <c r="H220" s="118">
        <f t="shared" si="271"/>
        <v>44459</v>
      </c>
      <c r="I220" s="118">
        <f t="shared" si="258"/>
        <v>44459</v>
      </c>
      <c r="J220" s="119">
        <f t="shared" si="266"/>
        <v>20</v>
      </c>
      <c r="K220" s="119">
        <f t="shared" si="252"/>
        <v>20</v>
      </c>
      <c r="L220" s="8">
        <f t="shared" si="267"/>
        <v>1.00959968</v>
      </c>
      <c r="M220" s="120">
        <f t="shared" si="251"/>
        <v>1.00530005</v>
      </c>
      <c r="N220" s="120">
        <f t="shared" si="244"/>
        <v>1.0373970126845993</v>
      </c>
      <c r="O220" s="113">
        <f t="shared" si="248"/>
        <v>1.0473556900000001</v>
      </c>
      <c r="P220" s="113">
        <f t="shared" si="259"/>
        <v>766.95276841999998</v>
      </c>
      <c r="Q220" s="167">
        <f t="shared" si="272"/>
        <v>0</v>
      </c>
      <c r="R220" s="168">
        <f t="shared" si="268"/>
        <v>0</v>
      </c>
      <c r="S220" s="113">
        <f t="shared" si="260"/>
        <v>0</v>
      </c>
      <c r="T220" s="123">
        <f t="shared" si="269"/>
        <v>9.4700000000000006E-2</v>
      </c>
      <c r="U220" s="121">
        <f t="shared" si="247"/>
        <v>20</v>
      </c>
      <c r="V220" s="121">
        <v>252</v>
      </c>
      <c r="W220" s="120">
        <f t="shared" si="261"/>
        <v>1.0072068249999999</v>
      </c>
      <c r="X220" s="113">
        <f t="shared" si="262"/>
        <v>5.5272943799999998</v>
      </c>
      <c r="Y220" s="113">
        <f t="shared" si="263"/>
        <v>0</v>
      </c>
      <c r="Z220" s="126" t="str">
        <f t="shared" si="273"/>
        <v>J=</v>
      </c>
      <c r="AA220" s="118">
        <f t="shared" si="274"/>
        <v>44459</v>
      </c>
      <c r="AB220" s="4"/>
      <c r="AD220" s="154">
        <v>41747</v>
      </c>
      <c r="AE220" s="155" t="s">
        <v>81</v>
      </c>
      <c r="AG220" s="144">
        <f t="shared" si="278"/>
        <v>72</v>
      </c>
      <c r="AH220" s="146">
        <f t="shared" si="245"/>
        <v>46438</v>
      </c>
      <c r="AI220" s="146">
        <f t="shared" si="275"/>
        <v>46437</v>
      </c>
      <c r="AJ220" s="146">
        <f t="shared" si="276"/>
        <v>46440</v>
      </c>
      <c r="AK220" s="146">
        <f t="shared" si="246"/>
        <v>46468</v>
      </c>
      <c r="AL220" s="144">
        <f t="shared" si="277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64"/>
        <v>44458</v>
      </c>
      <c r="B221" s="113">
        <f t="shared" si="256"/>
        <v>772.48006279999993</v>
      </c>
      <c r="C221" s="113">
        <f t="shared" si="270"/>
        <v>732.27536332</v>
      </c>
      <c r="D221" s="114">
        <f t="shared" si="265"/>
        <v>5769.98</v>
      </c>
      <c r="E221" s="115">
        <f t="shared" si="249"/>
        <v>5825.37</v>
      </c>
      <c r="F221" s="116">
        <f t="shared" si="250"/>
        <v>44397</v>
      </c>
      <c r="G221" s="117">
        <f t="shared" si="257"/>
        <v>9.5996866540266623E-3</v>
      </c>
      <c r="H221" s="118">
        <f t="shared" si="271"/>
        <v>44459</v>
      </c>
      <c r="I221" s="118">
        <f t="shared" si="258"/>
        <v>44459</v>
      </c>
      <c r="J221" s="119">
        <f t="shared" si="266"/>
        <v>20</v>
      </c>
      <c r="K221" s="119">
        <f t="shared" si="252"/>
        <v>20</v>
      </c>
      <c r="L221" s="8">
        <f t="shared" si="267"/>
        <v>1.00959968</v>
      </c>
      <c r="M221" s="120">
        <f t="shared" si="251"/>
        <v>1.00530005</v>
      </c>
      <c r="N221" s="120">
        <f t="shared" si="244"/>
        <v>1.0373970126845993</v>
      </c>
      <c r="O221" s="113">
        <f t="shared" si="248"/>
        <v>1.0473556900000001</v>
      </c>
      <c r="P221" s="113">
        <f t="shared" si="259"/>
        <v>766.95276841999998</v>
      </c>
      <c r="Q221" s="167">
        <f t="shared" si="272"/>
        <v>0</v>
      </c>
      <c r="R221" s="168">
        <f t="shared" si="268"/>
        <v>0</v>
      </c>
      <c r="S221" s="113">
        <f t="shared" si="260"/>
        <v>0</v>
      </c>
      <c r="T221" s="123">
        <f t="shared" si="269"/>
        <v>9.4700000000000006E-2</v>
      </c>
      <c r="U221" s="121">
        <f t="shared" si="247"/>
        <v>20</v>
      </c>
      <c r="V221" s="121">
        <v>252</v>
      </c>
      <c r="W221" s="120">
        <f t="shared" si="261"/>
        <v>1.0072068249999999</v>
      </c>
      <c r="X221" s="113">
        <f t="shared" si="262"/>
        <v>5.5272943799999998</v>
      </c>
      <c r="Y221" s="113">
        <f t="shared" si="263"/>
        <v>0</v>
      </c>
      <c r="Z221" s="126" t="str">
        <f t="shared" si="273"/>
        <v>J=</v>
      </c>
      <c r="AA221" s="118">
        <f t="shared" si="274"/>
        <v>44459</v>
      </c>
      <c r="AB221" s="4"/>
      <c r="AD221" s="154">
        <v>41750</v>
      </c>
      <c r="AE221" s="155" t="s">
        <v>70</v>
      </c>
      <c r="AG221" s="144">
        <f t="shared" si="278"/>
        <v>73</v>
      </c>
      <c r="AH221" s="146">
        <f t="shared" si="245"/>
        <v>46466</v>
      </c>
      <c r="AI221" s="146">
        <f t="shared" si="275"/>
        <v>46465</v>
      </c>
      <c r="AJ221" s="146">
        <f t="shared" si="276"/>
        <v>46468</v>
      </c>
      <c r="AK221" s="146">
        <f t="shared" si="246"/>
        <v>46497</v>
      </c>
      <c r="AL221" s="144">
        <f t="shared" si="277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64"/>
        <v>44459</v>
      </c>
      <c r="B222" s="113">
        <f t="shared" si="256"/>
        <v>772.48006279999993</v>
      </c>
      <c r="C222" s="113">
        <f t="shared" si="270"/>
        <v>732.27536332</v>
      </c>
      <c r="D222" s="114">
        <f t="shared" si="265"/>
        <v>5769.98</v>
      </c>
      <c r="E222" s="115">
        <f t="shared" si="249"/>
        <v>5825.37</v>
      </c>
      <c r="F222" s="116">
        <f t="shared" si="250"/>
        <v>44397</v>
      </c>
      <c r="G222" s="117">
        <f t="shared" si="257"/>
        <v>9.5996866540266623E-3</v>
      </c>
      <c r="H222" s="118">
        <f t="shared" si="271"/>
        <v>44489</v>
      </c>
      <c r="I222" s="118">
        <f t="shared" si="258"/>
        <v>44459</v>
      </c>
      <c r="J222" s="119">
        <f t="shared" si="266"/>
        <v>20</v>
      </c>
      <c r="K222" s="119">
        <f t="shared" si="252"/>
        <v>20</v>
      </c>
      <c r="L222" s="8">
        <f t="shared" si="267"/>
        <v>1.00959968</v>
      </c>
      <c r="M222" s="120">
        <f t="shared" si="251"/>
        <v>1.00530005</v>
      </c>
      <c r="N222" s="120">
        <f t="shared" si="244"/>
        <v>1.0373970126845993</v>
      </c>
      <c r="O222" s="113">
        <f t="shared" si="248"/>
        <v>1.0473556900000001</v>
      </c>
      <c r="P222" s="113">
        <f t="shared" si="259"/>
        <v>766.95276841999998</v>
      </c>
      <c r="Q222" s="167">
        <f t="shared" si="272"/>
        <v>7</v>
      </c>
      <c r="R222" s="168">
        <f t="shared" si="268"/>
        <v>5.4002597415906205E-2</v>
      </c>
      <c r="S222" s="113">
        <f t="shared" si="260"/>
        <v>41.417441590000003</v>
      </c>
      <c r="T222" s="123">
        <f t="shared" si="269"/>
        <v>9.4700000000000006E-2</v>
      </c>
      <c r="U222" s="121">
        <f t="shared" si="247"/>
        <v>20</v>
      </c>
      <c r="V222" s="121">
        <v>252</v>
      </c>
      <c r="W222" s="120">
        <f t="shared" si="261"/>
        <v>1.0072068249999999</v>
      </c>
      <c r="X222" s="113">
        <f t="shared" si="262"/>
        <v>5.5272943799999998</v>
      </c>
      <c r="Y222" s="113">
        <f t="shared" si="263"/>
        <v>46.944735970000004</v>
      </c>
      <c r="Z222" s="126" t="str">
        <f t="shared" si="273"/>
        <v>J=</v>
      </c>
      <c r="AA222" s="118">
        <f t="shared" si="274"/>
        <v>44459</v>
      </c>
      <c r="AB222" s="4"/>
      <c r="AD222" s="154">
        <v>41760</v>
      </c>
      <c r="AE222" s="155" t="s">
        <v>73</v>
      </c>
      <c r="AG222" s="144">
        <f t="shared" si="278"/>
        <v>74</v>
      </c>
      <c r="AH222" s="146">
        <f t="shared" si="245"/>
        <v>46497</v>
      </c>
      <c r="AI222" s="146">
        <f t="shared" si="275"/>
        <v>46496</v>
      </c>
      <c r="AJ222" s="146">
        <f t="shared" si="276"/>
        <v>46497</v>
      </c>
      <c r="AK222" s="146">
        <f t="shared" si="246"/>
        <v>46527</v>
      </c>
      <c r="AL222" s="144">
        <f t="shared" si="27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64"/>
        <v>44460</v>
      </c>
      <c r="B223" s="113">
        <f t="shared" si="256"/>
        <v>726.09531238</v>
      </c>
      <c r="C223" s="113">
        <f t="shared" si="270"/>
        <v>692.73059167999997</v>
      </c>
      <c r="D223" s="114">
        <f t="shared" si="265"/>
        <v>5825.37</v>
      </c>
      <c r="E223" s="115">
        <f t="shared" si="249"/>
        <v>5876.05</v>
      </c>
      <c r="F223" s="116">
        <f t="shared" si="250"/>
        <v>44428</v>
      </c>
      <c r="G223" s="117">
        <f t="shared" si="257"/>
        <v>8.699876574363552E-3</v>
      </c>
      <c r="H223" s="118">
        <f t="shared" si="271"/>
        <v>44489</v>
      </c>
      <c r="I223" s="118">
        <f t="shared" si="258"/>
        <v>44489</v>
      </c>
      <c r="J223" s="119">
        <f t="shared" si="266"/>
        <v>21</v>
      </c>
      <c r="K223" s="119">
        <f t="shared" si="252"/>
        <v>1</v>
      </c>
      <c r="L223" s="8">
        <f t="shared" si="267"/>
        <v>1.0004125699999999</v>
      </c>
      <c r="M223" s="120">
        <f t="shared" si="251"/>
        <v>1.00959968</v>
      </c>
      <c r="N223" s="120">
        <f t="shared" ref="N223:N286" si="279">IF(I223&gt;I222,N222*M223,N222)</f>
        <v>1.0473556920393274</v>
      </c>
      <c r="O223" s="113">
        <f t="shared" si="248"/>
        <v>1.0477877900000001</v>
      </c>
      <c r="P223" s="113">
        <f t="shared" si="259"/>
        <v>725.83465572</v>
      </c>
      <c r="Q223" s="167">
        <f t="shared" si="272"/>
        <v>0</v>
      </c>
      <c r="R223" s="168">
        <f t="shared" si="268"/>
        <v>0</v>
      </c>
      <c r="S223" s="113">
        <f t="shared" si="260"/>
        <v>0</v>
      </c>
      <c r="T223" s="123">
        <f t="shared" si="269"/>
        <v>9.4700000000000006E-2</v>
      </c>
      <c r="U223" s="121">
        <f t="shared" si="247"/>
        <v>1</v>
      </c>
      <c r="V223" s="121">
        <v>252</v>
      </c>
      <c r="W223" s="120">
        <f t="shared" si="261"/>
        <v>1.000359113</v>
      </c>
      <c r="X223" s="113">
        <f t="shared" si="262"/>
        <v>0.26065665999999998</v>
      </c>
      <c r="Y223" s="113">
        <f t="shared" si="263"/>
        <v>0</v>
      </c>
      <c r="Z223" s="126" t="str">
        <f t="shared" si="273"/>
        <v>J=</v>
      </c>
      <c r="AA223" s="118">
        <f t="shared" si="274"/>
        <v>44489</v>
      </c>
      <c r="AB223" s="4"/>
      <c r="AD223" s="154">
        <v>41809</v>
      </c>
      <c r="AE223" s="155" t="s">
        <v>82</v>
      </c>
      <c r="AG223" s="144">
        <f t="shared" si="278"/>
        <v>75</v>
      </c>
      <c r="AH223" s="146">
        <f t="shared" si="245"/>
        <v>46527</v>
      </c>
      <c r="AI223" s="146">
        <f t="shared" si="275"/>
        <v>46526</v>
      </c>
      <c r="AJ223" s="146">
        <f t="shared" si="276"/>
        <v>46527</v>
      </c>
      <c r="AK223" s="146">
        <f t="shared" si="246"/>
        <v>46559</v>
      </c>
      <c r="AL223" s="144">
        <f t="shared" si="277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64"/>
        <v>44461</v>
      </c>
      <c r="B224" s="113">
        <f t="shared" si="256"/>
        <v>726.65573901000005</v>
      </c>
      <c r="C224" s="113">
        <f t="shared" si="270"/>
        <v>692.73059167999997</v>
      </c>
      <c r="D224" s="114">
        <f t="shared" si="265"/>
        <v>5825.37</v>
      </c>
      <c r="E224" s="115">
        <f t="shared" si="249"/>
        <v>5876.05</v>
      </c>
      <c r="F224" s="116">
        <f t="shared" si="250"/>
        <v>44428</v>
      </c>
      <c r="G224" s="117">
        <f t="shared" si="257"/>
        <v>8.699876574363552E-3</v>
      </c>
      <c r="H224" s="118">
        <f t="shared" si="271"/>
        <v>44489</v>
      </c>
      <c r="I224" s="118">
        <f t="shared" si="258"/>
        <v>44489</v>
      </c>
      <c r="J224" s="119">
        <f t="shared" si="266"/>
        <v>21</v>
      </c>
      <c r="K224" s="119">
        <f t="shared" si="252"/>
        <v>2</v>
      </c>
      <c r="L224" s="8">
        <f t="shared" si="267"/>
        <v>1.00082531</v>
      </c>
      <c r="M224" s="120">
        <f t="shared" si="251"/>
        <v>1.00959968</v>
      </c>
      <c r="N224" s="120">
        <f t="shared" si="279"/>
        <v>1.0473556920393274</v>
      </c>
      <c r="O224" s="113">
        <f t="shared" si="248"/>
        <v>1.0482200800000001</v>
      </c>
      <c r="P224" s="113">
        <f t="shared" si="259"/>
        <v>726.13411622000001</v>
      </c>
      <c r="Q224" s="167">
        <f t="shared" si="272"/>
        <v>0</v>
      </c>
      <c r="R224" s="168">
        <f t="shared" si="268"/>
        <v>0</v>
      </c>
      <c r="S224" s="113">
        <f t="shared" si="260"/>
        <v>0</v>
      </c>
      <c r="T224" s="123">
        <f t="shared" si="269"/>
        <v>9.4700000000000006E-2</v>
      </c>
      <c r="U224" s="121">
        <f t="shared" si="247"/>
        <v>2</v>
      </c>
      <c r="V224" s="121">
        <v>252</v>
      </c>
      <c r="W224" s="120">
        <f t="shared" si="261"/>
        <v>1.0007183559999999</v>
      </c>
      <c r="X224" s="113">
        <f t="shared" si="262"/>
        <v>0.52162279</v>
      </c>
      <c r="Y224" s="113">
        <f t="shared" si="263"/>
        <v>0</v>
      </c>
      <c r="Z224" s="126" t="str">
        <f t="shared" si="273"/>
        <v>J=</v>
      </c>
      <c r="AA224" s="118">
        <f t="shared" si="274"/>
        <v>44489</v>
      </c>
      <c r="AB224" s="4"/>
      <c r="AD224" s="154">
        <v>41998</v>
      </c>
      <c r="AE224" s="155" t="s">
        <v>78</v>
      </c>
      <c r="AG224" s="144">
        <f t="shared" si="278"/>
        <v>76</v>
      </c>
      <c r="AH224" s="146">
        <f t="shared" si="245"/>
        <v>46558</v>
      </c>
      <c r="AI224" s="146">
        <f t="shared" si="275"/>
        <v>46556</v>
      </c>
      <c r="AJ224" s="146">
        <f t="shared" si="276"/>
        <v>46559</v>
      </c>
      <c r="AK224" s="146">
        <f t="shared" si="246"/>
        <v>46588</v>
      </c>
      <c r="AL224" s="144">
        <f t="shared" si="277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64"/>
        <v>44462</v>
      </c>
      <c r="B225" s="113">
        <f t="shared" si="256"/>
        <v>727.21659863000002</v>
      </c>
      <c r="C225" s="113">
        <f t="shared" si="270"/>
        <v>692.73059167999997</v>
      </c>
      <c r="D225" s="114">
        <f t="shared" si="265"/>
        <v>5825.37</v>
      </c>
      <c r="E225" s="115">
        <f t="shared" si="249"/>
        <v>5876.05</v>
      </c>
      <c r="F225" s="116">
        <f t="shared" si="250"/>
        <v>44428</v>
      </c>
      <c r="G225" s="117">
        <f t="shared" si="257"/>
        <v>8.699876574363552E-3</v>
      </c>
      <c r="H225" s="118">
        <f t="shared" si="271"/>
        <v>44489</v>
      </c>
      <c r="I225" s="118">
        <f t="shared" si="258"/>
        <v>44489</v>
      </c>
      <c r="J225" s="119">
        <f t="shared" si="266"/>
        <v>21</v>
      </c>
      <c r="K225" s="119">
        <f t="shared" si="252"/>
        <v>3</v>
      </c>
      <c r="L225" s="8">
        <f t="shared" si="267"/>
        <v>1.00123823</v>
      </c>
      <c r="M225" s="120">
        <f t="shared" si="251"/>
        <v>1.00959968</v>
      </c>
      <c r="N225" s="120">
        <f t="shared" si="279"/>
        <v>1.0473556920393274</v>
      </c>
      <c r="O225" s="113">
        <f t="shared" si="248"/>
        <v>1.0486525499999999</v>
      </c>
      <c r="P225" s="113">
        <f t="shared" si="259"/>
        <v>726.43370142000003</v>
      </c>
      <c r="Q225" s="167">
        <f t="shared" si="272"/>
        <v>0</v>
      </c>
      <c r="R225" s="168">
        <f t="shared" si="268"/>
        <v>0</v>
      </c>
      <c r="S225" s="113">
        <f t="shared" si="260"/>
        <v>0</v>
      </c>
      <c r="T225" s="123">
        <f t="shared" si="269"/>
        <v>9.4700000000000006E-2</v>
      </c>
      <c r="U225" s="121">
        <f t="shared" si="247"/>
        <v>3</v>
      </c>
      <c r="V225" s="121">
        <v>252</v>
      </c>
      <c r="W225" s="120">
        <f t="shared" si="261"/>
        <v>1.001077727</v>
      </c>
      <c r="X225" s="113">
        <f t="shared" si="262"/>
        <v>0.78289721000000001</v>
      </c>
      <c r="Y225" s="113">
        <f t="shared" si="263"/>
        <v>0</v>
      </c>
      <c r="Z225" s="126" t="str">
        <f t="shared" si="273"/>
        <v>J=</v>
      </c>
      <c r="AA225" s="118">
        <f t="shared" si="274"/>
        <v>44489</v>
      </c>
      <c r="AB225" s="4"/>
      <c r="AD225" s="154">
        <v>42005</v>
      </c>
      <c r="AE225" s="155" t="s">
        <v>80</v>
      </c>
      <c r="AG225" s="144">
        <f t="shared" si="278"/>
        <v>77</v>
      </c>
      <c r="AH225" s="146">
        <f t="shared" si="245"/>
        <v>46588</v>
      </c>
      <c r="AI225" s="146">
        <f t="shared" si="275"/>
        <v>46587</v>
      </c>
      <c r="AJ225" s="146">
        <f t="shared" si="276"/>
        <v>46588</v>
      </c>
      <c r="AK225" s="146">
        <f t="shared" si="246"/>
        <v>46619</v>
      </c>
      <c r="AL225" s="144">
        <f t="shared" si="277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64"/>
        <v>44463</v>
      </c>
      <c r="B226" s="113">
        <f t="shared" si="256"/>
        <v>727.77789290999999</v>
      </c>
      <c r="C226" s="113">
        <f t="shared" si="270"/>
        <v>692.73059167999997</v>
      </c>
      <c r="D226" s="114">
        <f t="shared" si="265"/>
        <v>5825.37</v>
      </c>
      <c r="E226" s="115">
        <f t="shared" si="249"/>
        <v>5876.05</v>
      </c>
      <c r="F226" s="116">
        <f t="shared" si="250"/>
        <v>44428</v>
      </c>
      <c r="G226" s="117">
        <f t="shared" si="257"/>
        <v>8.699876574363552E-3</v>
      </c>
      <c r="H226" s="118">
        <f t="shared" si="271"/>
        <v>44489</v>
      </c>
      <c r="I226" s="118">
        <f t="shared" si="258"/>
        <v>44489</v>
      </c>
      <c r="J226" s="119">
        <f t="shared" si="266"/>
        <v>21</v>
      </c>
      <c r="K226" s="119">
        <f t="shared" si="252"/>
        <v>4</v>
      </c>
      <c r="L226" s="8">
        <f t="shared" si="267"/>
        <v>1.00165131</v>
      </c>
      <c r="M226" s="120">
        <f t="shared" si="251"/>
        <v>1.00959968</v>
      </c>
      <c r="N226" s="120">
        <f t="shared" si="279"/>
        <v>1.0473556920393274</v>
      </c>
      <c r="O226" s="113">
        <f t="shared" si="248"/>
        <v>1.0490851999999999</v>
      </c>
      <c r="P226" s="113">
        <f t="shared" si="259"/>
        <v>726.73341130999995</v>
      </c>
      <c r="Q226" s="167">
        <f t="shared" si="272"/>
        <v>0</v>
      </c>
      <c r="R226" s="168">
        <f t="shared" si="268"/>
        <v>0</v>
      </c>
      <c r="S226" s="113">
        <f t="shared" si="260"/>
        <v>0</v>
      </c>
      <c r="T226" s="123">
        <f t="shared" si="269"/>
        <v>9.4700000000000006E-2</v>
      </c>
      <c r="U226" s="121">
        <f t="shared" si="247"/>
        <v>4</v>
      </c>
      <c r="V226" s="121">
        <v>252</v>
      </c>
      <c r="W226" s="120">
        <f t="shared" si="261"/>
        <v>1.0014372279999999</v>
      </c>
      <c r="X226" s="113">
        <f t="shared" si="262"/>
        <v>1.0444815999999999</v>
      </c>
      <c r="Y226" s="113">
        <f t="shared" si="263"/>
        <v>0</v>
      </c>
      <c r="Z226" s="126" t="str">
        <f t="shared" si="273"/>
        <v>J=</v>
      </c>
      <c r="AA226" s="118">
        <f t="shared" si="274"/>
        <v>44489</v>
      </c>
      <c r="AB226" s="4"/>
      <c r="AD226" s="154">
        <v>42051</v>
      </c>
      <c r="AE226" s="155" t="s">
        <v>69</v>
      </c>
      <c r="AG226" s="144">
        <f t="shared" si="278"/>
        <v>78</v>
      </c>
      <c r="AH226" s="146">
        <f t="shared" si="245"/>
        <v>46619</v>
      </c>
      <c r="AI226" s="146">
        <f t="shared" si="275"/>
        <v>46618</v>
      </c>
      <c r="AJ226" s="146">
        <f t="shared" si="276"/>
        <v>46619</v>
      </c>
      <c r="AK226" s="146">
        <f t="shared" si="246"/>
        <v>46650</v>
      </c>
      <c r="AL226" s="144">
        <f t="shared" si="277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64"/>
        <v>44464</v>
      </c>
      <c r="B227" s="113">
        <f t="shared" si="256"/>
        <v>728.33961373</v>
      </c>
      <c r="C227" s="113">
        <f t="shared" si="270"/>
        <v>692.73059167999997</v>
      </c>
      <c r="D227" s="114">
        <f t="shared" si="265"/>
        <v>5825.37</v>
      </c>
      <c r="E227" s="115">
        <f t="shared" si="249"/>
        <v>5876.05</v>
      </c>
      <c r="F227" s="116">
        <f t="shared" si="250"/>
        <v>44428</v>
      </c>
      <c r="G227" s="117">
        <f t="shared" si="257"/>
        <v>8.699876574363552E-3</v>
      </c>
      <c r="H227" s="118">
        <f t="shared" si="271"/>
        <v>44489</v>
      </c>
      <c r="I227" s="118">
        <f t="shared" si="258"/>
        <v>44489</v>
      </c>
      <c r="J227" s="119">
        <f t="shared" si="266"/>
        <v>21</v>
      </c>
      <c r="K227" s="119">
        <f t="shared" si="252"/>
        <v>5</v>
      </c>
      <c r="L227" s="8">
        <f t="shared" si="267"/>
        <v>1.00206456</v>
      </c>
      <c r="M227" s="120">
        <f t="shared" si="251"/>
        <v>1.00959968</v>
      </c>
      <c r="N227" s="120">
        <f t="shared" si="279"/>
        <v>1.0473556920393274</v>
      </c>
      <c r="O227" s="113">
        <f t="shared" si="248"/>
        <v>1.0495180200000001</v>
      </c>
      <c r="P227" s="113">
        <f t="shared" si="259"/>
        <v>727.03323896999996</v>
      </c>
      <c r="Q227" s="167">
        <f t="shared" si="272"/>
        <v>0</v>
      </c>
      <c r="R227" s="168">
        <f t="shared" si="268"/>
        <v>0</v>
      </c>
      <c r="S227" s="113">
        <f t="shared" si="260"/>
        <v>0</v>
      </c>
      <c r="T227" s="123">
        <f t="shared" si="269"/>
        <v>9.4700000000000006E-2</v>
      </c>
      <c r="U227" s="121">
        <f t="shared" si="247"/>
        <v>5</v>
      </c>
      <c r="V227" s="121">
        <v>252</v>
      </c>
      <c r="W227" s="120">
        <f t="shared" si="261"/>
        <v>1.001796857</v>
      </c>
      <c r="X227" s="113">
        <f t="shared" si="262"/>
        <v>1.30637476</v>
      </c>
      <c r="Y227" s="113">
        <f t="shared" si="263"/>
        <v>0</v>
      </c>
      <c r="Z227" s="126" t="str">
        <f t="shared" si="273"/>
        <v>J=</v>
      </c>
      <c r="AA227" s="118">
        <f t="shared" si="274"/>
        <v>44489</v>
      </c>
      <c r="AB227" s="4"/>
      <c r="AD227" s="154">
        <v>42052</v>
      </c>
      <c r="AE227" s="155" t="s">
        <v>69</v>
      </c>
      <c r="AG227" s="144">
        <f t="shared" si="278"/>
        <v>79</v>
      </c>
      <c r="AH227" s="146">
        <f t="shared" ref="AH227:AH269" si="280">EDATE(AH226,1)</f>
        <v>46650</v>
      </c>
      <c r="AI227" s="146">
        <f t="shared" si="275"/>
        <v>46647</v>
      </c>
      <c r="AJ227" s="146">
        <f t="shared" si="276"/>
        <v>46650</v>
      </c>
      <c r="AK227" s="146">
        <f t="shared" ref="AK227:AK231" si="281">AJ228</f>
        <v>46680</v>
      </c>
      <c r="AL227" s="144">
        <f t="shared" si="27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64"/>
        <v>44465</v>
      </c>
      <c r="B228" s="113">
        <f t="shared" si="256"/>
        <v>728.33961373</v>
      </c>
      <c r="C228" s="113">
        <f t="shared" si="270"/>
        <v>692.73059167999997</v>
      </c>
      <c r="D228" s="114">
        <f t="shared" si="265"/>
        <v>5825.37</v>
      </c>
      <c r="E228" s="115">
        <f t="shared" si="249"/>
        <v>5876.05</v>
      </c>
      <c r="F228" s="116">
        <f t="shared" si="250"/>
        <v>44428</v>
      </c>
      <c r="G228" s="117">
        <f t="shared" si="257"/>
        <v>8.699876574363552E-3</v>
      </c>
      <c r="H228" s="118">
        <f t="shared" si="271"/>
        <v>44489</v>
      </c>
      <c r="I228" s="118">
        <f t="shared" si="258"/>
        <v>44489</v>
      </c>
      <c r="J228" s="119">
        <f t="shared" si="266"/>
        <v>21</v>
      </c>
      <c r="K228" s="119">
        <f t="shared" si="252"/>
        <v>5</v>
      </c>
      <c r="L228" s="8">
        <f t="shared" si="267"/>
        <v>1.00206456</v>
      </c>
      <c r="M228" s="120">
        <f t="shared" si="251"/>
        <v>1.00959968</v>
      </c>
      <c r="N228" s="120">
        <f t="shared" si="279"/>
        <v>1.0473556920393274</v>
      </c>
      <c r="O228" s="113">
        <f t="shared" si="248"/>
        <v>1.0495180200000001</v>
      </c>
      <c r="P228" s="113">
        <f t="shared" si="259"/>
        <v>727.03323896999996</v>
      </c>
      <c r="Q228" s="167">
        <f t="shared" si="272"/>
        <v>0</v>
      </c>
      <c r="R228" s="168">
        <f t="shared" si="268"/>
        <v>0</v>
      </c>
      <c r="S228" s="113">
        <f t="shared" si="260"/>
        <v>0</v>
      </c>
      <c r="T228" s="123">
        <f t="shared" si="269"/>
        <v>9.4700000000000006E-2</v>
      </c>
      <c r="U228" s="121">
        <f t="shared" si="247"/>
        <v>5</v>
      </c>
      <c r="V228" s="121">
        <v>252</v>
      </c>
      <c r="W228" s="120">
        <f t="shared" si="261"/>
        <v>1.001796857</v>
      </c>
      <c r="X228" s="113">
        <f t="shared" si="262"/>
        <v>1.30637476</v>
      </c>
      <c r="Y228" s="113">
        <f t="shared" si="263"/>
        <v>0</v>
      </c>
      <c r="Z228" s="126" t="str">
        <f t="shared" si="273"/>
        <v>J=</v>
      </c>
      <c r="AA228" s="118">
        <f t="shared" si="274"/>
        <v>44489</v>
      </c>
      <c r="AB228" s="4"/>
      <c r="AD228" s="154">
        <v>42097</v>
      </c>
      <c r="AE228" s="155" t="s">
        <v>81</v>
      </c>
      <c r="AG228" s="144">
        <f t="shared" si="278"/>
        <v>80</v>
      </c>
      <c r="AH228" s="146">
        <f t="shared" si="280"/>
        <v>46680</v>
      </c>
      <c r="AI228" s="146">
        <f t="shared" si="275"/>
        <v>46679</v>
      </c>
      <c r="AJ228" s="146">
        <f t="shared" si="276"/>
        <v>46680</v>
      </c>
      <c r="AK228" s="146">
        <f t="shared" si="281"/>
        <v>46713</v>
      </c>
      <c r="AL228" s="144">
        <f t="shared" si="277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64"/>
        <v>44466</v>
      </c>
      <c r="B229" s="113">
        <f t="shared" si="256"/>
        <v>728.33961373</v>
      </c>
      <c r="C229" s="113">
        <f t="shared" si="270"/>
        <v>692.73059167999997</v>
      </c>
      <c r="D229" s="114">
        <f t="shared" si="265"/>
        <v>5825.37</v>
      </c>
      <c r="E229" s="115">
        <f t="shared" si="249"/>
        <v>5876.05</v>
      </c>
      <c r="F229" s="116">
        <f t="shared" si="250"/>
        <v>44428</v>
      </c>
      <c r="G229" s="117">
        <f t="shared" si="257"/>
        <v>8.699876574363552E-3</v>
      </c>
      <c r="H229" s="118">
        <f t="shared" si="271"/>
        <v>44489</v>
      </c>
      <c r="I229" s="118">
        <f t="shared" si="258"/>
        <v>44489</v>
      </c>
      <c r="J229" s="119">
        <f t="shared" si="266"/>
        <v>21</v>
      </c>
      <c r="K229" s="119">
        <f t="shared" si="252"/>
        <v>5</v>
      </c>
      <c r="L229" s="8">
        <f t="shared" si="267"/>
        <v>1.00206456</v>
      </c>
      <c r="M229" s="120">
        <f t="shared" si="251"/>
        <v>1.00959968</v>
      </c>
      <c r="N229" s="120">
        <f t="shared" si="279"/>
        <v>1.0473556920393274</v>
      </c>
      <c r="O229" s="113">
        <f t="shared" si="248"/>
        <v>1.0495180200000001</v>
      </c>
      <c r="P229" s="113">
        <f t="shared" si="259"/>
        <v>727.03323896999996</v>
      </c>
      <c r="Q229" s="167">
        <f t="shared" si="272"/>
        <v>0</v>
      </c>
      <c r="R229" s="168">
        <f t="shared" si="268"/>
        <v>0</v>
      </c>
      <c r="S229" s="113">
        <f t="shared" si="260"/>
        <v>0</v>
      </c>
      <c r="T229" s="123">
        <f t="shared" si="269"/>
        <v>9.4700000000000006E-2</v>
      </c>
      <c r="U229" s="121">
        <f t="shared" ref="U229:U292" si="282">IF(Q228&gt;0,1,IF(K229=K228,U228,U228+1))</f>
        <v>5</v>
      </c>
      <c r="V229" s="121">
        <v>252</v>
      </c>
      <c r="W229" s="120">
        <f t="shared" si="261"/>
        <v>1.001796857</v>
      </c>
      <c r="X229" s="113">
        <f t="shared" si="262"/>
        <v>1.30637476</v>
      </c>
      <c r="Y229" s="113">
        <f t="shared" si="263"/>
        <v>0</v>
      </c>
      <c r="Z229" s="126" t="str">
        <f t="shared" si="273"/>
        <v>J=</v>
      </c>
      <c r="AA229" s="118">
        <f t="shared" si="274"/>
        <v>44489</v>
      </c>
      <c r="AB229" s="4"/>
      <c r="AD229" s="154">
        <v>42115</v>
      </c>
      <c r="AE229" s="155" t="s">
        <v>70</v>
      </c>
      <c r="AG229" s="144">
        <f t="shared" si="278"/>
        <v>81</v>
      </c>
      <c r="AH229" s="146">
        <f t="shared" si="280"/>
        <v>46711</v>
      </c>
      <c r="AI229" s="146">
        <f t="shared" si="275"/>
        <v>46710</v>
      </c>
      <c r="AJ229" s="146">
        <f t="shared" si="276"/>
        <v>46713</v>
      </c>
      <c r="AK229" s="146">
        <f t="shared" si="281"/>
        <v>46741</v>
      </c>
      <c r="AL229" s="144">
        <f t="shared" si="277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64"/>
        <v>44467</v>
      </c>
      <c r="B230" s="113">
        <f t="shared" si="256"/>
        <v>728.90176969999993</v>
      </c>
      <c r="C230" s="113">
        <f t="shared" si="270"/>
        <v>692.73059167999997</v>
      </c>
      <c r="D230" s="114">
        <f t="shared" si="265"/>
        <v>5825.37</v>
      </c>
      <c r="E230" s="115">
        <f t="shared" si="249"/>
        <v>5876.05</v>
      </c>
      <c r="F230" s="116">
        <f t="shared" si="250"/>
        <v>44428</v>
      </c>
      <c r="G230" s="117">
        <f t="shared" si="257"/>
        <v>8.699876574363552E-3</v>
      </c>
      <c r="H230" s="118">
        <f t="shared" si="271"/>
        <v>44489</v>
      </c>
      <c r="I230" s="118">
        <f t="shared" si="258"/>
        <v>44489</v>
      </c>
      <c r="J230" s="119">
        <f t="shared" si="266"/>
        <v>21</v>
      </c>
      <c r="K230" s="119">
        <f t="shared" si="252"/>
        <v>6</v>
      </c>
      <c r="L230" s="8">
        <f t="shared" si="267"/>
        <v>1.00247799</v>
      </c>
      <c r="M230" s="120">
        <f t="shared" si="251"/>
        <v>1.00959968</v>
      </c>
      <c r="N230" s="120">
        <f t="shared" si="279"/>
        <v>1.0473556920393274</v>
      </c>
      <c r="O230" s="113">
        <f t="shared" si="248"/>
        <v>1.04995102</v>
      </c>
      <c r="P230" s="113">
        <f t="shared" si="259"/>
        <v>727.33319130999996</v>
      </c>
      <c r="Q230" s="167">
        <f t="shared" si="272"/>
        <v>0</v>
      </c>
      <c r="R230" s="168">
        <f t="shared" si="268"/>
        <v>0</v>
      </c>
      <c r="S230" s="113">
        <f t="shared" si="260"/>
        <v>0</v>
      </c>
      <c r="T230" s="123">
        <f t="shared" si="269"/>
        <v>9.4700000000000006E-2</v>
      </c>
      <c r="U230" s="121">
        <f t="shared" si="282"/>
        <v>6</v>
      </c>
      <c r="V230" s="121">
        <v>252</v>
      </c>
      <c r="W230" s="120">
        <f t="shared" si="261"/>
        <v>1.0021566159999999</v>
      </c>
      <c r="X230" s="113">
        <f t="shared" si="262"/>
        <v>1.5685783900000001</v>
      </c>
      <c r="Y230" s="113">
        <f t="shared" si="263"/>
        <v>0</v>
      </c>
      <c r="Z230" s="126" t="str">
        <f t="shared" si="273"/>
        <v>J=</v>
      </c>
      <c r="AA230" s="118">
        <f t="shared" si="274"/>
        <v>44489</v>
      </c>
      <c r="AB230" s="4"/>
      <c r="AD230" s="154">
        <v>42125</v>
      </c>
      <c r="AE230" s="155" t="s">
        <v>83</v>
      </c>
      <c r="AG230" s="144">
        <f t="shared" si="278"/>
        <v>82</v>
      </c>
      <c r="AH230" s="146">
        <f t="shared" si="280"/>
        <v>46741</v>
      </c>
      <c r="AI230" s="146">
        <f t="shared" si="275"/>
        <v>46738</v>
      </c>
      <c r="AJ230" s="146">
        <f t="shared" si="276"/>
        <v>46741</v>
      </c>
      <c r="AK230" s="146">
        <f t="shared" si="281"/>
        <v>46772</v>
      </c>
      <c r="AL230" s="144">
        <f t="shared" si="277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64"/>
        <v>44468</v>
      </c>
      <c r="B231" s="113">
        <f t="shared" si="256"/>
        <v>729.46436038000002</v>
      </c>
      <c r="C231" s="113">
        <f t="shared" si="270"/>
        <v>692.73059167999997</v>
      </c>
      <c r="D231" s="114">
        <f t="shared" si="265"/>
        <v>5825.37</v>
      </c>
      <c r="E231" s="115">
        <f t="shared" si="249"/>
        <v>5876.05</v>
      </c>
      <c r="F231" s="116">
        <f t="shared" si="250"/>
        <v>44428</v>
      </c>
      <c r="G231" s="117">
        <f t="shared" si="257"/>
        <v>8.699876574363552E-3</v>
      </c>
      <c r="H231" s="118">
        <f t="shared" si="271"/>
        <v>44489</v>
      </c>
      <c r="I231" s="118">
        <f t="shared" si="258"/>
        <v>44489</v>
      </c>
      <c r="J231" s="119">
        <f t="shared" si="266"/>
        <v>21</v>
      </c>
      <c r="K231" s="119">
        <f t="shared" si="252"/>
        <v>7</v>
      </c>
      <c r="L231" s="8">
        <f t="shared" si="267"/>
        <v>1.00289158</v>
      </c>
      <c r="M231" s="120">
        <f t="shared" si="251"/>
        <v>1.00959968</v>
      </c>
      <c r="N231" s="120">
        <f t="shared" si="279"/>
        <v>1.0473556920393274</v>
      </c>
      <c r="O231" s="113">
        <f t="shared" si="248"/>
        <v>1.0503842000000001</v>
      </c>
      <c r="P231" s="113">
        <f t="shared" si="259"/>
        <v>727.63326834999998</v>
      </c>
      <c r="Q231" s="167">
        <f t="shared" si="272"/>
        <v>0</v>
      </c>
      <c r="R231" s="168">
        <f t="shared" si="268"/>
        <v>0</v>
      </c>
      <c r="S231" s="113">
        <f t="shared" si="260"/>
        <v>0</v>
      </c>
      <c r="T231" s="123">
        <f t="shared" si="269"/>
        <v>9.4700000000000006E-2</v>
      </c>
      <c r="U231" s="121">
        <f t="shared" si="282"/>
        <v>7</v>
      </c>
      <c r="V231" s="121">
        <v>252</v>
      </c>
      <c r="W231" s="120">
        <f t="shared" si="261"/>
        <v>1.0025165039999999</v>
      </c>
      <c r="X231" s="113">
        <f t="shared" si="262"/>
        <v>1.83109203</v>
      </c>
      <c r="Y231" s="113">
        <f t="shared" si="263"/>
        <v>0</v>
      </c>
      <c r="Z231" s="126" t="str">
        <f t="shared" si="273"/>
        <v>J=</v>
      </c>
      <c r="AA231" s="118">
        <f t="shared" si="274"/>
        <v>44489</v>
      </c>
      <c r="AB231" s="4"/>
      <c r="AD231" s="154">
        <v>42159</v>
      </c>
      <c r="AE231" s="155" t="s">
        <v>82</v>
      </c>
      <c r="AG231" s="144">
        <f t="shared" si="278"/>
        <v>83</v>
      </c>
      <c r="AH231" s="146">
        <f t="shared" si="280"/>
        <v>46772</v>
      </c>
      <c r="AI231" s="146">
        <f t="shared" si="275"/>
        <v>46771</v>
      </c>
      <c r="AJ231" s="146">
        <f t="shared" si="276"/>
        <v>46772</v>
      </c>
      <c r="AK231" s="146">
        <f t="shared" si="281"/>
        <v>46804</v>
      </c>
      <c r="AL231" s="144">
        <f t="shared" si="27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64"/>
        <v>44469</v>
      </c>
      <c r="B232" s="113">
        <f t="shared" si="256"/>
        <v>730.02738598999997</v>
      </c>
      <c r="C232" s="113">
        <f t="shared" si="270"/>
        <v>692.73059167999997</v>
      </c>
      <c r="D232" s="114">
        <f t="shared" si="265"/>
        <v>5825.37</v>
      </c>
      <c r="E232" s="115">
        <f t="shared" si="249"/>
        <v>5876.05</v>
      </c>
      <c r="F232" s="116">
        <f t="shared" si="250"/>
        <v>44428</v>
      </c>
      <c r="G232" s="117">
        <f t="shared" si="257"/>
        <v>8.699876574363552E-3</v>
      </c>
      <c r="H232" s="118">
        <f t="shared" si="271"/>
        <v>44489</v>
      </c>
      <c r="I232" s="118">
        <f t="shared" si="258"/>
        <v>44489</v>
      </c>
      <c r="J232" s="119">
        <f t="shared" si="266"/>
        <v>21</v>
      </c>
      <c r="K232" s="119">
        <f t="shared" si="252"/>
        <v>8</v>
      </c>
      <c r="L232" s="8">
        <f t="shared" si="267"/>
        <v>1.00330535</v>
      </c>
      <c r="M232" s="120">
        <f t="shared" si="251"/>
        <v>1.00959968</v>
      </c>
      <c r="N232" s="120">
        <f t="shared" si="279"/>
        <v>1.0473556920393274</v>
      </c>
      <c r="O232" s="113">
        <f t="shared" si="248"/>
        <v>1.05081756</v>
      </c>
      <c r="P232" s="113">
        <f t="shared" si="259"/>
        <v>727.93347008000001</v>
      </c>
      <c r="Q232" s="167">
        <f t="shared" si="272"/>
        <v>0</v>
      </c>
      <c r="R232" s="168">
        <f t="shared" si="268"/>
        <v>0</v>
      </c>
      <c r="S232" s="113">
        <f t="shared" si="260"/>
        <v>0</v>
      </c>
      <c r="T232" s="123">
        <f t="shared" si="269"/>
        <v>9.4700000000000006E-2</v>
      </c>
      <c r="U232" s="121">
        <f t="shared" si="282"/>
        <v>8</v>
      </c>
      <c r="V232" s="121">
        <v>252</v>
      </c>
      <c r="W232" s="120">
        <f t="shared" si="261"/>
        <v>1.0028765209999999</v>
      </c>
      <c r="X232" s="113">
        <f t="shared" si="262"/>
        <v>2.0939159100000002</v>
      </c>
      <c r="Y232" s="113">
        <f t="shared" si="263"/>
        <v>0</v>
      </c>
      <c r="Z232" s="126" t="str">
        <f t="shared" si="273"/>
        <v>J=</v>
      </c>
      <c r="AA232" s="118">
        <f t="shared" si="274"/>
        <v>44489</v>
      </c>
      <c r="AB232" s="4"/>
      <c r="AD232" s="154">
        <v>42254</v>
      </c>
      <c r="AE232" s="155" t="s">
        <v>84</v>
      </c>
      <c r="AG232" s="144">
        <f t="shared" si="278"/>
        <v>84</v>
      </c>
      <c r="AH232" s="146">
        <f t="shared" si="280"/>
        <v>46803</v>
      </c>
      <c r="AI232" s="146">
        <f t="shared" si="275"/>
        <v>46801</v>
      </c>
      <c r="AJ232" s="146">
        <f t="shared" si="276"/>
        <v>46804</v>
      </c>
      <c r="AK232" s="146">
        <f t="shared" ref="AK232" si="283">AJ233</f>
        <v>46832</v>
      </c>
      <c r="AL232" s="144">
        <f t="shared" si="277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64"/>
        <v>44470</v>
      </c>
      <c r="B233" s="113">
        <f t="shared" si="256"/>
        <v>730.59085446999995</v>
      </c>
      <c r="C233" s="113">
        <f t="shared" si="270"/>
        <v>692.73059167999997</v>
      </c>
      <c r="D233" s="114">
        <f t="shared" si="265"/>
        <v>5825.37</v>
      </c>
      <c r="E233" s="115">
        <f t="shared" si="249"/>
        <v>5876.05</v>
      </c>
      <c r="F233" s="116">
        <f t="shared" si="250"/>
        <v>44428</v>
      </c>
      <c r="G233" s="117">
        <f t="shared" si="257"/>
        <v>8.699876574363552E-3</v>
      </c>
      <c r="H233" s="118">
        <f t="shared" si="271"/>
        <v>44489</v>
      </c>
      <c r="I233" s="118">
        <f t="shared" si="258"/>
        <v>44489</v>
      </c>
      <c r="J233" s="119">
        <f t="shared" si="266"/>
        <v>21</v>
      </c>
      <c r="K233" s="119">
        <f t="shared" si="252"/>
        <v>9</v>
      </c>
      <c r="L233" s="8">
        <f t="shared" si="267"/>
        <v>1.00371929</v>
      </c>
      <c r="M233" s="120">
        <f t="shared" si="251"/>
        <v>1.00959968</v>
      </c>
      <c r="N233" s="120">
        <f t="shared" si="279"/>
        <v>1.0473556920393274</v>
      </c>
      <c r="O233" s="113">
        <f t="shared" ref="O233:O296" si="284">TRUNC(TRUNC((L233*N233),15),8)</f>
        <v>1.0512511099999999</v>
      </c>
      <c r="P233" s="113">
        <f t="shared" si="259"/>
        <v>728.23380342999997</v>
      </c>
      <c r="Q233" s="167">
        <f t="shared" si="272"/>
        <v>0</v>
      </c>
      <c r="R233" s="168">
        <f t="shared" si="268"/>
        <v>0</v>
      </c>
      <c r="S233" s="113">
        <f t="shared" si="260"/>
        <v>0</v>
      </c>
      <c r="T233" s="123">
        <f t="shared" si="269"/>
        <v>9.4700000000000006E-2</v>
      </c>
      <c r="U233" s="121">
        <f t="shared" si="282"/>
        <v>9</v>
      </c>
      <c r="V233" s="121">
        <v>252</v>
      </c>
      <c r="W233" s="120">
        <f t="shared" si="261"/>
        <v>1.003236668</v>
      </c>
      <c r="X233" s="113">
        <f t="shared" si="262"/>
        <v>2.35705104</v>
      </c>
      <c r="Y233" s="113">
        <f t="shared" si="263"/>
        <v>0</v>
      </c>
      <c r="Z233" s="126" t="str">
        <f t="shared" si="273"/>
        <v>J=</v>
      </c>
      <c r="AA233" s="118">
        <f t="shared" si="274"/>
        <v>44489</v>
      </c>
      <c r="AB233" s="4"/>
      <c r="AD233" s="154">
        <v>42289</v>
      </c>
      <c r="AE233" s="156" t="s">
        <v>71</v>
      </c>
      <c r="AG233" s="144">
        <f t="shared" si="278"/>
        <v>85</v>
      </c>
      <c r="AH233" s="146">
        <f t="shared" si="280"/>
        <v>46832</v>
      </c>
      <c r="AI233" s="146">
        <f t="shared" si="275"/>
        <v>46829</v>
      </c>
      <c r="AJ233" s="146">
        <f t="shared" si="276"/>
        <v>46832</v>
      </c>
      <c r="AK233" s="146">
        <f t="shared" ref="AK233:AK267" si="285">AJ234</f>
        <v>46863</v>
      </c>
      <c r="AL233" s="144">
        <f t="shared" si="277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64"/>
        <v>44471</v>
      </c>
      <c r="B234" s="113">
        <f t="shared" si="256"/>
        <v>731.15475145000005</v>
      </c>
      <c r="C234" s="113">
        <f t="shared" si="270"/>
        <v>692.73059167999997</v>
      </c>
      <c r="D234" s="114">
        <f t="shared" si="265"/>
        <v>5825.37</v>
      </c>
      <c r="E234" s="115">
        <f t="shared" ref="E234:E297" si="286">IF($K234=1,VLOOKUP($A233,$AO$10:$AS$131,4),E233)</f>
        <v>5876.05</v>
      </c>
      <c r="F234" s="116">
        <f t="shared" ref="F234:F297" si="287">IF($K234=1,VLOOKUP($A233,$AO$10:$AS$131,5),F233)</f>
        <v>44428</v>
      </c>
      <c r="G234" s="117">
        <f t="shared" si="257"/>
        <v>8.699876574363552E-3</v>
      </c>
      <c r="H234" s="118">
        <f t="shared" si="271"/>
        <v>44489</v>
      </c>
      <c r="I234" s="118">
        <f t="shared" si="258"/>
        <v>44489</v>
      </c>
      <c r="J234" s="119">
        <f t="shared" si="266"/>
        <v>21</v>
      </c>
      <c r="K234" s="119">
        <f t="shared" si="252"/>
        <v>10</v>
      </c>
      <c r="L234" s="8">
        <f t="shared" si="267"/>
        <v>1.0041334</v>
      </c>
      <c r="M234" s="120">
        <f t="shared" ref="M234:M297" si="288">IF(I234&gt;I233,L233,M233)</f>
        <v>1.00959968</v>
      </c>
      <c r="N234" s="120">
        <f t="shared" si="279"/>
        <v>1.0473556920393274</v>
      </c>
      <c r="O234" s="113">
        <f t="shared" si="284"/>
        <v>1.0516848299999999</v>
      </c>
      <c r="P234" s="113">
        <f t="shared" si="259"/>
        <v>728.53425454000001</v>
      </c>
      <c r="Q234" s="167">
        <f t="shared" si="272"/>
        <v>0</v>
      </c>
      <c r="R234" s="168">
        <f t="shared" si="268"/>
        <v>0</v>
      </c>
      <c r="S234" s="113">
        <f t="shared" si="260"/>
        <v>0</v>
      </c>
      <c r="T234" s="123">
        <f t="shared" si="269"/>
        <v>9.4700000000000006E-2</v>
      </c>
      <c r="U234" s="121">
        <f t="shared" si="282"/>
        <v>10</v>
      </c>
      <c r="V234" s="121">
        <v>252</v>
      </c>
      <c r="W234" s="120">
        <f t="shared" si="261"/>
        <v>1.0035969440000001</v>
      </c>
      <c r="X234" s="113">
        <f t="shared" si="262"/>
        <v>2.62049691</v>
      </c>
      <c r="Y234" s="113">
        <f t="shared" si="263"/>
        <v>0</v>
      </c>
      <c r="Z234" s="126" t="str">
        <f t="shared" si="273"/>
        <v>J=</v>
      </c>
      <c r="AA234" s="118">
        <f t="shared" si="274"/>
        <v>44489</v>
      </c>
      <c r="AB234" s="4"/>
      <c r="AD234" s="154">
        <v>42310</v>
      </c>
      <c r="AE234" s="155" t="s">
        <v>76</v>
      </c>
      <c r="AG234" s="144">
        <f t="shared" si="278"/>
        <v>86</v>
      </c>
      <c r="AH234" s="146">
        <f t="shared" si="280"/>
        <v>46863</v>
      </c>
      <c r="AI234" s="146">
        <f t="shared" si="275"/>
        <v>46862</v>
      </c>
      <c r="AJ234" s="146">
        <f t="shared" si="276"/>
        <v>46863</v>
      </c>
      <c r="AK234" s="146">
        <f t="shared" si="285"/>
        <v>46895</v>
      </c>
      <c r="AL234" s="144">
        <f t="shared" si="277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64"/>
        <v>44472</v>
      </c>
      <c r="B235" s="113">
        <f t="shared" si="256"/>
        <v>731.15475145000005</v>
      </c>
      <c r="C235" s="113">
        <f t="shared" si="270"/>
        <v>692.73059167999997</v>
      </c>
      <c r="D235" s="114">
        <f t="shared" si="265"/>
        <v>5825.37</v>
      </c>
      <c r="E235" s="115">
        <f t="shared" si="286"/>
        <v>5876.05</v>
      </c>
      <c r="F235" s="116">
        <f t="shared" si="287"/>
        <v>44428</v>
      </c>
      <c r="G235" s="117">
        <f t="shared" si="257"/>
        <v>8.699876574363552E-3</v>
      </c>
      <c r="H235" s="118">
        <f t="shared" si="271"/>
        <v>44489</v>
      </c>
      <c r="I235" s="118">
        <f t="shared" si="258"/>
        <v>44489</v>
      </c>
      <c r="J235" s="119">
        <f t="shared" si="266"/>
        <v>21</v>
      </c>
      <c r="K235" s="119">
        <f t="shared" si="252"/>
        <v>10</v>
      </c>
      <c r="L235" s="8">
        <f t="shared" si="267"/>
        <v>1.0041334</v>
      </c>
      <c r="M235" s="120">
        <f t="shared" si="288"/>
        <v>1.00959968</v>
      </c>
      <c r="N235" s="120">
        <f t="shared" si="279"/>
        <v>1.0473556920393274</v>
      </c>
      <c r="O235" s="113">
        <f t="shared" si="284"/>
        <v>1.0516848299999999</v>
      </c>
      <c r="P235" s="113">
        <f t="shared" si="259"/>
        <v>728.53425454000001</v>
      </c>
      <c r="Q235" s="167">
        <f t="shared" si="272"/>
        <v>0</v>
      </c>
      <c r="R235" s="168">
        <f t="shared" si="268"/>
        <v>0</v>
      </c>
      <c r="S235" s="113">
        <f t="shared" si="260"/>
        <v>0</v>
      </c>
      <c r="T235" s="123">
        <f t="shared" si="269"/>
        <v>9.4700000000000006E-2</v>
      </c>
      <c r="U235" s="121">
        <f t="shared" si="282"/>
        <v>10</v>
      </c>
      <c r="V235" s="121">
        <v>252</v>
      </c>
      <c r="W235" s="120">
        <f t="shared" si="261"/>
        <v>1.0035969440000001</v>
      </c>
      <c r="X235" s="113">
        <f t="shared" si="262"/>
        <v>2.62049691</v>
      </c>
      <c r="Y235" s="113">
        <f t="shared" si="263"/>
        <v>0</v>
      </c>
      <c r="Z235" s="126" t="str">
        <f t="shared" si="273"/>
        <v>J=</v>
      </c>
      <c r="AA235" s="118">
        <f t="shared" si="274"/>
        <v>44489</v>
      </c>
      <c r="AB235" s="4"/>
      <c r="AD235" s="154">
        <v>42363</v>
      </c>
      <c r="AE235" s="155" t="s">
        <v>78</v>
      </c>
      <c r="AG235" s="144">
        <f t="shared" si="278"/>
        <v>87</v>
      </c>
      <c r="AH235" s="146">
        <f t="shared" si="280"/>
        <v>46893</v>
      </c>
      <c r="AI235" s="146">
        <f t="shared" si="275"/>
        <v>46892</v>
      </c>
      <c r="AJ235" s="146">
        <f t="shared" si="276"/>
        <v>46895</v>
      </c>
      <c r="AK235" s="146">
        <f t="shared" si="285"/>
        <v>46924</v>
      </c>
      <c r="AL235" s="144">
        <f t="shared" si="277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64"/>
        <v>44473</v>
      </c>
      <c r="B236" s="113">
        <f t="shared" si="256"/>
        <v>731.15475145000005</v>
      </c>
      <c r="C236" s="113">
        <f t="shared" si="270"/>
        <v>692.73059167999997</v>
      </c>
      <c r="D236" s="114">
        <f t="shared" si="265"/>
        <v>5825.37</v>
      </c>
      <c r="E236" s="115">
        <f t="shared" si="286"/>
        <v>5876.05</v>
      </c>
      <c r="F236" s="116">
        <f t="shared" si="287"/>
        <v>44428</v>
      </c>
      <c r="G236" s="117">
        <f t="shared" si="257"/>
        <v>8.699876574363552E-3</v>
      </c>
      <c r="H236" s="118">
        <f t="shared" si="271"/>
        <v>44489</v>
      </c>
      <c r="I236" s="118">
        <f t="shared" si="258"/>
        <v>44489</v>
      </c>
      <c r="J236" s="119">
        <f t="shared" si="266"/>
        <v>21</v>
      </c>
      <c r="K236" s="119">
        <f t="shared" si="252"/>
        <v>10</v>
      </c>
      <c r="L236" s="8">
        <f t="shared" si="267"/>
        <v>1.0041334</v>
      </c>
      <c r="M236" s="120">
        <f t="shared" si="288"/>
        <v>1.00959968</v>
      </c>
      <c r="N236" s="120">
        <f t="shared" si="279"/>
        <v>1.0473556920393274</v>
      </c>
      <c r="O236" s="113">
        <f t="shared" si="284"/>
        <v>1.0516848299999999</v>
      </c>
      <c r="P236" s="113">
        <f t="shared" si="259"/>
        <v>728.53425454000001</v>
      </c>
      <c r="Q236" s="167">
        <f t="shared" si="272"/>
        <v>0</v>
      </c>
      <c r="R236" s="168">
        <f t="shared" si="268"/>
        <v>0</v>
      </c>
      <c r="S236" s="113">
        <f t="shared" si="260"/>
        <v>0</v>
      </c>
      <c r="T236" s="123">
        <f t="shared" si="269"/>
        <v>9.4700000000000006E-2</v>
      </c>
      <c r="U236" s="121">
        <f t="shared" si="282"/>
        <v>10</v>
      </c>
      <c r="V236" s="121">
        <v>252</v>
      </c>
      <c r="W236" s="120">
        <f t="shared" si="261"/>
        <v>1.0035969440000001</v>
      </c>
      <c r="X236" s="113">
        <f t="shared" si="262"/>
        <v>2.62049691</v>
      </c>
      <c r="Y236" s="113">
        <f t="shared" si="263"/>
        <v>0</v>
      </c>
      <c r="Z236" s="126" t="str">
        <f t="shared" si="273"/>
        <v>J=</v>
      </c>
      <c r="AA236" s="118">
        <f t="shared" si="274"/>
        <v>44489</v>
      </c>
      <c r="AB236" s="4"/>
      <c r="AD236" s="154">
        <v>42370</v>
      </c>
      <c r="AE236" s="155" t="s">
        <v>80</v>
      </c>
      <c r="AG236" s="144">
        <f t="shared" si="278"/>
        <v>88</v>
      </c>
      <c r="AH236" s="146">
        <f t="shared" si="280"/>
        <v>46924</v>
      </c>
      <c r="AI236" s="146">
        <f t="shared" si="275"/>
        <v>46923</v>
      </c>
      <c r="AJ236" s="146">
        <f t="shared" si="276"/>
        <v>46924</v>
      </c>
      <c r="AK236" s="146">
        <f t="shared" si="285"/>
        <v>46954</v>
      </c>
      <c r="AL236" s="144">
        <f t="shared" si="277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64"/>
        <v>44474</v>
      </c>
      <c r="B237" s="113">
        <f t="shared" si="256"/>
        <v>731.71907716999999</v>
      </c>
      <c r="C237" s="113">
        <f t="shared" si="270"/>
        <v>692.73059167999997</v>
      </c>
      <c r="D237" s="114">
        <f t="shared" si="265"/>
        <v>5825.37</v>
      </c>
      <c r="E237" s="115">
        <f t="shared" si="286"/>
        <v>5876.05</v>
      </c>
      <c r="F237" s="116">
        <f t="shared" si="287"/>
        <v>44428</v>
      </c>
      <c r="G237" s="117">
        <f t="shared" si="257"/>
        <v>8.699876574363552E-3</v>
      </c>
      <c r="H237" s="118">
        <f t="shared" si="271"/>
        <v>44489</v>
      </c>
      <c r="I237" s="118">
        <f t="shared" si="258"/>
        <v>44489</v>
      </c>
      <c r="J237" s="119">
        <f t="shared" si="266"/>
        <v>21</v>
      </c>
      <c r="K237" s="119">
        <f t="shared" si="252"/>
        <v>11</v>
      </c>
      <c r="L237" s="8">
        <f t="shared" si="267"/>
        <v>1.00454767</v>
      </c>
      <c r="M237" s="120">
        <f t="shared" si="288"/>
        <v>1.00959968</v>
      </c>
      <c r="N237" s="120">
        <f t="shared" si="279"/>
        <v>1.0473556920393274</v>
      </c>
      <c r="O237" s="113">
        <f t="shared" si="284"/>
        <v>1.05211872</v>
      </c>
      <c r="P237" s="113">
        <f t="shared" si="259"/>
        <v>728.83482342000002</v>
      </c>
      <c r="Q237" s="167">
        <f t="shared" si="272"/>
        <v>0</v>
      </c>
      <c r="R237" s="168">
        <f t="shared" si="268"/>
        <v>0</v>
      </c>
      <c r="S237" s="113">
        <f t="shared" si="260"/>
        <v>0</v>
      </c>
      <c r="T237" s="123">
        <f t="shared" si="269"/>
        <v>9.4700000000000006E-2</v>
      </c>
      <c r="U237" s="121">
        <f t="shared" si="282"/>
        <v>11</v>
      </c>
      <c r="V237" s="121">
        <v>252</v>
      </c>
      <c r="W237" s="120">
        <f t="shared" si="261"/>
        <v>1.003957349</v>
      </c>
      <c r="X237" s="113">
        <f t="shared" si="262"/>
        <v>2.8842537500000001</v>
      </c>
      <c r="Y237" s="113">
        <f t="shared" si="263"/>
        <v>0</v>
      </c>
      <c r="Z237" s="126" t="str">
        <f t="shared" si="273"/>
        <v>J=</v>
      </c>
      <c r="AA237" s="118">
        <f t="shared" si="274"/>
        <v>44489</v>
      </c>
      <c r="AB237" s="4"/>
      <c r="AD237" s="154">
        <v>42408</v>
      </c>
      <c r="AE237" s="155" t="s">
        <v>69</v>
      </c>
      <c r="AG237" s="144">
        <f t="shared" si="278"/>
        <v>89</v>
      </c>
      <c r="AH237" s="146">
        <f t="shared" si="280"/>
        <v>46954</v>
      </c>
      <c r="AI237" s="146">
        <f t="shared" si="275"/>
        <v>46953</v>
      </c>
      <c r="AJ237" s="146">
        <f t="shared" si="276"/>
        <v>46954</v>
      </c>
      <c r="AK237" s="146">
        <f t="shared" si="285"/>
        <v>46986</v>
      </c>
      <c r="AL237" s="144">
        <f t="shared" si="277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64"/>
        <v>44475</v>
      </c>
      <c r="B238" s="113">
        <f t="shared" si="256"/>
        <v>732.28383884000004</v>
      </c>
      <c r="C238" s="113">
        <f t="shared" si="270"/>
        <v>692.73059167999997</v>
      </c>
      <c r="D238" s="114">
        <f t="shared" si="265"/>
        <v>5825.37</v>
      </c>
      <c r="E238" s="115">
        <f t="shared" si="286"/>
        <v>5876.05</v>
      </c>
      <c r="F238" s="116">
        <f t="shared" si="287"/>
        <v>44428</v>
      </c>
      <c r="G238" s="117">
        <f t="shared" si="257"/>
        <v>8.699876574363552E-3</v>
      </c>
      <c r="H238" s="118">
        <f t="shared" si="271"/>
        <v>44489</v>
      </c>
      <c r="I238" s="118">
        <f t="shared" si="258"/>
        <v>44489</v>
      </c>
      <c r="J238" s="119">
        <f t="shared" si="266"/>
        <v>21</v>
      </c>
      <c r="K238" s="119">
        <f t="shared" ref="K238:K301" si="289">(J238-(NETWORKDAYS(A238,I238,AD$148:AD$502)-1))</f>
        <v>12</v>
      </c>
      <c r="L238" s="8">
        <f t="shared" si="267"/>
        <v>1.0049621200000001</v>
      </c>
      <c r="M238" s="120">
        <f t="shared" si="288"/>
        <v>1.00959968</v>
      </c>
      <c r="N238" s="120">
        <f t="shared" si="279"/>
        <v>1.0473556920393274</v>
      </c>
      <c r="O238" s="113">
        <f t="shared" si="284"/>
        <v>1.05255279</v>
      </c>
      <c r="P238" s="113">
        <f t="shared" si="259"/>
        <v>729.13551699000004</v>
      </c>
      <c r="Q238" s="167">
        <f t="shared" si="272"/>
        <v>0</v>
      </c>
      <c r="R238" s="168">
        <f t="shared" si="268"/>
        <v>0</v>
      </c>
      <c r="S238" s="113">
        <f t="shared" si="260"/>
        <v>0</v>
      </c>
      <c r="T238" s="123">
        <f t="shared" si="269"/>
        <v>9.4700000000000006E-2</v>
      </c>
      <c r="U238" s="121">
        <f t="shared" si="282"/>
        <v>12</v>
      </c>
      <c r="V238" s="121">
        <v>252</v>
      </c>
      <c r="W238" s="120">
        <f t="shared" si="261"/>
        <v>1.0043178829999999</v>
      </c>
      <c r="X238" s="113">
        <f t="shared" si="262"/>
        <v>3.1483218499999999</v>
      </c>
      <c r="Y238" s="113">
        <f t="shared" si="263"/>
        <v>0</v>
      </c>
      <c r="Z238" s="126" t="str">
        <f t="shared" si="273"/>
        <v>J=</v>
      </c>
      <c r="AA238" s="118">
        <f t="shared" si="274"/>
        <v>44489</v>
      </c>
      <c r="AB238" s="4"/>
      <c r="AD238" s="154">
        <v>42409</v>
      </c>
      <c r="AE238" s="155" t="s">
        <v>69</v>
      </c>
      <c r="AG238" s="144">
        <f t="shared" si="278"/>
        <v>90</v>
      </c>
      <c r="AH238" s="146">
        <f t="shared" si="280"/>
        <v>46985</v>
      </c>
      <c r="AI238" s="146">
        <f t="shared" si="275"/>
        <v>46983</v>
      </c>
      <c r="AJ238" s="146">
        <f t="shared" si="276"/>
        <v>46986</v>
      </c>
      <c r="AK238" s="146">
        <f t="shared" si="285"/>
        <v>47016</v>
      </c>
      <c r="AL238" s="144">
        <f t="shared" si="277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64"/>
        <v>44476</v>
      </c>
      <c r="B239" s="113">
        <f t="shared" si="256"/>
        <v>732.84904510000001</v>
      </c>
      <c r="C239" s="113">
        <f t="shared" si="270"/>
        <v>692.73059167999997</v>
      </c>
      <c r="D239" s="114">
        <f t="shared" si="265"/>
        <v>5825.37</v>
      </c>
      <c r="E239" s="115">
        <f t="shared" si="286"/>
        <v>5876.05</v>
      </c>
      <c r="F239" s="116">
        <f t="shared" si="287"/>
        <v>44428</v>
      </c>
      <c r="G239" s="117">
        <f t="shared" si="257"/>
        <v>8.699876574363552E-3</v>
      </c>
      <c r="H239" s="118">
        <f t="shared" si="271"/>
        <v>44489</v>
      </c>
      <c r="I239" s="118">
        <f t="shared" si="258"/>
        <v>44489</v>
      </c>
      <c r="J239" s="119">
        <f t="shared" si="266"/>
        <v>21</v>
      </c>
      <c r="K239" s="119">
        <f t="shared" si="289"/>
        <v>13</v>
      </c>
      <c r="L239" s="8">
        <f t="shared" si="267"/>
        <v>1.00537674</v>
      </c>
      <c r="M239" s="120">
        <f t="shared" si="288"/>
        <v>1.00959968</v>
      </c>
      <c r="N239" s="120">
        <f t="shared" si="279"/>
        <v>1.0473556920393274</v>
      </c>
      <c r="O239" s="113">
        <f t="shared" si="284"/>
        <v>1.05298705</v>
      </c>
      <c r="P239" s="113">
        <f t="shared" si="259"/>
        <v>729.43634216999999</v>
      </c>
      <c r="Q239" s="167">
        <f t="shared" si="272"/>
        <v>0</v>
      </c>
      <c r="R239" s="168">
        <f t="shared" si="268"/>
        <v>0</v>
      </c>
      <c r="S239" s="113">
        <f t="shared" si="260"/>
        <v>0</v>
      </c>
      <c r="T239" s="123">
        <f t="shared" si="269"/>
        <v>9.4700000000000006E-2</v>
      </c>
      <c r="U239" s="121">
        <f t="shared" si="282"/>
        <v>13</v>
      </c>
      <c r="V239" s="121">
        <v>252</v>
      </c>
      <c r="W239" s="120">
        <f t="shared" si="261"/>
        <v>1.004678548</v>
      </c>
      <c r="X239" s="113">
        <f t="shared" si="262"/>
        <v>3.41270293</v>
      </c>
      <c r="Y239" s="113">
        <f t="shared" si="263"/>
        <v>0</v>
      </c>
      <c r="Z239" s="126" t="str">
        <f t="shared" si="273"/>
        <v>J=</v>
      </c>
      <c r="AA239" s="118">
        <f t="shared" si="274"/>
        <v>44489</v>
      </c>
      <c r="AB239" s="4"/>
      <c r="AD239" s="154">
        <v>42454</v>
      </c>
      <c r="AE239" s="155" t="s">
        <v>81</v>
      </c>
      <c r="AG239" s="144">
        <f t="shared" si="278"/>
        <v>91</v>
      </c>
      <c r="AH239" s="146">
        <f t="shared" si="280"/>
        <v>47016</v>
      </c>
      <c r="AI239" s="146">
        <f t="shared" si="275"/>
        <v>47015</v>
      </c>
      <c r="AJ239" s="146">
        <f t="shared" si="276"/>
        <v>47016</v>
      </c>
      <c r="AK239" s="146">
        <f t="shared" si="285"/>
        <v>47046</v>
      </c>
      <c r="AL239" s="144">
        <f t="shared" si="277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64"/>
        <v>44477</v>
      </c>
      <c r="B240" s="113">
        <f t="shared" si="256"/>
        <v>733.41468709999992</v>
      </c>
      <c r="C240" s="113">
        <f t="shared" si="270"/>
        <v>692.73059167999997</v>
      </c>
      <c r="D240" s="114">
        <f t="shared" si="265"/>
        <v>5825.37</v>
      </c>
      <c r="E240" s="115">
        <f t="shared" si="286"/>
        <v>5876.05</v>
      </c>
      <c r="F240" s="116">
        <f t="shared" si="287"/>
        <v>44428</v>
      </c>
      <c r="G240" s="117">
        <f t="shared" si="257"/>
        <v>8.699876574363552E-3</v>
      </c>
      <c r="H240" s="118">
        <f t="shared" si="271"/>
        <v>44489</v>
      </c>
      <c r="I240" s="118">
        <f t="shared" si="258"/>
        <v>44489</v>
      </c>
      <c r="J240" s="119">
        <f t="shared" si="266"/>
        <v>21</v>
      </c>
      <c r="K240" s="119">
        <f t="shared" si="289"/>
        <v>14</v>
      </c>
      <c r="L240" s="8">
        <f t="shared" si="267"/>
        <v>1.0057915399999999</v>
      </c>
      <c r="M240" s="120">
        <f t="shared" si="288"/>
        <v>1.00959968</v>
      </c>
      <c r="N240" s="120">
        <f t="shared" si="279"/>
        <v>1.0473556920393274</v>
      </c>
      <c r="O240" s="113">
        <f t="shared" si="284"/>
        <v>1.0534214900000001</v>
      </c>
      <c r="P240" s="113">
        <f t="shared" si="259"/>
        <v>729.73729204999995</v>
      </c>
      <c r="Q240" s="167">
        <f t="shared" si="272"/>
        <v>0</v>
      </c>
      <c r="R240" s="168">
        <f t="shared" si="268"/>
        <v>0</v>
      </c>
      <c r="S240" s="113">
        <f t="shared" si="260"/>
        <v>0</v>
      </c>
      <c r="T240" s="123">
        <f t="shared" si="269"/>
        <v>9.4700000000000006E-2</v>
      </c>
      <c r="U240" s="121">
        <f t="shared" si="282"/>
        <v>14</v>
      </c>
      <c r="V240" s="121">
        <v>252</v>
      </c>
      <c r="W240" s="120">
        <f t="shared" si="261"/>
        <v>1.005039341</v>
      </c>
      <c r="X240" s="113">
        <f t="shared" si="262"/>
        <v>3.6773950499999999</v>
      </c>
      <c r="Y240" s="113">
        <f t="shared" si="263"/>
        <v>0</v>
      </c>
      <c r="Z240" s="126" t="str">
        <f t="shared" si="273"/>
        <v>J=</v>
      </c>
      <c r="AA240" s="118">
        <f t="shared" si="274"/>
        <v>44489</v>
      </c>
      <c r="AB240" s="4"/>
      <c r="AD240" s="154">
        <v>42481</v>
      </c>
      <c r="AE240" s="155" t="s">
        <v>70</v>
      </c>
      <c r="AG240" s="144">
        <f t="shared" si="278"/>
        <v>92</v>
      </c>
      <c r="AH240" s="146">
        <f t="shared" si="280"/>
        <v>47046</v>
      </c>
      <c r="AI240" s="146">
        <f t="shared" si="275"/>
        <v>47045</v>
      </c>
      <c r="AJ240" s="146">
        <f t="shared" si="276"/>
        <v>47046</v>
      </c>
      <c r="AK240" s="146">
        <f t="shared" si="285"/>
        <v>47077</v>
      </c>
      <c r="AL240" s="144">
        <f t="shared" si="277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64"/>
        <v>44478</v>
      </c>
      <c r="B241" s="113">
        <f t="shared" si="256"/>
        <v>733.98075956000002</v>
      </c>
      <c r="C241" s="113">
        <f t="shared" si="270"/>
        <v>692.73059167999997</v>
      </c>
      <c r="D241" s="114">
        <f t="shared" si="265"/>
        <v>5825.37</v>
      </c>
      <c r="E241" s="115">
        <f t="shared" si="286"/>
        <v>5876.05</v>
      </c>
      <c r="F241" s="116">
        <f t="shared" si="287"/>
        <v>44428</v>
      </c>
      <c r="G241" s="117">
        <f t="shared" si="257"/>
        <v>8.699876574363552E-3</v>
      </c>
      <c r="H241" s="118">
        <f t="shared" si="271"/>
        <v>44489</v>
      </c>
      <c r="I241" s="118">
        <f t="shared" si="258"/>
        <v>44489</v>
      </c>
      <c r="J241" s="119">
        <f t="shared" si="266"/>
        <v>21</v>
      </c>
      <c r="K241" s="119">
        <f t="shared" si="289"/>
        <v>15</v>
      </c>
      <c r="L241" s="8">
        <f t="shared" si="267"/>
        <v>1.0062065</v>
      </c>
      <c r="M241" s="120">
        <f t="shared" si="288"/>
        <v>1.00959968</v>
      </c>
      <c r="N241" s="120">
        <f t="shared" si="279"/>
        <v>1.0473556920393274</v>
      </c>
      <c r="O241" s="113">
        <f t="shared" si="284"/>
        <v>1.0538561</v>
      </c>
      <c r="P241" s="113">
        <f t="shared" si="259"/>
        <v>730.03835968999999</v>
      </c>
      <c r="Q241" s="167">
        <f t="shared" si="272"/>
        <v>0</v>
      </c>
      <c r="R241" s="168">
        <f t="shared" si="268"/>
        <v>0</v>
      </c>
      <c r="S241" s="113">
        <f t="shared" si="260"/>
        <v>0</v>
      </c>
      <c r="T241" s="123">
        <f t="shared" si="269"/>
        <v>9.4700000000000006E-2</v>
      </c>
      <c r="U241" s="121">
        <f t="shared" si="282"/>
        <v>15</v>
      </c>
      <c r="V241" s="121">
        <v>252</v>
      </c>
      <c r="W241" s="120">
        <f t="shared" si="261"/>
        <v>1.0054002639999999</v>
      </c>
      <c r="X241" s="113">
        <f t="shared" si="262"/>
        <v>3.94239987</v>
      </c>
      <c r="Y241" s="113">
        <f t="shared" si="263"/>
        <v>0</v>
      </c>
      <c r="Z241" s="126" t="str">
        <f t="shared" si="273"/>
        <v>J=</v>
      </c>
      <c r="AA241" s="118">
        <f t="shared" si="274"/>
        <v>44489</v>
      </c>
      <c r="AB241" s="4"/>
      <c r="AD241" s="154">
        <v>42516</v>
      </c>
      <c r="AE241" s="155" t="s">
        <v>82</v>
      </c>
      <c r="AG241" s="144">
        <f t="shared" si="278"/>
        <v>93</v>
      </c>
      <c r="AH241" s="146">
        <f t="shared" si="280"/>
        <v>47077</v>
      </c>
      <c r="AI241" s="146">
        <f t="shared" si="275"/>
        <v>47074</v>
      </c>
      <c r="AJ241" s="146">
        <f t="shared" si="276"/>
        <v>47077</v>
      </c>
      <c r="AK241" s="146">
        <f t="shared" si="285"/>
        <v>47107</v>
      </c>
      <c r="AL241" s="144">
        <f t="shared" si="277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64"/>
        <v>44479</v>
      </c>
      <c r="B242" s="113">
        <f t="shared" si="256"/>
        <v>733.98075956000002</v>
      </c>
      <c r="C242" s="113">
        <f t="shared" si="270"/>
        <v>692.73059167999997</v>
      </c>
      <c r="D242" s="114">
        <f t="shared" si="265"/>
        <v>5825.37</v>
      </c>
      <c r="E242" s="115">
        <f t="shared" si="286"/>
        <v>5876.05</v>
      </c>
      <c r="F242" s="116">
        <f t="shared" si="287"/>
        <v>44428</v>
      </c>
      <c r="G242" s="117">
        <f t="shared" si="257"/>
        <v>8.699876574363552E-3</v>
      </c>
      <c r="H242" s="118">
        <f t="shared" si="271"/>
        <v>44489</v>
      </c>
      <c r="I242" s="118">
        <f t="shared" si="258"/>
        <v>44489</v>
      </c>
      <c r="J242" s="119">
        <f t="shared" si="266"/>
        <v>21</v>
      </c>
      <c r="K242" s="119">
        <f t="shared" si="289"/>
        <v>15</v>
      </c>
      <c r="L242" s="8">
        <f t="shared" si="267"/>
        <v>1.0062065</v>
      </c>
      <c r="M242" s="120">
        <f t="shared" si="288"/>
        <v>1.00959968</v>
      </c>
      <c r="N242" s="120">
        <f t="shared" si="279"/>
        <v>1.0473556920393274</v>
      </c>
      <c r="O242" s="113">
        <f t="shared" si="284"/>
        <v>1.0538561</v>
      </c>
      <c r="P242" s="113">
        <f t="shared" si="259"/>
        <v>730.03835968999999</v>
      </c>
      <c r="Q242" s="167">
        <f t="shared" si="272"/>
        <v>0</v>
      </c>
      <c r="R242" s="168">
        <f t="shared" si="268"/>
        <v>0</v>
      </c>
      <c r="S242" s="113">
        <f t="shared" si="260"/>
        <v>0</v>
      </c>
      <c r="T242" s="123">
        <f t="shared" si="269"/>
        <v>9.4700000000000006E-2</v>
      </c>
      <c r="U242" s="121">
        <f t="shared" si="282"/>
        <v>15</v>
      </c>
      <c r="V242" s="121">
        <v>252</v>
      </c>
      <c r="W242" s="120">
        <f t="shared" si="261"/>
        <v>1.0054002639999999</v>
      </c>
      <c r="X242" s="113">
        <f t="shared" si="262"/>
        <v>3.94239987</v>
      </c>
      <c r="Y242" s="113">
        <f t="shared" si="263"/>
        <v>0</v>
      </c>
      <c r="Z242" s="126" t="str">
        <f t="shared" si="273"/>
        <v>J=</v>
      </c>
      <c r="AA242" s="118">
        <f t="shared" si="274"/>
        <v>44489</v>
      </c>
      <c r="AB242" s="4"/>
      <c r="AD242" s="154">
        <v>42620</v>
      </c>
      <c r="AE242" s="155" t="s">
        <v>84</v>
      </c>
      <c r="AG242" s="144">
        <f t="shared" si="278"/>
        <v>94</v>
      </c>
      <c r="AH242" s="146">
        <f t="shared" si="280"/>
        <v>47107</v>
      </c>
      <c r="AI242" s="146">
        <f t="shared" si="275"/>
        <v>47106</v>
      </c>
      <c r="AJ242" s="146">
        <f t="shared" si="276"/>
        <v>47107</v>
      </c>
      <c r="AK242" s="146">
        <f t="shared" si="285"/>
        <v>47140</v>
      </c>
      <c r="AL242" s="144">
        <f t="shared" si="277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64"/>
        <v>44480</v>
      </c>
      <c r="B243" s="113">
        <f t="shared" si="256"/>
        <v>733.98075956000002</v>
      </c>
      <c r="C243" s="113">
        <f t="shared" si="270"/>
        <v>692.73059167999997</v>
      </c>
      <c r="D243" s="114">
        <f t="shared" si="265"/>
        <v>5825.37</v>
      </c>
      <c r="E243" s="115">
        <f t="shared" si="286"/>
        <v>5876.05</v>
      </c>
      <c r="F243" s="116">
        <f t="shared" si="287"/>
        <v>44428</v>
      </c>
      <c r="G243" s="117">
        <f t="shared" si="257"/>
        <v>8.699876574363552E-3</v>
      </c>
      <c r="H243" s="118">
        <f t="shared" si="271"/>
        <v>44489</v>
      </c>
      <c r="I243" s="118">
        <f t="shared" si="258"/>
        <v>44489</v>
      </c>
      <c r="J243" s="119">
        <f t="shared" si="266"/>
        <v>21</v>
      </c>
      <c r="K243" s="119">
        <f t="shared" si="289"/>
        <v>15</v>
      </c>
      <c r="L243" s="8">
        <f t="shared" si="267"/>
        <v>1.0062065</v>
      </c>
      <c r="M243" s="120">
        <f t="shared" si="288"/>
        <v>1.00959968</v>
      </c>
      <c r="N243" s="120">
        <f t="shared" si="279"/>
        <v>1.0473556920393274</v>
      </c>
      <c r="O243" s="113">
        <f t="shared" si="284"/>
        <v>1.0538561</v>
      </c>
      <c r="P243" s="113">
        <f t="shared" si="259"/>
        <v>730.03835968999999</v>
      </c>
      <c r="Q243" s="167">
        <f t="shared" si="272"/>
        <v>0</v>
      </c>
      <c r="R243" s="168">
        <f t="shared" si="268"/>
        <v>0</v>
      </c>
      <c r="S243" s="113">
        <f t="shared" si="260"/>
        <v>0</v>
      </c>
      <c r="T243" s="123">
        <f t="shared" si="269"/>
        <v>9.4700000000000006E-2</v>
      </c>
      <c r="U243" s="121">
        <f t="shared" si="282"/>
        <v>15</v>
      </c>
      <c r="V243" s="121">
        <v>252</v>
      </c>
      <c r="W243" s="120">
        <f t="shared" si="261"/>
        <v>1.0054002639999999</v>
      </c>
      <c r="X243" s="113">
        <f t="shared" si="262"/>
        <v>3.94239987</v>
      </c>
      <c r="Y243" s="113">
        <f t="shared" si="263"/>
        <v>0</v>
      </c>
      <c r="Z243" s="126" t="str">
        <f t="shared" si="273"/>
        <v>J=</v>
      </c>
      <c r="AA243" s="118">
        <f t="shared" si="274"/>
        <v>44489</v>
      </c>
      <c r="AB243" s="4"/>
      <c r="AD243" s="154">
        <v>42655</v>
      </c>
      <c r="AE243" s="156" t="s">
        <v>71</v>
      </c>
      <c r="AG243" s="144">
        <f t="shared" si="278"/>
        <v>95</v>
      </c>
      <c r="AH243" s="146">
        <f t="shared" si="280"/>
        <v>47138</v>
      </c>
      <c r="AI243" s="146">
        <f t="shared" si="275"/>
        <v>47137</v>
      </c>
      <c r="AJ243" s="146">
        <f t="shared" si="276"/>
        <v>47140</v>
      </c>
      <c r="AK243" s="146">
        <f t="shared" si="285"/>
        <v>47169</v>
      </c>
      <c r="AL243" s="144">
        <f t="shared" si="277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64"/>
        <v>44481</v>
      </c>
      <c r="B244" s="113">
        <f t="shared" si="256"/>
        <v>734.54726970000002</v>
      </c>
      <c r="C244" s="113">
        <f t="shared" si="270"/>
        <v>692.73059167999997</v>
      </c>
      <c r="D244" s="114">
        <f t="shared" si="265"/>
        <v>5825.37</v>
      </c>
      <c r="E244" s="115">
        <f t="shared" si="286"/>
        <v>5876.05</v>
      </c>
      <c r="F244" s="116">
        <f t="shared" si="287"/>
        <v>44428</v>
      </c>
      <c r="G244" s="117">
        <f t="shared" si="257"/>
        <v>8.699876574363552E-3</v>
      </c>
      <c r="H244" s="118">
        <f t="shared" si="271"/>
        <v>44489</v>
      </c>
      <c r="I244" s="118">
        <f t="shared" si="258"/>
        <v>44489</v>
      </c>
      <c r="J244" s="119">
        <f t="shared" si="266"/>
        <v>21</v>
      </c>
      <c r="K244" s="119">
        <f t="shared" si="289"/>
        <v>16</v>
      </c>
      <c r="L244" s="8">
        <f t="shared" si="267"/>
        <v>1.0066216299999999</v>
      </c>
      <c r="M244" s="120">
        <f t="shared" si="288"/>
        <v>1.00959968</v>
      </c>
      <c r="N244" s="120">
        <f t="shared" si="279"/>
        <v>1.0473556920393274</v>
      </c>
      <c r="O244" s="113">
        <f t="shared" si="284"/>
        <v>1.0542908900000001</v>
      </c>
      <c r="P244" s="113">
        <f t="shared" si="259"/>
        <v>730.33955203000005</v>
      </c>
      <c r="Q244" s="167">
        <f t="shared" si="272"/>
        <v>0</v>
      </c>
      <c r="R244" s="168">
        <f t="shared" si="268"/>
        <v>0</v>
      </c>
      <c r="S244" s="113">
        <f t="shared" si="260"/>
        <v>0</v>
      </c>
      <c r="T244" s="123">
        <f t="shared" si="269"/>
        <v>9.4700000000000006E-2</v>
      </c>
      <c r="U244" s="121">
        <f t="shared" si="282"/>
        <v>16</v>
      </c>
      <c r="V244" s="121">
        <v>252</v>
      </c>
      <c r="W244" s="120">
        <f t="shared" si="261"/>
        <v>1.0057613169999999</v>
      </c>
      <c r="X244" s="113">
        <f t="shared" si="262"/>
        <v>4.2077176700000001</v>
      </c>
      <c r="Y244" s="113">
        <f t="shared" si="263"/>
        <v>0</v>
      </c>
      <c r="Z244" s="126" t="str">
        <f t="shared" si="273"/>
        <v>J=</v>
      </c>
      <c r="AA244" s="118">
        <f t="shared" si="274"/>
        <v>44489</v>
      </c>
      <c r="AB244" s="4"/>
      <c r="AD244" s="154">
        <v>42676</v>
      </c>
      <c r="AE244" s="155" t="s">
        <v>76</v>
      </c>
      <c r="AG244" s="144">
        <f t="shared" si="278"/>
        <v>96</v>
      </c>
      <c r="AH244" s="146">
        <f t="shared" si="280"/>
        <v>47169</v>
      </c>
      <c r="AI244" s="146">
        <f t="shared" ref="AI244:AI269" si="290">WORKDAY(AH244,-1,AD$148:AD$502)</f>
        <v>47168</v>
      </c>
      <c r="AJ244" s="146">
        <f t="shared" ref="AJ244:AJ269" si="291">WORKDAY(AI244,1,AD$148:AD$502)</f>
        <v>47169</v>
      </c>
      <c r="AK244" s="146">
        <f t="shared" si="285"/>
        <v>47197</v>
      </c>
      <c r="AL244" s="144">
        <f t="shared" ref="AL244:AL268" si="292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64"/>
        <v>44482</v>
      </c>
      <c r="B245" s="113">
        <f t="shared" si="256"/>
        <v>734.54726970000002</v>
      </c>
      <c r="C245" s="113">
        <f t="shared" si="270"/>
        <v>692.73059167999997</v>
      </c>
      <c r="D245" s="114">
        <f t="shared" si="265"/>
        <v>5825.37</v>
      </c>
      <c r="E245" s="115">
        <f t="shared" si="286"/>
        <v>5876.05</v>
      </c>
      <c r="F245" s="116">
        <f t="shared" si="287"/>
        <v>44428</v>
      </c>
      <c r="G245" s="117">
        <f t="shared" si="257"/>
        <v>8.699876574363552E-3</v>
      </c>
      <c r="H245" s="118">
        <f t="shared" si="271"/>
        <v>44489</v>
      </c>
      <c r="I245" s="118">
        <f t="shared" si="258"/>
        <v>44489</v>
      </c>
      <c r="J245" s="119">
        <f t="shared" si="266"/>
        <v>21</v>
      </c>
      <c r="K245" s="119">
        <f t="shared" si="289"/>
        <v>16</v>
      </c>
      <c r="L245" s="8">
        <f t="shared" si="267"/>
        <v>1.0066216299999999</v>
      </c>
      <c r="M245" s="120">
        <f t="shared" si="288"/>
        <v>1.00959968</v>
      </c>
      <c r="N245" s="120">
        <f t="shared" si="279"/>
        <v>1.0473556920393274</v>
      </c>
      <c r="O245" s="113">
        <f t="shared" si="284"/>
        <v>1.0542908900000001</v>
      </c>
      <c r="P245" s="113">
        <f t="shared" si="259"/>
        <v>730.33955203000005</v>
      </c>
      <c r="Q245" s="167">
        <f t="shared" si="272"/>
        <v>0</v>
      </c>
      <c r="R245" s="168">
        <f t="shared" si="268"/>
        <v>0</v>
      </c>
      <c r="S245" s="113">
        <f t="shared" si="260"/>
        <v>0</v>
      </c>
      <c r="T245" s="123">
        <f t="shared" si="269"/>
        <v>9.4700000000000006E-2</v>
      </c>
      <c r="U245" s="121">
        <f t="shared" si="282"/>
        <v>16</v>
      </c>
      <c r="V245" s="121">
        <v>252</v>
      </c>
      <c r="W245" s="120">
        <f t="shared" si="261"/>
        <v>1.0057613169999999</v>
      </c>
      <c r="X245" s="113">
        <f t="shared" si="262"/>
        <v>4.2077176700000001</v>
      </c>
      <c r="Y245" s="113">
        <f t="shared" si="263"/>
        <v>0</v>
      </c>
      <c r="Z245" s="126" t="str">
        <f t="shared" si="273"/>
        <v>J=</v>
      </c>
      <c r="AA245" s="118">
        <f t="shared" si="274"/>
        <v>44489</v>
      </c>
      <c r="AB245" s="4"/>
      <c r="AD245" s="154">
        <v>42689</v>
      </c>
      <c r="AE245" s="155" t="s">
        <v>85</v>
      </c>
      <c r="AG245" s="144">
        <f t="shared" si="278"/>
        <v>97</v>
      </c>
      <c r="AH245" s="146">
        <f t="shared" si="280"/>
        <v>47197</v>
      </c>
      <c r="AI245" s="146">
        <f t="shared" si="290"/>
        <v>47196</v>
      </c>
      <c r="AJ245" s="146">
        <f t="shared" si="291"/>
        <v>47197</v>
      </c>
      <c r="AK245" s="146">
        <f t="shared" si="285"/>
        <v>47228</v>
      </c>
      <c r="AL245" s="144">
        <f t="shared" si="292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64"/>
        <v>44483</v>
      </c>
      <c r="B246" s="113">
        <f t="shared" si="256"/>
        <v>735.11422474000005</v>
      </c>
      <c r="C246" s="113">
        <f t="shared" si="270"/>
        <v>692.73059167999997</v>
      </c>
      <c r="D246" s="114">
        <f t="shared" si="265"/>
        <v>5825.37</v>
      </c>
      <c r="E246" s="115">
        <f t="shared" si="286"/>
        <v>5876.05</v>
      </c>
      <c r="F246" s="116">
        <f t="shared" si="287"/>
        <v>44428</v>
      </c>
      <c r="G246" s="117">
        <f t="shared" si="257"/>
        <v>8.699876574363552E-3</v>
      </c>
      <c r="H246" s="118">
        <f t="shared" si="271"/>
        <v>44489</v>
      </c>
      <c r="I246" s="118">
        <f t="shared" si="258"/>
        <v>44489</v>
      </c>
      <c r="J246" s="119">
        <f t="shared" si="266"/>
        <v>21</v>
      </c>
      <c r="K246" s="119">
        <f t="shared" si="289"/>
        <v>17</v>
      </c>
      <c r="L246" s="8">
        <f t="shared" si="267"/>
        <v>1.0070369400000001</v>
      </c>
      <c r="M246" s="120">
        <f t="shared" si="288"/>
        <v>1.00959968</v>
      </c>
      <c r="N246" s="120">
        <f t="shared" si="279"/>
        <v>1.0473556920393274</v>
      </c>
      <c r="O246" s="113">
        <f t="shared" si="284"/>
        <v>1.05472587</v>
      </c>
      <c r="P246" s="113">
        <f t="shared" si="259"/>
        <v>730.64087598000003</v>
      </c>
      <c r="Q246" s="167">
        <f t="shared" si="272"/>
        <v>0</v>
      </c>
      <c r="R246" s="168">
        <f t="shared" si="268"/>
        <v>0</v>
      </c>
      <c r="S246" s="113">
        <f t="shared" si="260"/>
        <v>0</v>
      </c>
      <c r="T246" s="123">
        <f t="shared" si="269"/>
        <v>9.4700000000000006E-2</v>
      </c>
      <c r="U246" s="121">
        <f t="shared" si="282"/>
        <v>17</v>
      </c>
      <c r="V246" s="121">
        <v>252</v>
      </c>
      <c r="W246" s="120">
        <f t="shared" si="261"/>
        <v>1.0061225</v>
      </c>
      <c r="X246" s="113">
        <f t="shared" si="262"/>
        <v>4.4733487600000004</v>
      </c>
      <c r="Y246" s="113">
        <f t="shared" si="263"/>
        <v>0</v>
      </c>
      <c r="Z246" s="126" t="str">
        <f t="shared" si="273"/>
        <v>J=</v>
      </c>
      <c r="AA246" s="118">
        <f t="shared" si="274"/>
        <v>44489</v>
      </c>
      <c r="AB246" s="4"/>
      <c r="AD246" s="154">
        <v>42793</v>
      </c>
      <c r="AE246" s="155" t="s">
        <v>69</v>
      </c>
      <c r="AG246" s="144">
        <f t="shared" si="278"/>
        <v>98</v>
      </c>
      <c r="AH246" s="146">
        <f t="shared" si="280"/>
        <v>47228</v>
      </c>
      <c r="AI246" s="146">
        <f t="shared" si="290"/>
        <v>47227</v>
      </c>
      <c r="AJ246" s="146">
        <f t="shared" si="291"/>
        <v>47228</v>
      </c>
      <c r="AK246" s="146">
        <f t="shared" si="285"/>
        <v>47259</v>
      </c>
      <c r="AL246" s="144">
        <f t="shared" si="292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64"/>
        <v>44484</v>
      </c>
      <c r="B247" s="113">
        <f t="shared" si="256"/>
        <v>735.68160329</v>
      </c>
      <c r="C247" s="113">
        <f t="shared" si="270"/>
        <v>692.73059167999997</v>
      </c>
      <c r="D247" s="114">
        <f t="shared" si="265"/>
        <v>5825.37</v>
      </c>
      <c r="E247" s="115">
        <f t="shared" si="286"/>
        <v>5876.05</v>
      </c>
      <c r="F247" s="116">
        <f t="shared" si="287"/>
        <v>44428</v>
      </c>
      <c r="G247" s="117">
        <f t="shared" si="257"/>
        <v>8.699876574363552E-3</v>
      </c>
      <c r="H247" s="118">
        <f t="shared" si="271"/>
        <v>44489</v>
      </c>
      <c r="I247" s="118">
        <f t="shared" si="258"/>
        <v>44489</v>
      </c>
      <c r="J247" s="119">
        <f t="shared" si="266"/>
        <v>21</v>
      </c>
      <c r="K247" s="119">
        <f t="shared" si="289"/>
        <v>18</v>
      </c>
      <c r="L247" s="8">
        <f t="shared" si="267"/>
        <v>1.00745241</v>
      </c>
      <c r="M247" s="120">
        <f t="shared" si="288"/>
        <v>1.00959968</v>
      </c>
      <c r="N247" s="120">
        <f t="shared" si="279"/>
        <v>1.0473556920393274</v>
      </c>
      <c r="O247" s="113">
        <f t="shared" si="284"/>
        <v>1.05516101</v>
      </c>
      <c r="P247" s="113">
        <f t="shared" si="259"/>
        <v>730.94231076999995</v>
      </c>
      <c r="Q247" s="167">
        <f t="shared" si="272"/>
        <v>0</v>
      </c>
      <c r="R247" s="168">
        <f t="shared" si="268"/>
        <v>0</v>
      </c>
      <c r="S247" s="113">
        <f t="shared" si="260"/>
        <v>0</v>
      </c>
      <c r="T247" s="123">
        <f t="shared" si="269"/>
        <v>9.4700000000000006E-2</v>
      </c>
      <c r="U247" s="121">
        <f t="shared" si="282"/>
        <v>18</v>
      </c>
      <c r="V247" s="121">
        <v>252</v>
      </c>
      <c r="W247" s="120">
        <f t="shared" si="261"/>
        <v>1.0064838119999999</v>
      </c>
      <c r="X247" s="113">
        <f t="shared" si="262"/>
        <v>4.7392925200000002</v>
      </c>
      <c r="Y247" s="113">
        <f t="shared" si="263"/>
        <v>0</v>
      </c>
      <c r="Z247" s="126" t="str">
        <f t="shared" si="273"/>
        <v>J=</v>
      </c>
      <c r="AA247" s="118">
        <f t="shared" si="274"/>
        <v>44489</v>
      </c>
      <c r="AB247" s="4"/>
      <c r="AD247" s="154">
        <v>42794</v>
      </c>
      <c r="AE247" s="155" t="s">
        <v>69</v>
      </c>
      <c r="AG247" s="144">
        <f t="shared" si="278"/>
        <v>99</v>
      </c>
      <c r="AH247" s="146">
        <f t="shared" si="280"/>
        <v>47258</v>
      </c>
      <c r="AI247" s="146">
        <f t="shared" si="290"/>
        <v>47256</v>
      </c>
      <c r="AJ247" s="146">
        <f t="shared" si="291"/>
        <v>47259</v>
      </c>
      <c r="AK247" s="146">
        <f t="shared" si="285"/>
        <v>47289</v>
      </c>
      <c r="AL247" s="144">
        <f t="shared" si="292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64"/>
        <v>44485</v>
      </c>
      <c r="B248" s="113">
        <f t="shared" si="256"/>
        <v>736.24942725000005</v>
      </c>
      <c r="C248" s="113">
        <f t="shared" si="270"/>
        <v>692.73059167999997</v>
      </c>
      <c r="D248" s="114">
        <f t="shared" si="265"/>
        <v>5825.37</v>
      </c>
      <c r="E248" s="115">
        <f t="shared" si="286"/>
        <v>5876.05</v>
      </c>
      <c r="F248" s="116">
        <f t="shared" si="287"/>
        <v>44428</v>
      </c>
      <c r="G248" s="117">
        <f t="shared" si="257"/>
        <v>8.699876574363552E-3</v>
      </c>
      <c r="H248" s="118">
        <f t="shared" si="271"/>
        <v>44489</v>
      </c>
      <c r="I248" s="118">
        <f t="shared" si="258"/>
        <v>44489</v>
      </c>
      <c r="J248" s="119">
        <f t="shared" si="266"/>
        <v>21</v>
      </c>
      <c r="K248" s="119">
        <f t="shared" si="289"/>
        <v>19</v>
      </c>
      <c r="L248" s="8">
        <f t="shared" si="267"/>
        <v>1.0078680600000001</v>
      </c>
      <c r="M248" s="120">
        <f t="shared" si="288"/>
        <v>1.00959968</v>
      </c>
      <c r="N248" s="120">
        <f t="shared" si="279"/>
        <v>1.0473556920393274</v>
      </c>
      <c r="O248" s="113">
        <f t="shared" si="284"/>
        <v>1.0555963399999999</v>
      </c>
      <c r="P248" s="113">
        <f t="shared" si="259"/>
        <v>731.24387718000003</v>
      </c>
      <c r="Q248" s="167">
        <f t="shared" si="272"/>
        <v>0</v>
      </c>
      <c r="R248" s="168">
        <f t="shared" si="268"/>
        <v>0</v>
      </c>
      <c r="S248" s="113">
        <f t="shared" si="260"/>
        <v>0</v>
      </c>
      <c r="T248" s="123">
        <f t="shared" si="269"/>
        <v>9.4700000000000006E-2</v>
      </c>
      <c r="U248" s="121">
        <f t="shared" si="282"/>
        <v>19</v>
      </c>
      <c r="V248" s="121">
        <v>252</v>
      </c>
      <c r="W248" s="120">
        <f t="shared" si="261"/>
        <v>1.0068452539999999</v>
      </c>
      <c r="X248" s="113">
        <f t="shared" si="262"/>
        <v>5.00555007</v>
      </c>
      <c r="Y248" s="113">
        <f t="shared" si="263"/>
        <v>0</v>
      </c>
      <c r="Z248" s="126" t="str">
        <f t="shared" si="273"/>
        <v>J=</v>
      </c>
      <c r="AA248" s="118">
        <f t="shared" si="274"/>
        <v>44489</v>
      </c>
      <c r="AB248" s="4"/>
      <c r="AD248" s="154">
        <v>42839</v>
      </c>
      <c r="AE248" s="155" t="s">
        <v>81</v>
      </c>
      <c r="AG248" s="144">
        <f t="shared" si="278"/>
        <v>100</v>
      </c>
      <c r="AH248" s="146">
        <f t="shared" si="280"/>
        <v>47289</v>
      </c>
      <c r="AI248" s="146">
        <f t="shared" si="290"/>
        <v>47288</v>
      </c>
      <c r="AJ248" s="146">
        <f t="shared" si="291"/>
        <v>47289</v>
      </c>
      <c r="AK248" s="146">
        <f t="shared" si="285"/>
        <v>47319</v>
      </c>
      <c r="AL248" s="144">
        <f t="shared" si="292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64"/>
        <v>44486</v>
      </c>
      <c r="B249" s="113">
        <f t="shared" si="256"/>
        <v>736.24942725000005</v>
      </c>
      <c r="C249" s="113">
        <f t="shared" si="270"/>
        <v>692.73059167999997</v>
      </c>
      <c r="D249" s="114">
        <f t="shared" si="265"/>
        <v>5825.37</v>
      </c>
      <c r="E249" s="115">
        <f t="shared" si="286"/>
        <v>5876.05</v>
      </c>
      <c r="F249" s="116">
        <f t="shared" si="287"/>
        <v>44428</v>
      </c>
      <c r="G249" s="117">
        <f t="shared" si="257"/>
        <v>8.699876574363552E-3</v>
      </c>
      <c r="H249" s="118">
        <f t="shared" si="271"/>
        <v>44489</v>
      </c>
      <c r="I249" s="118">
        <f t="shared" si="258"/>
        <v>44489</v>
      </c>
      <c r="J249" s="119">
        <f t="shared" si="266"/>
        <v>21</v>
      </c>
      <c r="K249" s="119">
        <f t="shared" si="289"/>
        <v>19</v>
      </c>
      <c r="L249" s="8">
        <f t="shared" si="267"/>
        <v>1.0078680600000001</v>
      </c>
      <c r="M249" s="120">
        <f t="shared" si="288"/>
        <v>1.00959968</v>
      </c>
      <c r="N249" s="120">
        <f t="shared" si="279"/>
        <v>1.0473556920393274</v>
      </c>
      <c r="O249" s="113">
        <f t="shared" si="284"/>
        <v>1.0555963399999999</v>
      </c>
      <c r="P249" s="113">
        <f t="shared" si="259"/>
        <v>731.24387718000003</v>
      </c>
      <c r="Q249" s="167">
        <f t="shared" si="272"/>
        <v>0</v>
      </c>
      <c r="R249" s="168">
        <f t="shared" si="268"/>
        <v>0</v>
      </c>
      <c r="S249" s="113">
        <f t="shared" si="260"/>
        <v>0</v>
      </c>
      <c r="T249" s="123">
        <f t="shared" si="269"/>
        <v>9.4700000000000006E-2</v>
      </c>
      <c r="U249" s="121">
        <f t="shared" si="282"/>
        <v>19</v>
      </c>
      <c r="V249" s="121">
        <v>252</v>
      </c>
      <c r="W249" s="120">
        <f t="shared" si="261"/>
        <v>1.0068452539999999</v>
      </c>
      <c r="X249" s="113">
        <f t="shared" si="262"/>
        <v>5.00555007</v>
      </c>
      <c r="Y249" s="113">
        <f t="shared" si="263"/>
        <v>0</v>
      </c>
      <c r="Z249" s="126" t="str">
        <f t="shared" si="273"/>
        <v>J=</v>
      </c>
      <c r="AA249" s="118">
        <f t="shared" si="274"/>
        <v>44489</v>
      </c>
      <c r="AB249" s="4"/>
      <c r="AD249" s="154">
        <v>42846</v>
      </c>
      <c r="AE249" s="155" t="s">
        <v>70</v>
      </c>
      <c r="AG249" s="144">
        <f t="shared" si="278"/>
        <v>101</v>
      </c>
      <c r="AH249" s="146">
        <f t="shared" si="280"/>
        <v>47319</v>
      </c>
      <c r="AI249" s="146">
        <f t="shared" si="290"/>
        <v>47318</v>
      </c>
      <c r="AJ249" s="146">
        <f t="shared" si="291"/>
        <v>47319</v>
      </c>
      <c r="AK249" s="146">
        <f t="shared" si="285"/>
        <v>47350</v>
      </c>
      <c r="AL249" s="144">
        <f t="shared" si="292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64"/>
        <v>44487</v>
      </c>
      <c r="B250" s="113">
        <f t="shared" si="256"/>
        <v>736.24942725000005</v>
      </c>
      <c r="C250" s="113">
        <f t="shared" si="270"/>
        <v>692.73059167999997</v>
      </c>
      <c r="D250" s="114">
        <f t="shared" si="265"/>
        <v>5825.37</v>
      </c>
      <c r="E250" s="115">
        <f t="shared" si="286"/>
        <v>5876.05</v>
      </c>
      <c r="F250" s="116">
        <f t="shared" si="287"/>
        <v>44428</v>
      </c>
      <c r="G250" s="117">
        <f t="shared" si="257"/>
        <v>8.699876574363552E-3</v>
      </c>
      <c r="H250" s="118">
        <f t="shared" si="271"/>
        <v>44489</v>
      </c>
      <c r="I250" s="118">
        <f t="shared" si="258"/>
        <v>44489</v>
      </c>
      <c r="J250" s="119">
        <f t="shared" si="266"/>
        <v>21</v>
      </c>
      <c r="K250" s="119">
        <f t="shared" si="289"/>
        <v>19</v>
      </c>
      <c r="L250" s="8">
        <f t="shared" si="267"/>
        <v>1.0078680600000001</v>
      </c>
      <c r="M250" s="120">
        <f t="shared" si="288"/>
        <v>1.00959968</v>
      </c>
      <c r="N250" s="120">
        <f t="shared" si="279"/>
        <v>1.0473556920393274</v>
      </c>
      <c r="O250" s="113">
        <f t="shared" si="284"/>
        <v>1.0555963399999999</v>
      </c>
      <c r="P250" s="113">
        <f t="shared" si="259"/>
        <v>731.24387718000003</v>
      </c>
      <c r="Q250" s="167">
        <f t="shared" si="272"/>
        <v>0</v>
      </c>
      <c r="R250" s="168">
        <f t="shared" si="268"/>
        <v>0</v>
      </c>
      <c r="S250" s="113">
        <f t="shared" si="260"/>
        <v>0</v>
      </c>
      <c r="T250" s="123">
        <f t="shared" si="269"/>
        <v>9.4700000000000006E-2</v>
      </c>
      <c r="U250" s="121">
        <f t="shared" si="282"/>
        <v>19</v>
      </c>
      <c r="V250" s="121">
        <v>252</v>
      </c>
      <c r="W250" s="120">
        <f t="shared" si="261"/>
        <v>1.0068452539999999</v>
      </c>
      <c r="X250" s="113">
        <f t="shared" si="262"/>
        <v>5.00555007</v>
      </c>
      <c r="Y250" s="113">
        <f t="shared" si="263"/>
        <v>0</v>
      </c>
      <c r="Z250" s="126" t="str">
        <f t="shared" si="273"/>
        <v>J=</v>
      </c>
      <c r="AA250" s="118">
        <f t="shared" si="274"/>
        <v>44489</v>
      </c>
      <c r="AB250" s="4"/>
      <c r="AD250" s="154">
        <v>42856</v>
      </c>
      <c r="AE250" s="155" t="s">
        <v>83</v>
      </c>
      <c r="AG250" s="144">
        <f t="shared" si="278"/>
        <v>102</v>
      </c>
      <c r="AH250" s="146">
        <f t="shared" si="280"/>
        <v>47350</v>
      </c>
      <c r="AI250" s="146">
        <f t="shared" si="290"/>
        <v>47347</v>
      </c>
      <c r="AJ250" s="146">
        <f t="shared" si="291"/>
        <v>47350</v>
      </c>
      <c r="AK250" s="146">
        <f t="shared" si="285"/>
        <v>47381</v>
      </c>
      <c r="AL250" s="144">
        <f t="shared" si="29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64"/>
        <v>44488</v>
      </c>
      <c r="B251" s="113">
        <f t="shared" si="256"/>
        <v>736.81769615000007</v>
      </c>
      <c r="C251" s="113">
        <f t="shared" si="270"/>
        <v>692.73059167999997</v>
      </c>
      <c r="D251" s="114">
        <f t="shared" si="265"/>
        <v>5825.37</v>
      </c>
      <c r="E251" s="115">
        <f t="shared" si="286"/>
        <v>5876.05</v>
      </c>
      <c r="F251" s="116">
        <f t="shared" si="287"/>
        <v>44428</v>
      </c>
      <c r="G251" s="117">
        <f t="shared" si="257"/>
        <v>8.699876574363552E-3</v>
      </c>
      <c r="H251" s="118">
        <f t="shared" si="271"/>
        <v>44489</v>
      </c>
      <c r="I251" s="118">
        <f t="shared" si="258"/>
        <v>44489</v>
      </c>
      <c r="J251" s="119">
        <f t="shared" si="266"/>
        <v>21</v>
      </c>
      <c r="K251" s="119">
        <f t="shared" si="289"/>
        <v>20</v>
      </c>
      <c r="L251" s="8">
        <f t="shared" si="267"/>
        <v>1.00828388</v>
      </c>
      <c r="M251" s="120">
        <f t="shared" si="288"/>
        <v>1.00959968</v>
      </c>
      <c r="N251" s="120">
        <f t="shared" si="279"/>
        <v>1.0473556920393274</v>
      </c>
      <c r="O251" s="113">
        <f t="shared" si="284"/>
        <v>1.05603186</v>
      </c>
      <c r="P251" s="113">
        <f t="shared" si="259"/>
        <v>731.54557521000004</v>
      </c>
      <c r="Q251" s="167">
        <f t="shared" si="272"/>
        <v>0</v>
      </c>
      <c r="R251" s="168">
        <f t="shared" si="268"/>
        <v>0</v>
      </c>
      <c r="S251" s="113">
        <f t="shared" si="260"/>
        <v>0</v>
      </c>
      <c r="T251" s="123">
        <f t="shared" si="269"/>
        <v>9.4700000000000006E-2</v>
      </c>
      <c r="U251" s="121">
        <f t="shared" si="282"/>
        <v>20</v>
      </c>
      <c r="V251" s="121">
        <v>252</v>
      </c>
      <c r="W251" s="120">
        <f t="shared" si="261"/>
        <v>1.0072068249999999</v>
      </c>
      <c r="X251" s="113">
        <f t="shared" si="262"/>
        <v>5.2721209399999998</v>
      </c>
      <c r="Y251" s="113">
        <f t="shared" si="263"/>
        <v>0</v>
      </c>
      <c r="Z251" s="126" t="str">
        <f t="shared" si="273"/>
        <v>J=</v>
      </c>
      <c r="AA251" s="118">
        <f t="shared" si="274"/>
        <v>44489</v>
      </c>
      <c r="AB251" s="4"/>
      <c r="AD251" s="154">
        <v>42901</v>
      </c>
      <c r="AE251" s="155" t="s">
        <v>82</v>
      </c>
      <c r="AG251" s="144">
        <f t="shared" si="278"/>
        <v>103</v>
      </c>
      <c r="AH251" s="146">
        <f t="shared" si="280"/>
        <v>47381</v>
      </c>
      <c r="AI251" s="146">
        <f t="shared" si="290"/>
        <v>47380</v>
      </c>
      <c r="AJ251" s="146">
        <f t="shared" si="291"/>
        <v>47381</v>
      </c>
      <c r="AK251" s="146">
        <f t="shared" si="285"/>
        <v>47413</v>
      </c>
      <c r="AL251" s="144">
        <f t="shared" si="292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64"/>
        <v>44489</v>
      </c>
      <c r="B252" s="113">
        <f t="shared" si="256"/>
        <v>737.38639773</v>
      </c>
      <c r="C252" s="113">
        <f t="shared" si="270"/>
        <v>692.73059167999997</v>
      </c>
      <c r="D252" s="114">
        <f t="shared" si="265"/>
        <v>5825.37</v>
      </c>
      <c r="E252" s="115">
        <f t="shared" si="286"/>
        <v>5876.05</v>
      </c>
      <c r="F252" s="116">
        <f t="shared" si="287"/>
        <v>44428</v>
      </c>
      <c r="G252" s="117">
        <f t="shared" si="257"/>
        <v>8.699876574363552E-3</v>
      </c>
      <c r="H252" s="118">
        <f t="shared" si="271"/>
        <v>44522</v>
      </c>
      <c r="I252" s="118">
        <f t="shared" si="258"/>
        <v>44489</v>
      </c>
      <c r="J252" s="119">
        <f t="shared" si="266"/>
        <v>21</v>
      </c>
      <c r="K252" s="119">
        <f t="shared" si="289"/>
        <v>21</v>
      </c>
      <c r="L252" s="8">
        <f t="shared" si="267"/>
        <v>1.0086998700000001</v>
      </c>
      <c r="M252" s="120">
        <f t="shared" si="288"/>
        <v>1.00959968</v>
      </c>
      <c r="N252" s="120">
        <f t="shared" si="279"/>
        <v>1.0473556920393274</v>
      </c>
      <c r="O252" s="113">
        <f t="shared" si="284"/>
        <v>1.05646755</v>
      </c>
      <c r="P252" s="113">
        <f t="shared" si="259"/>
        <v>731.84739100000002</v>
      </c>
      <c r="Q252" s="167">
        <f t="shared" si="272"/>
        <v>8</v>
      </c>
      <c r="R252" s="168">
        <f t="shared" si="268"/>
        <v>5.9718928806019339E-2</v>
      </c>
      <c r="S252" s="113">
        <f t="shared" si="260"/>
        <v>43.705142240000001</v>
      </c>
      <c r="T252" s="123">
        <f t="shared" si="269"/>
        <v>9.4700000000000006E-2</v>
      </c>
      <c r="U252" s="121">
        <f t="shared" si="282"/>
        <v>21</v>
      </c>
      <c r="V252" s="121">
        <v>252</v>
      </c>
      <c r="W252" s="120">
        <f t="shared" si="261"/>
        <v>1.0075685270000001</v>
      </c>
      <c r="X252" s="113">
        <f t="shared" si="262"/>
        <v>5.5390067299999997</v>
      </c>
      <c r="Y252" s="113">
        <f t="shared" si="263"/>
        <v>49.244148969999998</v>
      </c>
      <c r="Z252" s="126" t="str">
        <f t="shared" si="273"/>
        <v>J=</v>
      </c>
      <c r="AA252" s="118">
        <f t="shared" si="274"/>
        <v>44489</v>
      </c>
      <c r="AB252" s="4"/>
      <c r="AD252" s="154">
        <v>42985</v>
      </c>
      <c r="AE252" s="155" t="s">
        <v>84</v>
      </c>
      <c r="AG252" s="144">
        <f t="shared" si="278"/>
        <v>104</v>
      </c>
      <c r="AH252" s="146">
        <f t="shared" si="280"/>
        <v>47411</v>
      </c>
      <c r="AI252" s="146">
        <f t="shared" si="290"/>
        <v>47410</v>
      </c>
      <c r="AJ252" s="146">
        <f t="shared" si="291"/>
        <v>47413</v>
      </c>
      <c r="AK252" s="146">
        <f t="shared" si="285"/>
        <v>47442</v>
      </c>
      <c r="AL252" s="144">
        <f t="shared" si="292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64"/>
        <v>44490</v>
      </c>
      <c r="B253" s="113">
        <f t="shared" si="256"/>
        <v>688.76751645000002</v>
      </c>
      <c r="C253" s="113">
        <f t="shared" si="270"/>
        <v>651.36146280000003</v>
      </c>
      <c r="D253" s="114">
        <f t="shared" si="265"/>
        <v>5876.05</v>
      </c>
      <c r="E253" s="115">
        <f t="shared" si="286"/>
        <v>5944.21</v>
      </c>
      <c r="F253" s="116">
        <f t="shared" si="287"/>
        <v>44459</v>
      </c>
      <c r="G253" s="117">
        <f t="shared" si="257"/>
        <v>1.159962900247602E-2</v>
      </c>
      <c r="H253" s="118">
        <f t="shared" si="271"/>
        <v>44522</v>
      </c>
      <c r="I253" s="118">
        <f t="shared" si="258"/>
        <v>44522</v>
      </c>
      <c r="J253" s="119">
        <f t="shared" si="266"/>
        <v>21</v>
      </c>
      <c r="K253" s="119">
        <f t="shared" si="289"/>
        <v>1</v>
      </c>
      <c r="L253" s="8">
        <f t="shared" si="267"/>
        <v>1.0005493299999999</v>
      </c>
      <c r="M253" s="120">
        <f t="shared" si="288"/>
        <v>1.0086998700000001</v>
      </c>
      <c r="N253" s="120">
        <f t="shared" si="279"/>
        <v>1.0564675504038297</v>
      </c>
      <c r="O253" s="113">
        <f t="shared" si="284"/>
        <v>1.05704789</v>
      </c>
      <c r="P253" s="113">
        <f t="shared" si="259"/>
        <v>688.52025988000003</v>
      </c>
      <c r="Q253" s="167">
        <f t="shared" si="272"/>
        <v>0</v>
      </c>
      <c r="R253" s="168">
        <f t="shared" si="268"/>
        <v>0</v>
      </c>
      <c r="S253" s="113">
        <f t="shared" si="260"/>
        <v>0</v>
      </c>
      <c r="T253" s="123">
        <f t="shared" si="269"/>
        <v>9.4700000000000006E-2</v>
      </c>
      <c r="U253" s="121">
        <f t="shared" si="282"/>
        <v>1</v>
      </c>
      <c r="V253" s="121">
        <v>252</v>
      </c>
      <c r="W253" s="120">
        <f t="shared" si="261"/>
        <v>1.000359113</v>
      </c>
      <c r="X253" s="113">
        <f t="shared" si="262"/>
        <v>0.24725657000000001</v>
      </c>
      <c r="Y253" s="113">
        <f t="shared" si="263"/>
        <v>0</v>
      </c>
      <c r="Z253" s="126" t="str">
        <f t="shared" si="273"/>
        <v>J=</v>
      </c>
      <c r="AA253" s="118">
        <f t="shared" si="274"/>
        <v>44522</v>
      </c>
      <c r="AB253" s="4"/>
      <c r="AD253" s="154">
        <v>43020</v>
      </c>
      <c r="AE253" s="156" t="s">
        <v>71</v>
      </c>
      <c r="AG253" s="144">
        <f t="shared" si="278"/>
        <v>105</v>
      </c>
      <c r="AH253" s="146">
        <f t="shared" si="280"/>
        <v>47442</v>
      </c>
      <c r="AI253" s="146">
        <f t="shared" si="290"/>
        <v>47441</v>
      </c>
      <c r="AJ253" s="146">
        <f t="shared" si="291"/>
        <v>47442</v>
      </c>
      <c r="AK253" s="146">
        <f t="shared" si="285"/>
        <v>47472</v>
      </c>
      <c r="AL253" s="144">
        <f t="shared" si="292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64"/>
        <v>44491</v>
      </c>
      <c r="B254" s="113">
        <f t="shared" si="256"/>
        <v>689.39336681000009</v>
      </c>
      <c r="C254" s="113">
        <f t="shared" si="270"/>
        <v>651.36146280000003</v>
      </c>
      <c r="D254" s="114">
        <f t="shared" si="265"/>
        <v>5876.05</v>
      </c>
      <c r="E254" s="115">
        <f t="shared" si="286"/>
        <v>5944.21</v>
      </c>
      <c r="F254" s="116">
        <f t="shared" si="287"/>
        <v>44459</v>
      </c>
      <c r="G254" s="117">
        <f t="shared" si="257"/>
        <v>1.159962900247602E-2</v>
      </c>
      <c r="H254" s="118">
        <f t="shared" si="271"/>
        <v>44522</v>
      </c>
      <c r="I254" s="118">
        <f t="shared" si="258"/>
        <v>44522</v>
      </c>
      <c r="J254" s="119">
        <f t="shared" si="266"/>
        <v>21</v>
      </c>
      <c r="K254" s="119">
        <f t="shared" si="289"/>
        <v>2</v>
      </c>
      <c r="L254" s="8">
        <f t="shared" si="267"/>
        <v>1.0010989699999999</v>
      </c>
      <c r="M254" s="120">
        <f t="shared" si="288"/>
        <v>1.0086998700000001</v>
      </c>
      <c r="N254" s="120">
        <f t="shared" si="279"/>
        <v>1.0564675504038297</v>
      </c>
      <c r="O254" s="113">
        <f t="shared" si="284"/>
        <v>1.0576285700000001</v>
      </c>
      <c r="P254" s="113">
        <f t="shared" si="259"/>
        <v>688.89849245000005</v>
      </c>
      <c r="Q254" s="167">
        <f t="shared" si="272"/>
        <v>0</v>
      </c>
      <c r="R254" s="168">
        <f t="shared" si="268"/>
        <v>0</v>
      </c>
      <c r="S254" s="113">
        <f t="shared" si="260"/>
        <v>0</v>
      </c>
      <c r="T254" s="123">
        <f t="shared" si="269"/>
        <v>9.4700000000000006E-2</v>
      </c>
      <c r="U254" s="121">
        <f t="shared" si="282"/>
        <v>2</v>
      </c>
      <c r="V254" s="121">
        <v>252</v>
      </c>
      <c r="W254" s="120">
        <f t="shared" si="261"/>
        <v>1.0007183559999999</v>
      </c>
      <c r="X254" s="113">
        <f t="shared" si="262"/>
        <v>0.49487436000000001</v>
      </c>
      <c r="Y254" s="113">
        <f t="shared" si="263"/>
        <v>0</v>
      </c>
      <c r="Z254" s="126" t="str">
        <f t="shared" si="273"/>
        <v>J=</v>
      </c>
      <c r="AA254" s="118">
        <f t="shared" si="274"/>
        <v>44522</v>
      </c>
      <c r="AB254" s="4"/>
      <c r="AD254" s="154">
        <v>43041</v>
      </c>
      <c r="AE254" s="155" t="s">
        <v>76</v>
      </c>
      <c r="AG254" s="144">
        <f t="shared" si="278"/>
        <v>106</v>
      </c>
      <c r="AH254" s="146">
        <f t="shared" si="280"/>
        <v>47472</v>
      </c>
      <c r="AI254" s="146">
        <f t="shared" si="290"/>
        <v>47471</v>
      </c>
      <c r="AJ254" s="146">
        <f t="shared" si="291"/>
        <v>47472</v>
      </c>
      <c r="AK254" s="146">
        <f t="shared" si="285"/>
        <v>47504</v>
      </c>
      <c r="AL254" s="144">
        <f t="shared" si="292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64"/>
        <v>44492</v>
      </c>
      <c r="B255" s="113">
        <f t="shared" si="256"/>
        <v>690.01978582000004</v>
      </c>
      <c r="C255" s="113">
        <f t="shared" si="270"/>
        <v>651.36146280000003</v>
      </c>
      <c r="D255" s="114">
        <f t="shared" si="265"/>
        <v>5876.05</v>
      </c>
      <c r="E255" s="115">
        <f t="shared" si="286"/>
        <v>5944.21</v>
      </c>
      <c r="F255" s="116">
        <f t="shared" si="287"/>
        <v>44459</v>
      </c>
      <c r="G255" s="117">
        <f t="shared" si="257"/>
        <v>1.159962900247602E-2</v>
      </c>
      <c r="H255" s="118">
        <f t="shared" si="271"/>
        <v>44522</v>
      </c>
      <c r="I255" s="118">
        <f t="shared" si="258"/>
        <v>44522</v>
      </c>
      <c r="J255" s="119">
        <f t="shared" si="266"/>
        <v>21</v>
      </c>
      <c r="K255" s="119">
        <f t="shared" si="289"/>
        <v>3</v>
      </c>
      <c r="L255" s="8">
        <f t="shared" si="267"/>
        <v>1.0016489099999999</v>
      </c>
      <c r="M255" s="120">
        <f t="shared" si="288"/>
        <v>1.0086998700000001</v>
      </c>
      <c r="N255" s="120">
        <f t="shared" si="279"/>
        <v>1.0564675504038297</v>
      </c>
      <c r="O255" s="113">
        <f t="shared" si="284"/>
        <v>1.05820957</v>
      </c>
      <c r="P255" s="113">
        <f t="shared" si="259"/>
        <v>689.27693346000001</v>
      </c>
      <c r="Q255" s="167">
        <f t="shared" si="272"/>
        <v>0</v>
      </c>
      <c r="R255" s="168">
        <f t="shared" si="268"/>
        <v>0</v>
      </c>
      <c r="S255" s="113">
        <f t="shared" si="260"/>
        <v>0</v>
      </c>
      <c r="T255" s="123">
        <f t="shared" si="269"/>
        <v>9.4700000000000006E-2</v>
      </c>
      <c r="U255" s="121">
        <f t="shared" si="282"/>
        <v>3</v>
      </c>
      <c r="V255" s="121">
        <v>252</v>
      </c>
      <c r="W255" s="120">
        <f t="shared" si="261"/>
        <v>1.001077727</v>
      </c>
      <c r="X255" s="113">
        <f t="shared" si="262"/>
        <v>0.74285235999999999</v>
      </c>
      <c r="Y255" s="113">
        <f t="shared" si="263"/>
        <v>0</v>
      </c>
      <c r="Z255" s="126" t="str">
        <f t="shared" si="273"/>
        <v>J=</v>
      </c>
      <c r="AA255" s="118">
        <f t="shared" si="274"/>
        <v>44522</v>
      </c>
      <c r="AB255" s="4"/>
      <c r="AD255" s="154">
        <v>43054</v>
      </c>
      <c r="AE255" s="155" t="s">
        <v>85</v>
      </c>
      <c r="AG255" s="144">
        <f t="shared" si="278"/>
        <v>107</v>
      </c>
      <c r="AH255" s="146">
        <f t="shared" si="280"/>
        <v>47503</v>
      </c>
      <c r="AI255" s="146">
        <f t="shared" si="290"/>
        <v>47501</v>
      </c>
      <c r="AJ255" s="146">
        <f t="shared" si="291"/>
        <v>47504</v>
      </c>
      <c r="AK255" s="146">
        <f t="shared" si="285"/>
        <v>47534</v>
      </c>
      <c r="AL255" s="144">
        <f t="shared" si="292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64"/>
        <v>44493</v>
      </c>
      <c r="B256" s="113">
        <f t="shared" si="256"/>
        <v>690.01978582000004</v>
      </c>
      <c r="C256" s="113">
        <f t="shared" si="270"/>
        <v>651.36146280000003</v>
      </c>
      <c r="D256" s="114">
        <f t="shared" si="265"/>
        <v>5876.05</v>
      </c>
      <c r="E256" s="115">
        <f t="shared" si="286"/>
        <v>5944.21</v>
      </c>
      <c r="F256" s="116">
        <f t="shared" si="287"/>
        <v>44459</v>
      </c>
      <c r="G256" s="117">
        <f t="shared" si="257"/>
        <v>1.159962900247602E-2</v>
      </c>
      <c r="H256" s="118">
        <f t="shared" si="271"/>
        <v>44522</v>
      </c>
      <c r="I256" s="118">
        <f t="shared" si="258"/>
        <v>44522</v>
      </c>
      <c r="J256" s="119">
        <f t="shared" si="266"/>
        <v>21</v>
      </c>
      <c r="K256" s="119">
        <f t="shared" si="289"/>
        <v>3</v>
      </c>
      <c r="L256" s="8">
        <f t="shared" si="267"/>
        <v>1.0016489099999999</v>
      </c>
      <c r="M256" s="120">
        <f t="shared" si="288"/>
        <v>1.0086998700000001</v>
      </c>
      <c r="N256" s="120">
        <f t="shared" si="279"/>
        <v>1.0564675504038297</v>
      </c>
      <c r="O256" s="113">
        <f t="shared" si="284"/>
        <v>1.05820957</v>
      </c>
      <c r="P256" s="113">
        <f t="shared" si="259"/>
        <v>689.27693346000001</v>
      </c>
      <c r="Q256" s="167">
        <f t="shared" si="272"/>
        <v>0</v>
      </c>
      <c r="R256" s="168">
        <f t="shared" si="268"/>
        <v>0</v>
      </c>
      <c r="S256" s="113">
        <f t="shared" si="260"/>
        <v>0</v>
      </c>
      <c r="T256" s="123">
        <f t="shared" si="269"/>
        <v>9.4700000000000006E-2</v>
      </c>
      <c r="U256" s="121">
        <f t="shared" si="282"/>
        <v>3</v>
      </c>
      <c r="V256" s="121">
        <v>252</v>
      </c>
      <c r="W256" s="120">
        <f t="shared" si="261"/>
        <v>1.001077727</v>
      </c>
      <c r="X256" s="113">
        <f t="shared" si="262"/>
        <v>0.74285235999999999</v>
      </c>
      <c r="Y256" s="113">
        <f t="shared" si="263"/>
        <v>0</v>
      </c>
      <c r="Z256" s="126" t="str">
        <f t="shared" si="273"/>
        <v>J=</v>
      </c>
      <c r="AA256" s="118">
        <f t="shared" si="274"/>
        <v>44522</v>
      </c>
      <c r="AB256" s="4"/>
      <c r="AD256" s="154">
        <v>43094</v>
      </c>
      <c r="AE256" s="155" t="s">
        <v>78</v>
      </c>
      <c r="AG256" s="144">
        <f t="shared" si="278"/>
        <v>108</v>
      </c>
      <c r="AH256" s="146">
        <f t="shared" si="280"/>
        <v>47534</v>
      </c>
      <c r="AI256" s="146">
        <f t="shared" si="290"/>
        <v>47533</v>
      </c>
      <c r="AJ256" s="146">
        <f t="shared" si="291"/>
        <v>47534</v>
      </c>
      <c r="AK256" s="146">
        <f t="shared" si="285"/>
        <v>47562</v>
      </c>
      <c r="AL256" s="144">
        <f t="shared" si="292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64"/>
        <v>44494</v>
      </c>
      <c r="B257" s="113">
        <f t="shared" si="256"/>
        <v>690.01978582000004</v>
      </c>
      <c r="C257" s="113">
        <f t="shared" si="270"/>
        <v>651.36146280000003</v>
      </c>
      <c r="D257" s="114">
        <f t="shared" si="265"/>
        <v>5876.05</v>
      </c>
      <c r="E257" s="115">
        <f t="shared" si="286"/>
        <v>5944.21</v>
      </c>
      <c r="F257" s="116">
        <f t="shared" si="287"/>
        <v>44459</v>
      </c>
      <c r="G257" s="117">
        <f t="shared" si="257"/>
        <v>1.159962900247602E-2</v>
      </c>
      <c r="H257" s="118">
        <f t="shared" si="271"/>
        <v>44522</v>
      </c>
      <c r="I257" s="118">
        <f t="shared" si="258"/>
        <v>44522</v>
      </c>
      <c r="J257" s="119">
        <f t="shared" si="266"/>
        <v>21</v>
      </c>
      <c r="K257" s="119">
        <f t="shared" si="289"/>
        <v>3</v>
      </c>
      <c r="L257" s="8">
        <f t="shared" si="267"/>
        <v>1.0016489099999999</v>
      </c>
      <c r="M257" s="120">
        <f t="shared" si="288"/>
        <v>1.0086998700000001</v>
      </c>
      <c r="N257" s="120">
        <f t="shared" si="279"/>
        <v>1.0564675504038297</v>
      </c>
      <c r="O257" s="113">
        <f t="shared" si="284"/>
        <v>1.05820957</v>
      </c>
      <c r="P257" s="113">
        <f t="shared" si="259"/>
        <v>689.27693346000001</v>
      </c>
      <c r="Q257" s="167">
        <f t="shared" si="272"/>
        <v>0</v>
      </c>
      <c r="R257" s="168">
        <f t="shared" si="268"/>
        <v>0</v>
      </c>
      <c r="S257" s="113">
        <f t="shared" si="260"/>
        <v>0</v>
      </c>
      <c r="T257" s="123">
        <f t="shared" si="269"/>
        <v>9.4700000000000006E-2</v>
      </c>
      <c r="U257" s="121">
        <f t="shared" si="282"/>
        <v>3</v>
      </c>
      <c r="V257" s="121">
        <v>252</v>
      </c>
      <c r="W257" s="120">
        <f t="shared" si="261"/>
        <v>1.001077727</v>
      </c>
      <c r="X257" s="113">
        <f t="shared" si="262"/>
        <v>0.74285235999999999</v>
      </c>
      <c r="Y257" s="113">
        <f t="shared" si="263"/>
        <v>0</v>
      </c>
      <c r="Z257" s="126" t="str">
        <f t="shared" si="273"/>
        <v>J=</v>
      </c>
      <c r="AA257" s="118">
        <f t="shared" si="274"/>
        <v>44522</v>
      </c>
      <c r="AB257" s="4"/>
      <c r="AD257" s="154">
        <v>43101</v>
      </c>
      <c r="AE257" s="155" t="s">
        <v>80</v>
      </c>
      <c r="AG257" s="144">
        <f t="shared" si="278"/>
        <v>109</v>
      </c>
      <c r="AH257" s="146">
        <f t="shared" si="280"/>
        <v>47562</v>
      </c>
      <c r="AI257" s="146">
        <f t="shared" si="290"/>
        <v>47561</v>
      </c>
      <c r="AJ257" s="146">
        <f t="shared" si="291"/>
        <v>47562</v>
      </c>
      <c r="AK257" s="146">
        <f t="shared" si="285"/>
        <v>47595</v>
      </c>
      <c r="AL257" s="144">
        <f t="shared" si="292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64"/>
        <v>44495</v>
      </c>
      <c r="B258" s="113">
        <f t="shared" si="256"/>
        <v>690.64676868999993</v>
      </c>
      <c r="C258" s="113">
        <f t="shared" si="270"/>
        <v>651.36146280000003</v>
      </c>
      <c r="D258" s="114">
        <f t="shared" si="265"/>
        <v>5876.05</v>
      </c>
      <c r="E258" s="115">
        <f t="shared" si="286"/>
        <v>5944.21</v>
      </c>
      <c r="F258" s="116">
        <f t="shared" si="287"/>
        <v>44459</v>
      </c>
      <c r="G258" s="117">
        <f t="shared" si="257"/>
        <v>1.159962900247602E-2</v>
      </c>
      <c r="H258" s="118">
        <f t="shared" si="271"/>
        <v>44522</v>
      </c>
      <c r="I258" s="118">
        <f t="shared" si="258"/>
        <v>44522</v>
      </c>
      <c r="J258" s="119">
        <f t="shared" si="266"/>
        <v>21</v>
      </c>
      <c r="K258" s="119">
        <f t="shared" si="289"/>
        <v>4</v>
      </c>
      <c r="L258" s="8">
        <f t="shared" si="267"/>
        <v>1.00219915</v>
      </c>
      <c r="M258" s="120">
        <f t="shared" si="288"/>
        <v>1.0086998700000001</v>
      </c>
      <c r="N258" s="120">
        <f t="shared" si="279"/>
        <v>1.0564675504038297</v>
      </c>
      <c r="O258" s="113">
        <f t="shared" si="284"/>
        <v>1.0587908800000001</v>
      </c>
      <c r="P258" s="113">
        <f t="shared" si="259"/>
        <v>689.65557638999996</v>
      </c>
      <c r="Q258" s="167">
        <f t="shared" si="272"/>
        <v>0</v>
      </c>
      <c r="R258" s="168">
        <f t="shared" si="268"/>
        <v>0</v>
      </c>
      <c r="S258" s="113">
        <f t="shared" si="260"/>
        <v>0</v>
      </c>
      <c r="T258" s="123">
        <f t="shared" si="269"/>
        <v>9.4700000000000006E-2</v>
      </c>
      <c r="U258" s="121">
        <f t="shared" si="282"/>
        <v>4</v>
      </c>
      <c r="V258" s="121">
        <v>252</v>
      </c>
      <c r="W258" s="120">
        <f t="shared" si="261"/>
        <v>1.0014372279999999</v>
      </c>
      <c r="X258" s="113">
        <f t="shared" si="262"/>
        <v>0.99119230000000003</v>
      </c>
      <c r="Y258" s="113">
        <f t="shared" si="263"/>
        <v>0</v>
      </c>
      <c r="Z258" s="126" t="str">
        <f t="shared" si="273"/>
        <v>J=</v>
      </c>
      <c r="AA258" s="118">
        <f t="shared" si="274"/>
        <v>44522</v>
      </c>
      <c r="AB258" s="4"/>
      <c r="AD258" s="154">
        <v>43143</v>
      </c>
      <c r="AE258" s="155" t="s">
        <v>69</v>
      </c>
      <c r="AG258" s="144">
        <f t="shared" si="278"/>
        <v>110</v>
      </c>
      <c r="AH258" s="146">
        <f t="shared" si="280"/>
        <v>47593</v>
      </c>
      <c r="AI258" s="146">
        <f t="shared" si="290"/>
        <v>47591</v>
      </c>
      <c r="AJ258" s="146">
        <f t="shared" si="291"/>
        <v>47595</v>
      </c>
      <c r="AK258" s="146">
        <f t="shared" si="285"/>
        <v>47623</v>
      </c>
      <c r="AL258" s="144">
        <f t="shared" si="292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64"/>
        <v>44496</v>
      </c>
      <c r="B259" s="113">
        <f t="shared" si="256"/>
        <v>691.27431443</v>
      </c>
      <c r="C259" s="113">
        <f t="shared" si="270"/>
        <v>651.36146280000003</v>
      </c>
      <c r="D259" s="114">
        <f t="shared" si="265"/>
        <v>5876.05</v>
      </c>
      <c r="E259" s="115">
        <f t="shared" si="286"/>
        <v>5944.21</v>
      </c>
      <c r="F259" s="116">
        <f t="shared" si="287"/>
        <v>44459</v>
      </c>
      <c r="G259" s="117">
        <f t="shared" si="257"/>
        <v>1.159962900247602E-2</v>
      </c>
      <c r="H259" s="118">
        <f t="shared" si="271"/>
        <v>44522</v>
      </c>
      <c r="I259" s="118">
        <f t="shared" si="258"/>
        <v>44522</v>
      </c>
      <c r="J259" s="119">
        <f t="shared" si="266"/>
        <v>21</v>
      </c>
      <c r="K259" s="119">
        <f t="shared" si="289"/>
        <v>5</v>
      </c>
      <c r="L259" s="8">
        <f t="shared" si="267"/>
        <v>1.0027496899999999</v>
      </c>
      <c r="M259" s="120">
        <f t="shared" si="288"/>
        <v>1.0086998700000001</v>
      </c>
      <c r="N259" s="120">
        <f t="shared" si="279"/>
        <v>1.0564675504038297</v>
      </c>
      <c r="O259" s="113">
        <f t="shared" si="284"/>
        <v>1.0593725000000001</v>
      </c>
      <c r="P259" s="113">
        <f t="shared" si="259"/>
        <v>690.03442125000004</v>
      </c>
      <c r="Q259" s="167">
        <f t="shared" si="272"/>
        <v>0</v>
      </c>
      <c r="R259" s="168">
        <f t="shared" si="268"/>
        <v>0</v>
      </c>
      <c r="S259" s="113">
        <f t="shared" si="260"/>
        <v>0</v>
      </c>
      <c r="T259" s="123">
        <f t="shared" si="269"/>
        <v>9.4700000000000006E-2</v>
      </c>
      <c r="U259" s="121">
        <f t="shared" si="282"/>
        <v>5</v>
      </c>
      <c r="V259" s="121">
        <v>252</v>
      </c>
      <c r="W259" s="120">
        <f t="shared" si="261"/>
        <v>1.001796857</v>
      </c>
      <c r="X259" s="113">
        <f t="shared" si="262"/>
        <v>1.2398931799999999</v>
      </c>
      <c r="Y259" s="113">
        <f t="shared" si="263"/>
        <v>0</v>
      </c>
      <c r="Z259" s="126" t="str">
        <f t="shared" si="273"/>
        <v>J=</v>
      </c>
      <c r="AA259" s="118">
        <f t="shared" si="274"/>
        <v>44522</v>
      </c>
      <c r="AB259" s="4"/>
      <c r="AD259" s="154">
        <v>43144</v>
      </c>
      <c r="AE259" s="155" t="s">
        <v>69</v>
      </c>
      <c r="AG259" s="144">
        <f t="shared" si="278"/>
        <v>111</v>
      </c>
      <c r="AH259" s="146">
        <f t="shared" si="280"/>
        <v>47623</v>
      </c>
      <c r="AI259" s="146">
        <f t="shared" si="290"/>
        <v>47620</v>
      </c>
      <c r="AJ259" s="146">
        <f t="shared" si="291"/>
        <v>47623</v>
      </c>
      <c r="AK259" s="146">
        <f t="shared" si="285"/>
        <v>47655</v>
      </c>
      <c r="AL259" s="144">
        <f t="shared" si="292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64"/>
        <v>44497</v>
      </c>
      <c r="B260" s="113">
        <f t="shared" si="256"/>
        <v>691.90244432999998</v>
      </c>
      <c r="C260" s="113">
        <f t="shared" si="270"/>
        <v>651.36146280000003</v>
      </c>
      <c r="D260" s="114">
        <f t="shared" si="265"/>
        <v>5876.05</v>
      </c>
      <c r="E260" s="115">
        <f t="shared" si="286"/>
        <v>5944.21</v>
      </c>
      <c r="F260" s="116">
        <f t="shared" si="287"/>
        <v>44459</v>
      </c>
      <c r="G260" s="117">
        <f t="shared" si="257"/>
        <v>1.159962900247602E-2</v>
      </c>
      <c r="H260" s="118">
        <f t="shared" si="271"/>
        <v>44522</v>
      </c>
      <c r="I260" s="118">
        <f t="shared" si="258"/>
        <v>44522</v>
      </c>
      <c r="J260" s="119">
        <f t="shared" si="266"/>
        <v>21</v>
      </c>
      <c r="K260" s="119">
        <f t="shared" si="289"/>
        <v>6</v>
      </c>
      <c r="L260" s="8">
        <f t="shared" si="267"/>
        <v>1.0033005399999999</v>
      </c>
      <c r="M260" s="120">
        <f t="shared" si="288"/>
        <v>1.0086998700000001</v>
      </c>
      <c r="N260" s="120">
        <f t="shared" si="279"/>
        <v>1.0564675504038297</v>
      </c>
      <c r="O260" s="113">
        <f t="shared" si="284"/>
        <v>1.0599544599999999</v>
      </c>
      <c r="P260" s="113">
        <f t="shared" si="259"/>
        <v>690.41348756000002</v>
      </c>
      <c r="Q260" s="167">
        <f t="shared" si="272"/>
        <v>0</v>
      </c>
      <c r="R260" s="168">
        <f t="shared" si="268"/>
        <v>0</v>
      </c>
      <c r="S260" s="113">
        <f t="shared" si="260"/>
        <v>0</v>
      </c>
      <c r="T260" s="123">
        <f t="shared" si="269"/>
        <v>9.4700000000000006E-2</v>
      </c>
      <c r="U260" s="121">
        <f t="shared" si="282"/>
        <v>6</v>
      </c>
      <c r="V260" s="121">
        <v>252</v>
      </c>
      <c r="W260" s="120">
        <f t="shared" si="261"/>
        <v>1.0021566159999999</v>
      </c>
      <c r="X260" s="113">
        <f t="shared" si="262"/>
        <v>1.4889567699999999</v>
      </c>
      <c r="Y260" s="113">
        <f t="shared" si="263"/>
        <v>0</v>
      </c>
      <c r="Z260" s="126" t="str">
        <f t="shared" si="273"/>
        <v>J=</v>
      </c>
      <c r="AA260" s="118">
        <f t="shared" si="274"/>
        <v>44522</v>
      </c>
      <c r="AB260" s="4"/>
      <c r="AD260" s="154">
        <v>43189</v>
      </c>
      <c r="AE260" s="155" t="s">
        <v>81</v>
      </c>
      <c r="AG260" s="144">
        <f t="shared" si="278"/>
        <v>112</v>
      </c>
      <c r="AH260" s="146">
        <f t="shared" si="280"/>
        <v>47654</v>
      </c>
      <c r="AI260" s="146">
        <f t="shared" si="290"/>
        <v>47653</v>
      </c>
      <c r="AJ260" s="146">
        <f t="shared" si="291"/>
        <v>47655</v>
      </c>
      <c r="AK260" s="146">
        <f t="shared" si="285"/>
        <v>47686</v>
      </c>
      <c r="AL260" s="144">
        <f t="shared" si="29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64"/>
        <v>44498</v>
      </c>
      <c r="B261" s="113">
        <f t="shared" si="256"/>
        <v>692.53113199999996</v>
      </c>
      <c r="C261" s="113">
        <f t="shared" si="270"/>
        <v>651.36146280000003</v>
      </c>
      <c r="D261" s="114">
        <f t="shared" si="265"/>
        <v>5876.05</v>
      </c>
      <c r="E261" s="115">
        <f t="shared" si="286"/>
        <v>5944.21</v>
      </c>
      <c r="F261" s="116">
        <f t="shared" si="287"/>
        <v>44459</v>
      </c>
      <c r="G261" s="117">
        <f t="shared" si="257"/>
        <v>1.159962900247602E-2</v>
      </c>
      <c r="H261" s="118">
        <f t="shared" si="271"/>
        <v>44522</v>
      </c>
      <c r="I261" s="118">
        <f t="shared" si="258"/>
        <v>44522</v>
      </c>
      <c r="J261" s="119">
        <f t="shared" si="266"/>
        <v>21</v>
      </c>
      <c r="K261" s="119">
        <f t="shared" si="289"/>
        <v>7</v>
      </c>
      <c r="L261" s="8">
        <f t="shared" si="267"/>
        <v>1.0038516799999999</v>
      </c>
      <c r="M261" s="120">
        <f t="shared" si="288"/>
        <v>1.0086998700000001</v>
      </c>
      <c r="N261" s="120">
        <f t="shared" si="279"/>
        <v>1.0564675504038297</v>
      </c>
      <c r="O261" s="113">
        <f t="shared" si="284"/>
        <v>1.06053672</v>
      </c>
      <c r="P261" s="113">
        <f t="shared" si="259"/>
        <v>690.79274928999996</v>
      </c>
      <c r="Q261" s="167">
        <f t="shared" si="272"/>
        <v>0</v>
      </c>
      <c r="R261" s="168">
        <f t="shared" si="268"/>
        <v>0</v>
      </c>
      <c r="S261" s="113">
        <f t="shared" si="260"/>
        <v>0</v>
      </c>
      <c r="T261" s="123">
        <f t="shared" si="269"/>
        <v>9.4700000000000006E-2</v>
      </c>
      <c r="U261" s="121">
        <f t="shared" si="282"/>
        <v>7</v>
      </c>
      <c r="V261" s="121">
        <v>252</v>
      </c>
      <c r="W261" s="120">
        <f t="shared" si="261"/>
        <v>1.0025165039999999</v>
      </c>
      <c r="X261" s="113">
        <f t="shared" si="262"/>
        <v>1.73838271</v>
      </c>
      <c r="Y261" s="113">
        <f t="shared" si="263"/>
        <v>0</v>
      </c>
      <c r="Z261" s="126" t="str">
        <f t="shared" si="273"/>
        <v>J=</v>
      </c>
      <c r="AA261" s="118">
        <f t="shared" si="274"/>
        <v>44522</v>
      </c>
      <c r="AB261" s="4"/>
      <c r="AD261" s="154">
        <v>43221</v>
      </c>
      <c r="AE261" s="155" t="s">
        <v>83</v>
      </c>
      <c r="AG261" s="144">
        <f t="shared" si="278"/>
        <v>113</v>
      </c>
      <c r="AH261" s="146">
        <f t="shared" si="280"/>
        <v>47684</v>
      </c>
      <c r="AI261" s="146">
        <f t="shared" si="290"/>
        <v>47683</v>
      </c>
      <c r="AJ261" s="146">
        <f t="shared" si="291"/>
        <v>47686</v>
      </c>
      <c r="AK261" s="146">
        <f t="shared" si="285"/>
        <v>47715</v>
      </c>
      <c r="AL261" s="144">
        <f t="shared" si="292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64"/>
        <v>44499</v>
      </c>
      <c r="B262" s="113">
        <f t="shared" si="256"/>
        <v>693.16039737999995</v>
      </c>
      <c r="C262" s="113">
        <f t="shared" si="270"/>
        <v>651.36146280000003</v>
      </c>
      <c r="D262" s="114">
        <f t="shared" si="265"/>
        <v>5876.05</v>
      </c>
      <c r="E262" s="115">
        <f t="shared" si="286"/>
        <v>5944.21</v>
      </c>
      <c r="F262" s="116">
        <f t="shared" si="287"/>
        <v>44459</v>
      </c>
      <c r="G262" s="117">
        <f t="shared" si="257"/>
        <v>1.159962900247602E-2</v>
      </c>
      <c r="H262" s="118">
        <f t="shared" si="271"/>
        <v>44522</v>
      </c>
      <c r="I262" s="118">
        <f t="shared" si="258"/>
        <v>44522</v>
      </c>
      <c r="J262" s="119">
        <f t="shared" si="266"/>
        <v>21</v>
      </c>
      <c r="K262" s="119">
        <f t="shared" si="289"/>
        <v>8</v>
      </c>
      <c r="L262" s="8">
        <f t="shared" si="267"/>
        <v>1.00440313</v>
      </c>
      <c r="M262" s="120">
        <f t="shared" si="288"/>
        <v>1.0086998700000001</v>
      </c>
      <c r="N262" s="120">
        <f t="shared" si="279"/>
        <v>1.0564675504038297</v>
      </c>
      <c r="O262" s="113">
        <f t="shared" si="284"/>
        <v>1.06111931</v>
      </c>
      <c r="P262" s="113">
        <f t="shared" si="259"/>
        <v>691.17222595999999</v>
      </c>
      <c r="Q262" s="167">
        <f t="shared" si="272"/>
        <v>0</v>
      </c>
      <c r="R262" s="168">
        <f t="shared" si="268"/>
        <v>0</v>
      </c>
      <c r="S262" s="113">
        <f t="shared" si="260"/>
        <v>0</v>
      </c>
      <c r="T262" s="123">
        <f t="shared" si="269"/>
        <v>9.4700000000000006E-2</v>
      </c>
      <c r="U262" s="121">
        <f t="shared" si="282"/>
        <v>8</v>
      </c>
      <c r="V262" s="121">
        <v>252</v>
      </c>
      <c r="W262" s="120">
        <f t="shared" si="261"/>
        <v>1.0028765209999999</v>
      </c>
      <c r="X262" s="113">
        <f t="shared" si="262"/>
        <v>1.98817142</v>
      </c>
      <c r="Y262" s="113">
        <f t="shared" si="263"/>
        <v>0</v>
      </c>
      <c r="Z262" s="126" t="str">
        <f t="shared" si="273"/>
        <v>J=</v>
      </c>
      <c r="AA262" s="118">
        <f t="shared" si="274"/>
        <v>44522</v>
      </c>
      <c r="AB262" s="4"/>
      <c r="AD262" s="154">
        <v>43251</v>
      </c>
      <c r="AE262" s="155" t="s">
        <v>82</v>
      </c>
      <c r="AG262" s="144">
        <f t="shared" si="278"/>
        <v>114</v>
      </c>
      <c r="AH262" s="146">
        <f t="shared" si="280"/>
        <v>47715</v>
      </c>
      <c r="AI262" s="146">
        <f t="shared" si="290"/>
        <v>47714</v>
      </c>
      <c r="AJ262" s="146">
        <f t="shared" si="291"/>
        <v>47715</v>
      </c>
      <c r="AK262" s="146">
        <f t="shared" si="285"/>
        <v>47746</v>
      </c>
      <c r="AL262" s="144">
        <f t="shared" si="292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64"/>
        <v>44500</v>
      </c>
      <c r="B263" s="113">
        <f t="shared" si="256"/>
        <v>693.16039737999995</v>
      </c>
      <c r="C263" s="113">
        <f t="shared" si="270"/>
        <v>651.36146280000003</v>
      </c>
      <c r="D263" s="114">
        <f t="shared" si="265"/>
        <v>5876.05</v>
      </c>
      <c r="E263" s="115">
        <f t="shared" si="286"/>
        <v>5944.21</v>
      </c>
      <c r="F263" s="116">
        <f t="shared" si="287"/>
        <v>44459</v>
      </c>
      <c r="G263" s="117">
        <f t="shared" si="257"/>
        <v>1.159962900247602E-2</v>
      </c>
      <c r="H263" s="118">
        <f t="shared" si="271"/>
        <v>44522</v>
      </c>
      <c r="I263" s="118">
        <f t="shared" si="258"/>
        <v>44522</v>
      </c>
      <c r="J263" s="119">
        <f t="shared" si="266"/>
        <v>21</v>
      </c>
      <c r="K263" s="119">
        <f t="shared" si="289"/>
        <v>8</v>
      </c>
      <c r="L263" s="8">
        <f t="shared" si="267"/>
        <v>1.00440313</v>
      </c>
      <c r="M263" s="120">
        <f t="shared" si="288"/>
        <v>1.0086998700000001</v>
      </c>
      <c r="N263" s="120">
        <f t="shared" si="279"/>
        <v>1.0564675504038297</v>
      </c>
      <c r="O263" s="113">
        <f t="shared" si="284"/>
        <v>1.06111931</v>
      </c>
      <c r="P263" s="113">
        <f t="shared" si="259"/>
        <v>691.17222595999999</v>
      </c>
      <c r="Q263" s="167">
        <f t="shared" si="272"/>
        <v>0</v>
      </c>
      <c r="R263" s="168">
        <f t="shared" si="268"/>
        <v>0</v>
      </c>
      <c r="S263" s="113">
        <f t="shared" si="260"/>
        <v>0</v>
      </c>
      <c r="T263" s="123">
        <f t="shared" si="269"/>
        <v>9.4700000000000006E-2</v>
      </c>
      <c r="U263" s="121">
        <f t="shared" si="282"/>
        <v>8</v>
      </c>
      <c r="V263" s="121">
        <v>252</v>
      </c>
      <c r="W263" s="120">
        <f t="shared" si="261"/>
        <v>1.0028765209999999</v>
      </c>
      <c r="X263" s="113">
        <f>TRUNC((P263*(W263-1)),8)</f>
        <v>1.98817142</v>
      </c>
      <c r="Y263" s="113">
        <f t="shared" si="263"/>
        <v>0</v>
      </c>
      <c r="Z263" s="126" t="str">
        <f t="shared" si="273"/>
        <v>J=</v>
      </c>
      <c r="AA263" s="118">
        <f t="shared" si="274"/>
        <v>44522</v>
      </c>
      <c r="AB263" s="4"/>
      <c r="AD263" s="154">
        <v>43350</v>
      </c>
      <c r="AE263" s="155" t="s">
        <v>84</v>
      </c>
      <c r="AG263" s="144">
        <f t="shared" si="278"/>
        <v>115</v>
      </c>
      <c r="AH263" s="146">
        <f t="shared" si="280"/>
        <v>47746</v>
      </c>
      <c r="AI263" s="146">
        <f t="shared" si="290"/>
        <v>47745</v>
      </c>
      <c r="AJ263" s="146">
        <f t="shared" si="291"/>
        <v>47746</v>
      </c>
      <c r="AK263" s="146">
        <f t="shared" si="285"/>
        <v>47777</v>
      </c>
      <c r="AL263" s="144">
        <f t="shared" si="292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64"/>
        <v>44501</v>
      </c>
      <c r="B264" s="113">
        <f t="shared" si="256"/>
        <v>693.16039737999995</v>
      </c>
      <c r="C264" s="113">
        <f t="shared" si="270"/>
        <v>651.36146280000003</v>
      </c>
      <c r="D264" s="114">
        <f t="shared" si="265"/>
        <v>5876.05</v>
      </c>
      <c r="E264" s="115">
        <f t="shared" si="286"/>
        <v>5944.21</v>
      </c>
      <c r="F264" s="116">
        <f t="shared" si="287"/>
        <v>44459</v>
      </c>
      <c r="G264" s="117">
        <f t="shared" si="257"/>
        <v>1.159962900247602E-2</v>
      </c>
      <c r="H264" s="118">
        <f t="shared" si="271"/>
        <v>44522</v>
      </c>
      <c r="I264" s="118">
        <f t="shared" si="258"/>
        <v>44522</v>
      </c>
      <c r="J264" s="119">
        <f t="shared" si="266"/>
        <v>21</v>
      </c>
      <c r="K264" s="119">
        <f t="shared" si="289"/>
        <v>8</v>
      </c>
      <c r="L264" s="8">
        <f t="shared" si="267"/>
        <v>1.00440313</v>
      </c>
      <c r="M264" s="120">
        <f t="shared" si="288"/>
        <v>1.0086998700000001</v>
      </c>
      <c r="N264" s="120">
        <f t="shared" si="279"/>
        <v>1.0564675504038297</v>
      </c>
      <c r="O264" s="113">
        <f t="shared" si="284"/>
        <v>1.06111931</v>
      </c>
      <c r="P264" s="113">
        <f t="shared" si="259"/>
        <v>691.17222595999999</v>
      </c>
      <c r="Q264" s="167">
        <f t="shared" si="272"/>
        <v>0</v>
      </c>
      <c r="R264" s="168">
        <f t="shared" si="268"/>
        <v>0</v>
      </c>
      <c r="S264" s="113">
        <f t="shared" si="260"/>
        <v>0</v>
      </c>
      <c r="T264" s="123">
        <f t="shared" si="269"/>
        <v>9.4700000000000006E-2</v>
      </c>
      <c r="U264" s="121">
        <f t="shared" si="282"/>
        <v>8</v>
      </c>
      <c r="V264" s="121">
        <v>252</v>
      </c>
      <c r="W264" s="120">
        <f t="shared" si="261"/>
        <v>1.0028765209999999</v>
      </c>
      <c r="X264" s="113">
        <f t="shared" si="262"/>
        <v>1.98817142</v>
      </c>
      <c r="Y264" s="113">
        <f t="shared" si="263"/>
        <v>0</v>
      </c>
      <c r="Z264" s="126" t="str">
        <f t="shared" si="273"/>
        <v>J=</v>
      </c>
      <c r="AA264" s="118">
        <f t="shared" si="274"/>
        <v>44522</v>
      </c>
      <c r="AB264" s="4"/>
      <c r="AD264" s="154">
        <v>43385</v>
      </c>
      <c r="AE264" s="156" t="s">
        <v>71</v>
      </c>
      <c r="AG264" s="144">
        <f t="shared" si="278"/>
        <v>116</v>
      </c>
      <c r="AH264" s="146">
        <f t="shared" si="280"/>
        <v>47776</v>
      </c>
      <c r="AI264" s="146">
        <f t="shared" si="290"/>
        <v>47774</v>
      </c>
      <c r="AJ264" s="146">
        <f t="shared" si="291"/>
        <v>47777</v>
      </c>
      <c r="AK264" s="146">
        <f t="shared" si="285"/>
        <v>47807</v>
      </c>
      <c r="AL264" s="144">
        <f t="shared" si="292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64"/>
        <v>44502</v>
      </c>
      <c r="B265" s="113">
        <f t="shared" si="256"/>
        <v>693.79024155000002</v>
      </c>
      <c r="C265" s="113">
        <f t="shared" si="270"/>
        <v>651.36146280000003</v>
      </c>
      <c r="D265" s="114">
        <f t="shared" si="265"/>
        <v>5876.05</v>
      </c>
      <c r="E265" s="115">
        <f t="shared" si="286"/>
        <v>5944.21</v>
      </c>
      <c r="F265" s="116">
        <f t="shared" si="287"/>
        <v>44459</v>
      </c>
      <c r="G265" s="117">
        <f t="shared" si="257"/>
        <v>1.159962900247602E-2</v>
      </c>
      <c r="H265" s="118">
        <f t="shared" si="271"/>
        <v>44522</v>
      </c>
      <c r="I265" s="118">
        <f t="shared" si="258"/>
        <v>44522</v>
      </c>
      <c r="J265" s="119">
        <f t="shared" si="266"/>
        <v>21</v>
      </c>
      <c r="K265" s="119">
        <f t="shared" si="289"/>
        <v>9</v>
      </c>
      <c r="L265" s="8">
        <f t="shared" si="267"/>
        <v>1.00495489</v>
      </c>
      <c r="M265" s="120">
        <f t="shared" si="288"/>
        <v>1.0086998700000001</v>
      </c>
      <c r="N265" s="120">
        <f t="shared" si="279"/>
        <v>1.0564675504038297</v>
      </c>
      <c r="O265" s="113">
        <f t="shared" si="284"/>
        <v>1.0617022300000001</v>
      </c>
      <c r="P265" s="113">
        <f t="shared" si="259"/>
        <v>691.55191759000002</v>
      </c>
      <c r="Q265" s="167">
        <f t="shared" si="272"/>
        <v>0</v>
      </c>
      <c r="R265" s="168">
        <f t="shared" si="268"/>
        <v>0</v>
      </c>
      <c r="S265" s="113">
        <f t="shared" si="260"/>
        <v>0</v>
      </c>
      <c r="T265" s="123">
        <f t="shared" si="269"/>
        <v>9.4700000000000006E-2</v>
      </c>
      <c r="U265" s="121">
        <f t="shared" si="282"/>
        <v>9</v>
      </c>
      <c r="V265" s="121">
        <v>252</v>
      </c>
      <c r="W265" s="120">
        <f t="shared" si="261"/>
        <v>1.003236668</v>
      </c>
      <c r="X265" s="113">
        <f t="shared" si="262"/>
        <v>2.2383239599999998</v>
      </c>
      <c r="Y265" s="113">
        <f t="shared" si="263"/>
        <v>0</v>
      </c>
      <c r="Z265" s="126" t="str">
        <f t="shared" si="273"/>
        <v>J=</v>
      </c>
      <c r="AA265" s="118">
        <f t="shared" si="274"/>
        <v>44522</v>
      </c>
      <c r="AB265" s="4"/>
      <c r="AD265" s="154">
        <v>43406</v>
      </c>
      <c r="AE265" s="155" t="s">
        <v>76</v>
      </c>
      <c r="AG265" s="144">
        <f t="shared" si="278"/>
        <v>117</v>
      </c>
      <c r="AH265" s="146">
        <f t="shared" si="280"/>
        <v>47807</v>
      </c>
      <c r="AI265" s="146">
        <f t="shared" si="290"/>
        <v>47806</v>
      </c>
      <c r="AJ265" s="146">
        <f t="shared" si="291"/>
        <v>47807</v>
      </c>
      <c r="AK265" s="146">
        <f t="shared" si="285"/>
        <v>47837</v>
      </c>
      <c r="AL265" s="144">
        <f t="shared" si="292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64"/>
        <v>44503</v>
      </c>
      <c r="B266" s="113">
        <f t="shared" ref="B266:B329" si="293">(P266+X266)</f>
        <v>693.79024155000002</v>
      </c>
      <c r="C266" s="113">
        <f t="shared" si="270"/>
        <v>651.36146280000003</v>
      </c>
      <c r="D266" s="114">
        <f t="shared" si="265"/>
        <v>5876.05</v>
      </c>
      <c r="E266" s="115">
        <f t="shared" si="286"/>
        <v>5944.21</v>
      </c>
      <c r="F266" s="116">
        <f t="shared" si="287"/>
        <v>44459</v>
      </c>
      <c r="G266" s="117">
        <f t="shared" ref="G266:G329" si="294">(E266/D266)-1</f>
        <v>1.159962900247602E-2</v>
      </c>
      <c r="H266" s="118">
        <f t="shared" si="271"/>
        <v>44522</v>
      </c>
      <c r="I266" s="118">
        <f t="shared" ref="I266:I329" si="295">IF(A266&gt;I265,H266,I265)</f>
        <v>44522</v>
      </c>
      <c r="J266" s="119">
        <f t="shared" si="266"/>
        <v>21</v>
      </c>
      <c r="K266" s="119">
        <f t="shared" si="289"/>
        <v>9</v>
      </c>
      <c r="L266" s="8">
        <f t="shared" si="267"/>
        <v>1.00495489</v>
      </c>
      <c r="M266" s="120">
        <f t="shared" si="288"/>
        <v>1.0086998700000001</v>
      </c>
      <c r="N266" s="120">
        <f t="shared" si="279"/>
        <v>1.0564675504038297</v>
      </c>
      <c r="O266" s="113">
        <f t="shared" si="284"/>
        <v>1.0617022300000001</v>
      </c>
      <c r="P266" s="113">
        <f t="shared" ref="P266:P329" si="296">TRUNC(C266*O266,8)</f>
        <v>691.55191759000002</v>
      </c>
      <c r="Q266" s="167">
        <f t="shared" si="272"/>
        <v>0</v>
      </c>
      <c r="R266" s="168">
        <f t="shared" si="268"/>
        <v>0</v>
      </c>
      <c r="S266" s="113">
        <f t="shared" ref="S266:S329" si="297">IF(R266&gt;0,TRUNC(R266*P266,8),0)</f>
        <v>0</v>
      </c>
      <c r="T266" s="123">
        <f t="shared" si="269"/>
        <v>9.4700000000000006E-2</v>
      </c>
      <c r="U266" s="121">
        <f t="shared" si="282"/>
        <v>9</v>
      </c>
      <c r="V266" s="121">
        <v>252</v>
      </c>
      <c r="W266" s="120">
        <f t="shared" ref="W266:W329" si="298">ROUND((1+T266)^TRUNC((U266/V266),9),9)</f>
        <v>1.003236668</v>
      </c>
      <c r="X266" s="113">
        <f t="shared" ref="X266:X329" si="299">TRUNC((P266*(W266-1)),8)</f>
        <v>2.2383239599999998</v>
      </c>
      <c r="Y266" s="113">
        <f t="shared" ref="Y266:Y329" si="300">IF(Q266&gt;0,S266+X266,0)</f>
        <v>0</v>
      </c>
      <c r="Z266" s="126" t="str">
        <f t="shared" si="273"/>
        <v>J=</v>
      </c>
      <c r="AA266" s="118">
        <f t="shared" si="274"/>
        <v>44522</v>
      </c>
      <c r="AB266" s="4"/>
      <c r="AD266" s="154">
        <v>43419</v>
      </c>
      <c r="AE266" s="155" t="s">
        <v>85</v>
      </c>
      <c r="AG266" s="144">
        <f t="shared" si="278"/>
        <v>118</v>
      </c>
      <c r="AH266" s="146">
        <f t="shared" si="280"/>
        <v>47837</v>
      </c>
      <c r="AI266" s="146">
        <f t="shared" si="290"/>
        <v>47836</v>
      </c>
      <c r="AJ266" s="146">
        <f t="shared" si="291"/>
        <v>47837</v>
      </c>
      <c r="AK266" s="146">
        <f t="shared" si="285"/>
        <v>47868</v>
      </c>
      <c r="AL266" s="144">
        <f t="shared" si="292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01">(A266+1)</f>
        <v>44504</v>
      </c>
      <c r="B267" s="113">
        <f t="shared" si="293"/>
        <v>694.42065109999999</v>
      </c>
      <c r="C267" s="113">
        <f t="shared" si="270"/>
        <v>651.36146280000003</v>
      </c>
      <c r="D267" s="114">
        <f t="shared" ref="D267:D330" si="302">IF(E267=E266,D266,E266)</f>
        <v>5876.05</v>
      </c>
      <c r="E267" s="115">
        <f t="shared" si="286"/>
        <v>5944.21</v>
      </c>
      <c r="F267" s="116">
        <f t="shared" si="287"/>
        <v>44459</v>
      </c>
      <c r="G267" s="117">
        <f t="shared" si="294"/>
        <v>1.159962900247602E-2</v>
      </c>
      <c r="H267" s="118">
        <f t="shared" si="271"/>
        <v>44522</v>
      </c>
      <c r="I267" s="118">
        <f t="shared" si="295"/>
        <v>44522</v>
      </c>
      <c r="J267" s="119">
        <f t="shared" ref="J267:J330" si="303">IF(I267=I266,J266,NETWORKDAYS(I266,I267,$AD$148:$AD$502)-1)</f>
        <v>21</v>
      </c>
      <c r="K267" s="119">
        <f t="shared" si="289"/>
        <v>10</v>
      </c>
      <c r="L267" s="8">
        <f t="shared" ref="L267:L330" si="304">IF(E267&lt;D267,1,TRUNC((E267/D267)^TRUNC((K267/J267),9),8))</f>
        <v>1.00550695</v>
      </c>
      <c r="M267" s="120">
        <f t="shared" si="288"/>
        <v>1.0086998700000001</v>
      </c>
      <c r="N267" s="120">
        <f t="shared" si="279"/>
        <v>1.0564675504038297</v>
      </c>
      <c r="O267" s="113">
        <f t="shared" si="284"/>
        <v>1.06228546</v>
      </c>
      <c r="P267" s="113">
        <f t="shared" si="296"/>
        <v>691.93181113000003</v>
      </c>
      <c r="Q267" s="167">
        <f t="shared" si="272"/>
        <v>0</v>
      </c>
      <c r="R267" s="168">
        <f t="shared" ref="R267:R330" si="305">IF(Q267&gt;0,VLOOKUP($A267,$AD$10:$AI$140,6),0)</f>
        <v>0</v>
      </c>
      <c r="S267" s="113">
        <f t="shared" si="297"/>
        <v>0</v>
      </c>
      <c r="T267" s="123">
        <f t="shared" ref="T267:T330" si="306">(T266)</f>
        <v>9.4700000000000006E-2</v>
      </c>
      <c r="U267" s="121">
        <f t="shared" si="282"/>
        <v>10</v>
      </c>
      <c r="V267" s="121">
        <v>252</v>
      </c>
      <c r="W267" s="120">
        <f t="shared" si="298"/>
        <v>1.0035969440000001</v>
      </c>
      <c r="X267" s="113">
        <f t="shared" si="299"/>
        <v>2.4888399699999999</v>
      </c>
      <c r="Y267" s="113">
        <f t="shared" si="300"/>
        <v>0</v>
      </c>
      <c r="Z267" s="126" t="str">
        <f t="shared" si="273"/>
        <v>J=</v>
      </c>
      <c r="AA267" s="118">
        <f t="shared" si="274"/>
        <v>44522</v>
      </c>
      <c r="AB267" s="4"/>
      <c r="AD267" s="154">
        <v>43459</v>
      </c>
      <c r="AE267" s="155" t="s">
        <v>78</v>
      </c>
      <c r="AG267" s="144">
        <f t="shared" si="278"/>
        <v>119</v>
      </c>
      <c r="AH267" s="146">
        <f t="shared" si="280"/>
        <v>47868</v>
      </c>
      <c r="AI267" s="146">
        <f t="shared" si="290"/>
        <v>47865</v>
      </c>
      <c r="AJ267" s="146">
        <f t="shared" si="291"/>
        <v>47868</v>
      </c>
      <c r="AK267" s="146">
        <f t="shared" si="285"/>
        <v>47899</v>
      </c>
      <c r="AL267" s="144">
        <f t="shared" si="292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01"/>
        <v>44505</v>
      </c>
      <c r="B268" s="113">
        <f t="shared" si="293"/>
        <v>695.05163296000001</v>
      </c>
      <c r="C268" s="113">
        <f t="shared" ref="C268:C331" si="307">TRUNC(IF(Q267&gt;0,VLOOKUP(A267,$AD$12:$AE$140,2),C267),8)</f>
        <v>651.36146280000003</v>
      </c>
      <c r="D268" s="114">
        <f t="shared" si="302"/>
        <v>5876.05</v>
      </c>
      <c r="E268" s="115">
        <f t="shared" si="286"/>
        <v>5944.21</v>
      </c>
      <c r="F268" s="116">
        <f t="shared" si="287"/>
        <v>44459</v>
      </c>
      <c r="G268" s="117">
        <f t="shared" si="294"/>
        <v>1.159962900247602E-2</v>
      </c>
      <c r="H268" s="118">
        <f t="shared" ref="H268:H331" si="308">IF(DAY(A268)=H$9,VLOOKUP(A268,AH$118:AN$450,4),H267)</f>
        <v>44522</v>
      </c>
      <c r="I268" s="118">
        <f t="shared" si="295"/>
        <v>44522</v>
      </c>
      <c r="J268" s="119">
        <f t="shared" si="303"/>
        <v>21</v>
      </c>
      <c r="K268" s="119">
        <f t="shared" si="289"/>
        <v>11</v>
      </c>
      <c r="L268" s="8">
        <f t="shared" si="304"/>
        <v>1.0060593099999999</v>
      </c>
      <c r="M268" s="120">
        <f t="shared" si="288"/>
        <v>1.0086998700000001</v>
      </c>
      <c r="N268" s="120">
        <f t="shared" si="279"/>
        <v>1.0564675504038297</v>
      </c>
      <c r="O268" s="113">
        <f t="shared" si="284"/>
        <v>1.06286901</v>
      </c>
      <c r="P268" s="113">
        <f t="shared" si="296"/>
        <v>692.31191310999998</v>
      </c>
      <c r="Q268" s="167">
        <f t="shared" ref="Q268:Q331" si="309">IF(VLOOKUP(A268,AD$10:AK$140,8)=VLOOKUP(A267,AD$10:AK$140,8),0,VLOOKUP(A268,AD$10:AK$140,8))</f>
        <v>0</v>
      </c>
      <c r="R268" s="168">
        <f t="shared" si="305"/>
        <v>0</v>
      </c>
      <c r="S268" s="113">
        <f t="shared" si="297"/>
        <v>0</v>
      </c>
      <c r="T268" s="123">
        <f t="shared" si="306"/>
        <v>9.4700000000000006E-2</v>
      </c>
      <c r="U268" s="121">
        <f t="shared" si="282"/>
        <v>11</v>
      </c>
      <c r="V268" s="121">
        <v>252</v>
      </c>
      <c r="W268" s="120">
        <f t="shared" si="298"/>
        <v>1.003957349</v>
      </c>
      <c r="X268" s="113">
        <f t="shared" si="299"/>
        <v>2.7397198500000002</v>
      </c>
      <c r="Y268" s="113">
        <f t="shared" si="300"/>
        <v>0</v>
      </c>
      <c r="Z268" s="126" t="str">
        <f t="shared" ref="Z268:Z331" si="310">IF($Q267&gt;0,VLOOKUP($A267,$AD$10:$AM$140,9),Z267)</f>
        <v>J=</v>
      </c>
      <c r="AA268" s="118">
        <f t="shared" ref="AA268:AA331" si="311">IF($Q267&gt;0,VLOOKUP($A267,$AD$10:$AM$140,10),AA267)</f>
        <v>44522</v>
      </c>
      <c r="AB268" s="4"/>
      <c r="AD268" s="154">
        <v>43466</v>
      </c>
      <c r="AE268" s="155" t="s">
        <v>80</v>
      </c>
      <c r="AG268" s="144">
        <f t="shared" si="278"/>
        <v>120</v>
      </c>
      <c r="AH268" s="146">
        <f t="shared" si="280"/>
        <v>47899</v>
      </c>
      <c r="AI268" s="146">
        <f t="shared" si="290"/>
        <v>47898</v>
      </c>
      <c r="AJ268" s="146">
        <f t="shared" si="291"/>
        <v>47899</v>
      </c>
      <c r="AK268" s="146">
        <f t="shared" ref="AK268" si="312">AJ269</f>
        <v>47927</v>
      </c>
      <c r="AL268" s="144">
        <f t="shared" si="292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01"/>
        <v>44506</v>
      </c>
      <c r="B269" s="113">
        <f t="shared" si="293"/>
        <v>695.68318750000003</v>
      </c>
      <c r="C269" s="113">
        <f t="shared" si="307"/>
        <v>651.36146280000003</v>
      </c>
      <c r="D269" s="114">
        <f t="shared" si="302"/>
        <v>5876.05</v>
      </c>
      <c r="E269" s="115">
        <f t="shared" si="286"/>
        <v>5944.21</v>
      </c>
      <c r="F269" s="116">
        <f t="shared" si="287"/>
        <v>44459</v>
      </c>
      <c r="G269" s="117">
        <f t="shared" si="294"/>
        <v>1.159962900247602E-2</v>
      </c>
      <c r="H269" s="118">
        <f t="shared" si="308"/>
        <v>44522</v>
      </c>
      <c r="I269" s="118">
        <f t="shared" si="295"/>
        <v>44522</v>
      </c>
      <c r="J269" s="119">
        <f t="shared" si="303"/>
        <v>21</v>
      </c>
      <c r="K269" s="119">
        <f t="shared" si="289"/>
        <v>12</v>
      </c>
      <c r="L269" s="8">
        <f t="shared" si="304"/>
        <v>1.00661197</v>
      </c>
      <c r="M269" s="120">
        <f t="shared" si="288"/>
        <v>1.0086998700000001</v>
      </c>
      <c r="N269" s="120">
        <f t="shared" si="279"/>
        <v>1.0564675504038297</v>
      </c>
      <c r="O269" s="113">
        <f t="shared" si="284"/>
        <v>1.06345288</v>
      </c>
      <c r="P269" s="113">
        <f t="shared" si="296"/>
        <v>692.69222352999998</v>
      </c>
      <c r="Q269" s="167">
        <f t="shared" si="309"/>
        <v>0</v>
      </c>
      <c r="R269" s="168">
        <f t="shared" si="305"/>
        <v>0</v>
      </c>
      <c r="S269" s="113">
        <f t="shared" si="297"/>
        <v>0</v>
      </c>
      <c r="T269" s="123">
        <f t="shared" si="306"/>
        <v>9.4700000000000006E-2</v>
      </c>
      <c r="U269" s="121">
        <f t="shared" si="282"/>
        <v>12</v>
      </c>
      <c r="V269" s="121">
        <v>252</v>
      </c>
      <c r="W269" s="120">
        <f t="shared" si="298"/>
        <v>1.0043178829999999</v>
      </c>
      <c r="X269" s="113">
        <f t="shared" si="299"/>
        <v>2.9909639700000001</v>
      </c>
      <c r="Y269" s="113">
        <f t="shared" si="300"/>
        <v>0</v>
      </c>
      <c r="Z269" s="126" t="str">
        <f t="shared" si="310"/>
        <v>J=</v>
      </c>
      <c r="AA269" s="118">
        <f t="shared" si="311"/>
        <v>44522</v>
      </c>
      <c r="AB269" s="4"/>
      <c r="AD269" s="154">
        <v>43528</v>
      </c>
      <c r="AE269" s="155" t="s">
        <v>69</v>
      </c>
      <c r="AG269" s="144">
        <f t="shared" si="278"/>
        <v>121</v>
      </c>
      <c r="AH269" s="146">
        <f t="shared" si="280"/>
        <v>47927</v>
      </c>
      <c r="AI269" s="146">
        <f t="shared" si="290"/>
        <v>47926</v>
      </c>
      <c r="AJ269" s="146">
        <f t="shared" si="291"/>
        <v>47927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01"/>
        <v>44507</v>
      </c>
      <c r="B270" s="113">
        <f t="shared" si="293"/>
        <v>695.68318750000003</v>
      </c>
      <c r="C270" s="113">
        <f t="shared" si="307"/>
        <v>651.36146280000003</v>
      </c>
      <c r="D270" s="114">
        <f t="shared" si="302"/>
        <v>5876.05</v>
      </c>
      <c r="E270" s="115">
        <f t="shared" si="286"/>
        <v>5944.21</v>
      </c>
      <c r="F270" s="116">
        <f t="shared" si="287"/>
        <v>44459</v>
      </c>
      <c r="G270" s="117">
        <f t="shared" si="294"/>
        <v>1.159962900247602E-2</v>
      </c>
      <c r="H270" s="118">
        <f t="shared" si="308"/>
        <v>44522</v>
      </c>
      <c r="I270" s="118">
        <f t="shared" si="295"/>
        <v>44522</v>
      </c>
      <c r="J270" s="119">
        <f t="shared" si="303"/>
        <v>21</v>
      </c>
      <c r="K270" s="119">
        <f t="shared" si="289"/>
        <v>12</v>
      </c>
      <c r="L270" s="8">
        <f t="shared" si="304"/>
        <v>1.00661197</v>
      </c>
      <c r="M270" s="120">
        <f t="shared" si="288"/>
        <v>1.0086998700000001</v>
      </c>
      <c r="N270" s="120">
        <f t="shared" si="279"/>
        <v>1.0564675504038297</v>
      </c>
      <c r="O270" s="113">
        <f t="shared" si="284"/>
        <v>1.06345288</v>
      </c>
      <c r="P270" s="113">
        <f t="shared" si="296"/>
        <v>692.69222352999998</v>
      </c>
      <c r="Q270" s="167">
        <f t="shared" si="309"/>
        <v>0</v>
      </c>
      <c r="R270" s="168">
        <f t="shared" si="305"/>
        <v>0</v>
      </c>
      <c r="S270" s="113">
        <f t="shared" si="297"/>
        <v>0</v>
      </c>
      <c r="T270" s="123">
        <f t="shared" si="306"/>
        <v>9.4700000000000006E-2</v>
      </c>
      <c r="U270" s="121">
        <f t="shared" si="282"/>
        <v>12</v>
      </c>
      <c r="V270" s="121">
        <v>252</v>
      </c>
      <c r="W270" s="120">
        <f t="shared" si="298"/>
        <v>1.0043178829999999</v>
      </c>
      <c r="X270" s="113">
        <f t="shared" si="299"/>
        <v>2.9909639700000001</v>
      </c>
      <c r="Y270" s="113">
        <f t="shared" si="300"/>
        <v>0</v>
      </c>
      <c r="Z270" s="126" t="str">
        <f t="shared" si="310"/>
        <v>J=</v>
      </c>
      <c r="AA270" s="118">
        <f t="shared" si="311"/>
        <v>44522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01"/>
        <v>44508</v>
      </c>
      <c r="B271" s="113">
        <f t="shared" si="293"/>
        <v>695.68318750000003</v>
      </c>
      <c r="C271" s="113">
        <f t="shared" si="307"/>
        <v>651.36146280000003</v>
      </c>
      <c r="D271" s="114">
        <f t="shared" si="302"/>
        <v>5876.05</v>
      </c>
      <c r="E271" s="115">
        <f t="shared" si="286"/>
        <v>5944.21</v>
      </c>
      <c r="F271" s="116">
        <f t="shared" si="287"/>
        <v>44459</v>
      </c>
      <c r="G271" s="117">
        <f t="shared" si="294"/>
        <v>1.159962900247602E-2</v>
      </c>
      <c r="H271" s="118">
        <f t="shared" si="308"/>
        <v>44522</v>
      </c>
      <c r="I271" s="118">
        <f t="shared" si="295"/>
        <v>44522</v>
      </c>
      <c r="J271" s="119">
        <f t="shared" si="303"/>
        <v>21</v>
      </c>
      <c r="K271" s="119">
        <f t="shared" si="289"/>
        <v>12</v>
      </c>
      <c r="L271" s="8">
        <f t="shared" si="304"/>
        <v>1.00661197</v>
      </c>
      <c r="M271" s="120">
        <f t="shared" si="288"/>
        <v>1.0086998700000001</v>
      </c>
      <c r="N271" s="120">
        <f t="shared" si="279"/>
        <v>1.0564675504038297</v>
      </c>
      <c r="O271" s="113">
        <f t="shared" si="284"/>
        <v>1.06345288</v>
      </c>
      <c r="P271" s="113">
        <f t="shared" si="296"/>
        <v>692.69222352999998</v>
      </c>
      <c r="Q271" s="167">
        <f t="shared" si="309"/>
        <v>0</v>
      </c>
      <c r="R271" s="168">
        <f t="shared" si="305"/>
        <v>0</v>
      </c>
      <c r="S271" s="113">
        <f t="shared" si="297"/>
        <v>0</v>
      </c>
      <c r="T271" s="123">
        <f t="shared" si="306"/>
        <v>9.4700000000000006E-2</v>
      </c>
      <c r="U271" s="121">
        <f t="shared" si="282"/>
        <v>12</v>
      </c>
      <c r="V271" s="121">
        <v>252</v>
      </c>
      <c r="W271" s="120">
        <f t="shared" si="298"/>
        <v>1.0043178829999999</v>
      </c>
      <c r="X271" s="113">
        <f t="shared" si="299"/>
        <v>2.9909639700000001</v>
      </c>
      <c r="Y271" s="113">
        <f t="shared" si="300"/>
        <v>0</v>
      </c>
      <c r="Z271" s="126" t="str">
        <f t="shared" si="310"/>
        <v>J=</v>
      </c>
      <c r="AA271" s="118">
        <f t="shared" si="311"/>
        <v>44522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01"/>
        <v>44509</v>
      </c>
      <c r="B272" s="113">
        <f t="shared" si="293"/>
        <v>696.31531646999997</v>
      </c>
      <c r="C272" s="113">
        <f t="shared" si="307"/>
        <v>651.36146280000003</v>
      </c>
      <c r="D272" s="114">
        <f t="shared" si="302"/>
        <v>5876.05</v>
      </c>
      <c r="E272" s="115">
        <f t="shared" si="286"/>
        <v>5944.21</v>
      </c>
      <c r="F272" s="116">
        <f t="shared" si="287"/>
        <v>44459</v>
      </c>
      <c r="G272" s="117">
        <f t="shared" si="294"/>
        <v>1.159962900247602E-2</v>
      </c>
      <c r="H272" s="118">
        <f t="shared" si="308"/>
        <v>44522</v>
      </c>
      <c r="I272" s="118">
        <f t="shared" si="295"/>
        <v>44522</v>
      </c>
      <c r="J272" s="119">
        <f t="shared" si="303"/>
        <v>21</v>
      </c>
      <c r="K272" s="119">
        <f t="shared" si="289"/>
        <v>13</v>
      </c>
      <c r="L272" s="8">
        <f t="shared" si="304"/>
        <v>1.00716494</v>
      </c>
      <c r="M272" s="120">
        <f t="shared" si="288"/>
        <v>1.0086998700000001</v>
      </c>
      <c r="N272" s="120">
        <f t="shared" si="279"/>
        <v>1.0564675504038297</v>
      </c>
      <c r="O272" s="113">
        <f t="shared" si="284"/>
        <v>1.0640370699999999</v>
      </c>
      <c r="P272" s="113">
        <f t="shared" si="296"/>
        <v>693.07274238000002</v>
      </c>
      <c r="Q272" s="167">
        <f t="shared" si="309"/>
        <v>0</v>
      </c>
      <c r="R272" s="168">
        <f t="shared" si="305"/>
        <v>0</v>
      </c>
      <c r="S272" s="113">
        <f t="shared" si="297"/>
        <v>0</v>
      </c>
      <c r="T272" s="123">
        <f t="shared" si="306"/>
        <v>9.4700000000000006E-2</v>
      </c>
      <c r="U272" s="121">
        <f t="shared" si="282"/>
        <v>13</v>
      </c>
      <c r="V272" s="121">
        <v>252</v>
      </c>
      <c r="W272" s="120">
        <f t="shared" si="298"/>
        <v>1.004678548</v>
      </c>
      <c r="X272" s="113">
        <f t="shared" si="299"/>
        <v>3.2425740900000002</v>
      </c>
      <c r="Y272" s="113">
        <f t="shared" si="300"/>
        <v>0</v>
      </c>
      <c r="Z272" s="126" t="str">
        <f t="shared" si="310"/>
        <v>J=</v>
      </c>
      <c r="AA272" s="118">
        <f t="shared" si="311"/>
        <v>44522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01"/>
        <v>44510</v>
      </c>
      <c r="B273" s="113">
        <f t="shared" si="293"/>
        <v>696.94801816999995</v>
      </c>
      <c r="C273" s="113">
        <f t="shared" si="307"/>
        <v>651.36146280000003</v>
      </c>
      <c r="D273" s="114">
        <f t="shared" si="302"/>
        <v>5876.05</v>
      </c>
      <c r="E273" s="115">
        <f t="shared" si="286"/>
        <v>5944.21</v>
      </c>
      <c r="F273" s="116">
        <f t="shared" si="287"/>
        <v>44459</v>
      </c>
      <c r="G273" s="117">
        <f t="shared" si="294"/>
        <v>1.159962900247602E-2</v>
      </c>
      <c r="H273" s="118">
        <f t="shared" si="308"/>
        <v>44522</v>
      </c>
      <c r="I273" s="118">
        <f t="shared" si="295"/>
        <v>44522</v>
      </c>
      <c r="J273" s="119">
        <f t="shared" si="303"/>
        <v>21</v>
      </c>
      <c r="K273" s="119">
        <f t="shared" si="289"/>
        <v>14</v>
      </c>
      <c r="L273" s="8">
        <f t="shared" si="304"/>
        <v>1.0077182099999999</v>
      </c>
      <c r="M273" s="120">
        <f t="shared" si="288"/>
        <v>1.0086998700000001</v>
      </c>
      <c r="N273" s="120">
        <f t="shared" si="279"/>
        <v>1.0564675504038297</v>
      </c>
      <c r="O273" s="113">
        <f t="shared" si="284"/>
        <v>1.0646215800000001</v>
      </c>
      <c r="P273" s="113">
        <f t="shared" si="296"/>
        <v>693.45346967</v>
      </c>
      <c r="Q273" s="167">
        <f t="shared" si="309"/>
        <v>0</v>
      </c>
      <c r="R273" s="168">
        <f t="shared" si="305"/>
        <v>0</v>
      </c>
      <c r="S273" s="113">
        <f t="shared" si="297"/>
        <v>0</v>
      </c>
      <c r="T273" s="123">
        <f t="shared" si="306"/>
        <v>9.4700000000000006E-2</v>
      </c>
      <c r="U273" s="121">
        <f t="shared" si="282"/>
        <v>14</v>
      </c>
      <c r="V273" s="121">
        <v>252</v>
      </c>
      <c r="W273" s="120">
        <f t="shared" si="298"/>
        <v>1.005039341</v>
      </c>
      <c r="X273" s="113">
        <f t="shared" si="299"/>
        <v>3.4945485000000001</v>
      </c>
      <c r="Y273" s="113">
        <f t="shared" si="300"/>
        <v>0</v>
      </c>
      <c r="Z273" s="126" t="str">
        <f t="shared" si="310"/>
        <v>J=</v>
      </c>
      <c r="AA273" s="118">
        <f t="shared" si="311"/>
        <v>44522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01"/>
        <v>44511</v>
      </c>
      <c r="B274" s="113">
        <f t="shared" si="293"/>
        <v>697.58129436000002</v>
      </c>
      <c r="C274" s="113">
        <f t="shared" si="307"/>
        <v>651.36146280000003</v>
      </c>
      <c r="D274" s="114">
        <f t="shared" si="302"/>
        <v>5876.05</v>
      </c>
      <c r="E274" s="115">
        <f t="shared" si="286"/>
        <v>5944.21</v>
      </c>
      <c r="F274" s="116">
        <f t="shared" si="287"/>
        <v>44459</v>
      </c>
      <c r="G274" s="117">
        <f t="shared" si="294"/>
        <v>1.159962900247602E-2</v>
      </c>
      <c r="H274" s="118">
        <f t="shared" si="308"/>
        <v>44522</v>
      </c>
      <c r="I274" s="118">
        <f t="shared" si="295"/>
        <v>44522</v>
      </c>
      <c r="J274" s="119">
        <f t="shared" si="303"/>
        <v>21</v>
      </c>
      <c r="K274" s="119">
        <f t="shared" si="289"/>
        <v>15</v>
      </c>
      <c r="L274" s="8">
        <f t="shared" si="304"/>
        <v>1.0082717800000001</v>
      </c>
      <c r="M274" s="120">
        <f t="shared" si="288"/>
        <v>1.0086998700000001</v>
      </c>
      <c r="N274" s="120">
        <f t="shared" si="279"/>
        <v>1.0564675504038297</v>
      </c>
      <c r="O274" s="113">
        <f t="shared" si="284"/>
        <v>1.06520641</v>
      </c>
      <c r="P274" s="113">
        <f t="shared" si="296"/>
        <v>693.83440540000004</v>
      </c>
      <c r="Q274" s="167">
        <f t="shared" si="309"/>
        <v>0</v>
      </c>
      <c r="R274" s="168">
        <f t="shared" si="305"/>
        <v>0</v>
      </c>
      <c r="S274" s="113">
        <f t="shared" si="297"/>
        <v>0</v>
      </c>
      <c r="T274" s="123">
        <f t="shared" si="306"/>
        <v>9.4700000000000006E-2</v>
      </c>
      <c r="U274" s="121">
        <f t="shared" si="282"/>
        <v>15</v>
      </c>
      <c r="V274" s="121">
        <v>252</v>
      </c>
      <c r="W274" s="120">
        <f t="shared" si="298"/>
        <v>1.0054002639999999</v>
      </c>
      <c r="X274" s="113">
        <f t="shared" si="299"/>
        <v>3.7468889600000002</v>
      </c>
      <c r="Y274" s="113">
        <f t="shared" si="300"/>
        <v>0</v>
      </c>
      <c r="Z274" s="126" t="str">
        <f t="shared" si="310"/>
        <v>J=</v>
      </c>
      <c r="AA274" s="118">
        <f t="shared" si="311"/>
        <v>44522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01"/>
        <v>44512</v>
      </c>
      <c r="B275" s="113">
        <f t="shared" si="293"/>
        <v>698.21515195000006</v>
      </c>
      <c r="C275" s="113">
        <f t="shared" si="307"/>
        <v>651.36146280000003</v>
      </c>
      <c r="D275" s="114">
        <f t="shared" si="302"/>
        <v>5876.05</v>
      </c>
      <c r="E275" s="115">
        <f t="shared" si="286"/>
        <v>5944.21</v>
      </c>
      <c r="F275" s="116">
        <f t="shared" si="287"/>
        <v>44459</v>
      </c>
      <c r="G275" s="117">
        <f t="shared" si="294"/>
        <v>1.159962900247602E-2</v>
      </c>
      <c r="H275" s="118">
        <f t="shared" si="308"/>
        <v>44522</v>
      </c>
      <c r="I275" s="118">
        <f t="shared" si="295"/>
        <v>44522</v>
      </c>
      <c r="J275" s="119">
        <f t="shared" si="303"/>
        <v>21</v>
      </c>
      <c r="K275" s="119">
        <f t="shared" si="289"/>
        <v>16</v>
      </c>
      <c r="L275" s="8">
        <f t="shared" si="304"/>
        <v>1.0088256600000001</v>
      </c>
      <c r="M275" s="120">
        <f t="shared" si="288"/>
        <v>1.0086998700000001</v>
      </c>
      <c r="N275" s="120">
        <f t="shared" si="279"/>
        <v>1.0564675504038297</v>
      </c>
      <c r="O275" s="113">
        <f t="shared" si="284"/>
        <v>1.06579157</v>
      </c>
      <c r="P275" s="113">
        <f t="shared" si="296"/>
        <v>694.21555607000005</v>
      </c>
      <c r="Q275" s="167">
        <f t="shared" si="309"/>
        <v>0</v>
      </c>
      <c r="R275" s="168">
        <f t="shared" si="305"/>
        <v>0</v>
      </c>
      <c r="S275" s="113">
        <f t="shared" si="297"/>
        <v>0</v>
      </c>
      <c r="T275" s="123">
        <f t="shared" si="306"/>
        <v>9.4700000000000006E-2</v>
      </c>
      <c r="U275" s="121">
        <f t="shared" si="282"/>
        <v>16</v>
      </c>
      <c r="V275" s="121">
        <v>252</v>
      </c>
      <c r="W275" s="120">
        <f t="shared" si="298"/>
        <v>1.0057613169999999</v>
      </c>
      <c r="X275" s="113">
        <f t="shared" si="299"/>
        <v>3.9995958800000002</v>
      </c>
      <c r="Y275" s="113">
        <f t="shared" si="300"/>
        <v>0</v>
      </c>
      <c r="Z275" s="126" t="str">
        <f t="shared" si="310"/>
        <v>J=</v>
      </c>
      <c r="AA275" s="118">
        <f t="shared" si="311"/>
        <v>44522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01"/>
        <v>44513</v>
      </c>
      <c r="B276" s="113">
        <f t="shared" si="293"/>
        <v>698.84957823999991</v>
      </c>
      <c r="C276" s="113">
        <f t="shared" si="307"/>
        <v>651.36146280000003</v>
      </c>
      <c r="D276" s="114">
        <f t="shared" si="302"/>
        <v>5876.05</v>
      </c>
      <c r="E276" s="115">
        <f t="shared" si="286"/>
        <v>5944.21</v>
      </c>
      <c r="F276" s="116">
        <f t="shared" si="287"/>
        <v>44459</v>
      </c>
      <c r="G276" s="117">
        <f t="shared" si="294"/>
        <v>1.159962900247602E-2</v>
      </c>
      <c r="H276" s="118">
        <f t="shared" si="308"/>
        <v>44522</v>
      </c>
      <c r="I276" s="118">
        <f t="shared" si="295"/>
        <v>44522</v>
      </c>
      <c r="J276" s="119">
        <f t="shared" si="303"/>
        <v>21</v>
      </c>
      <c r="K276" s="119">
        <f t="shared" si="289"/>
        <v>17</v>
      </c>
      <c r="L276" s="8">
        <f t="shared" si="304"/>
        <v>1.00937984</v>
      </c>
      <c r="M276" s="120">
        <f t="shared" si="288"/>
        <v>1.0086998700000001</v>
      </c>
      <c r="N276" s="120">
        <f t="shared" si="279"/>
        <v>1.0564675504038297</v>
      </c>
      <c r="O276" s="113">
        <f t="shared" si="284"/>
        <v>1.0663770400000001</v>
      </c>
      <c r="P276" s="113">
        <f t="shared" si="296"/>
        <v>694.59690866999995</v>
      </c>
      <c r="Q276" s="167">
        <f t="shared" si="309"/>
        <v>0</v>
      </c>
      <c r="R276" s="168">
        <f t="shared" si="305"/>
        <v>0</v>
      </c>
      <c r="S276" s="113">
        <f t="shared" si="297"/>
        <v>0</v>
      </c>
      <c r="T276" s="123">
        <f t="shared" si="306"/>
        <v>9.4700000000000006E-2</v>
      </c>
      <c r="U276" s="121">
        <f t="shared" si="282"/>
        <v>17</v>
      </c>
      <c r="V276" s="121">
        <v>252</v>
      </c>
      <c r="W276" s="120">
        <f t="shared" si="298"/>
        <v>1.0061225</v>
      </c>
      <c r="X276" s="113">
        <f t="shared" si="299"/>
        <v>4.2526695700000001</v>
      </c>
      <c r="Y276" s="113">
        <f t="shared" si="300"/>
        <v>0</v>
      </c>
      <c r="Z276" s="126" t="str">
        <f t="shared" si="310"/>
        <v>J=</v>
      </c>
      <c r="AA276" s="118">
        <f t="shared" si="311"/>
        <v>44522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01"/>
        <v>44514</v>
      </c>
      <c r="B277" s="113">
        <f t="shared" si="293"/>
        <v>698.84957823999991</v>
      </c>
      <c r="C277" s="113">
        <f t="shared" si="307"/>
        <v>651.36146280000003</v>
      </c>
      <c r="D277" s="114">
        <f t="shared" si="302"/>
        <v>5876.05</v>
      </c>
      <c r="E277" s="115">
        <f t="shared" si="286"/>
        <v>5944.21</v>
      </c>
      <c r="F277" s="116">
        <f t="shared" si="287"/>
        <v>44459</v>
      </c>
      <c r="G277" s="117">
        <f t="shared" si="294"/>
        <v>1.159962900247602E-2</v>
      </c>
      <c r="H277" s="118">
        <f t="shared" si="308"/>
        <v>44522</v>
      </c>
      <c r="I277" s="118">
        <f t="shared" si="295"/>
        <v>44522</v>
      </c>
      <c r="J277" s="119">
        <f t="shared" si="303"/>
        <v>21</v>
      </c>
      <c r="K277" s="119">
        <f t="shared" si="289"/>
        <v>17</v>
      </c>
      <c r="L277" s="8">
        <f t="shared" si="304"/>
        <v>1.00937984</v>
      </c>
      <c r="M277" s="120">
        <f t="shared" si="288"/>
        <v>1.0086998700000001</v>
      </c>
      <c r="N277" s="120">
        <f t="shared" si="279"/>
        <v>1.0564675504038297</v>
      </c>
      <c r="O277" s="113">
        <f t="shared" si="284"/>
        <v>1.0663770400000001</v>
      </c>
      <c r="P277" s="113">
        <f t="shared" si="296"/>
        <v>694.59690866999995</v>
      </c>
      <c r="Q277" s="167">
        <f t="shared" si="309"/>
        <v>0</v>
      </c>
      <c r="R277" s="168">
        <f t="shared" si="305"/>
        <v>0</v>
      </c>
      <c r="S277" s="113">
        <f t="shared" si="297"/>
        <v>0</v>
      </c>
      <c r="T277" s="123">
        <f t="shared" si="306"/>
        <v>9.4700000000000006E-2</v>
      </c>
      <c r="U277" s="121">
        <f t="shared" si="282"/>
        <v>17</v>
      </c>
      <c r="V277" s="121">
        <v>252</v>
      </c>
      <c r="W277" s="120">
        <f t="shared" si="298"/>
        <v>1.0061225</v>
      </c>
      <c r="X277" s="113">
        <f t="shared" si="299"/>
        <v>4.2526695700000001</v>
      </c>
      <c r="Y277" s="113">
        <f t="shared" si="300"/>
        <v>0</v>
      </c>
      <c r="Z277" s="126" t="str">
        <f t="shared" si="310"/>
        <v>J=</v>
      </c>
      <c r="AA277" s="118">
        <f t="shared" si="311"/>
        <v>44522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01"/>
        <v>44515</v>
      </c>
      <c r="B278" s="113">
        <f t="shared" si="293"/>
        <v>698.84957823999991</v>
      </c>
      <c r="C278" s="113">
        <f t="shared" si="307"/>
        <v>651.36146280000003</v>
      </c>
      <c r="D278" s="114">
        <f t="shared" si="302"/>
        <v>5876.05</v>
      </c>
      <c r="E278" s="115">
        <f t="shared" si="286"/>
        <v>5944.21</v>
      </c>
      <c r="F278" s="116">
        <f t="shared" si="287"/>
        <v>44459</v>
      </c>
      <c r="G278" s="117">
        <f t="shared" si="294"/>
        <v>1.159962900247602E-2</v>
      </c>
      <c r="H278" s="118">
        <f t="shared" si="308"/>
        <v>44522</v>
      </c>
      <c r="I278" s="118">
        <f t="shared" si="295"/>
        <v>44522</v>
      </c>
      <c r="J278" s="119">
        <f t="shared" si="303"/>
        <v>21</v>
      </c>
      <c r="K278" s="119">
        <f t="shared" si="289"/>
        <v>17</v>
      </c>
      <c r="L278" s="8">
        <f t="shared" si="304"/>
        <v>1.00937984</v>
      </c>
      <c r="M278" s="120">
        <f t="shared" si="288"/>
        <v>1.0086998700000001</v>
      </c>
      <c r="N278" s="120">
        <f t="shared" si="279"/>
        <v>1.0564675504038297</v>
      </c>
      <c r="O278" s="113">
        <f t="shared" si="284"/>
        <v>1.0663770400000001</v>
      </c>
      <c r="P278" s="113">
        <f t="shared" si="296"/>
        <v>694.59690866999995</v>
      </c>
      <c r="Q278" s="167">
        <f t="shared" si="309"/>
        <v>0</v>
      </c>
      <c r="R278" s="168">
        <f t="shared" si="305"/>
        <v>0</v>
      </c>
      <c r="S278" s="113">
        <f t="shared" si="297"/>
        <v>0</v>
      </c>
      <c r="T278" s="123">
        <f t="shared" si="306"/>
        <v>9.4700000000000006E-2</v>
      </c>
      <c r="U278" s="121">
        <f t="shared" si="282"/>
        <v>17</v>
      </c>
      <c r="V278" s="121">
        <v>252</v>
      </c>
      <c r="W278" s="120">
        <f t="shared" si="298"/>
        <v>1.0061225</v>
      </c>
      <c r="X278" s="113">
        <f t="shared" si="299"/>
        <v>4.2526695700000001</v>
      </c>
      <c r="Y278" s="113">
        <f t="shared" si="300"/>
        <v>0</v>
      </c>
      <c r="Z278" s="126" t="str">
        <f t="shared" si="310"/>
        <v>J=</v>
      </c>
      <c r="AA278" s="118">
        <f t="shared" si="311"/>
        <v>44522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01"/>
        <v>44516</v>
      </c>
      <c r="B279" s="113">
        <f t="shared" si="293"/>
        <v>698.84957823999991</v>
      </c>
      <c r="C279" s="113">
        <f t="shared" si="307"/>
        <v>651.36146280000003</v>
      </c>
      <c r="D279" s="114">
        <f t="shared" si="302"/>
        <v>5876.05</v>
      </c>
      <c r="E279" s="115">
        <f t="shared" si="286"/>
        <v>5944.21</v>
      </c>
      <c r="F279" s="116">
        <f t="shared" si="287"/>
        <v>44459</v>
      </c>
      <c r="G279" s="117">
        <f t="shared" si="294"/>
        <v>1.159962900247602E-2</v>
      </c>
      <c r="H279" s="118">
        <f t="shared" si="308"/>
        <v>44522</v>
      </c>
      <c r="I279" s="118">
        <f t="shared" si="295"/>
        <v>44522</v>
      </c>
      <c r="J279" s="119">
        <f t="shared" si="303"/>
        <v>21</v>
      </c>
      <c r="K279" s="119">
        <f t="shared" si="289"/>
        <v>17</v>
      </c>
      <c r="L279" s="8">
        <f t="shared" si="304"/>
        <v>1.00937984</v>
      </c>
      <c r="M279" s="120">
        <f t="shared" si="288"/>
        <v>1.0086998700000001</v>
      </c>
      <c r="N279" s="120">
        <f t="shared" si="279"/>
        <v>1.0564675504038297</v>
      </c>
      <c r="O279" s="113">
        <f t="shared" si="284"/>
        <v>1.0663770400000001</v>
      </c>
      <c r="P279" s="113">
        <f t="shared" si="296"/>
        <v>694.59690866999995</v>
      </c>
      <c r="Q279" s="167">
        <f t="shared" si="309"/>
        <v>0</v>
      </c>
      <c r="R279" s="168">
        <f t="shared" si="305"/>
        <v>0</v>
      </c>
      <c r="S279" s="113">
        <f t="shared" si="297"/>
        <v>0</v>
      </c>
      <c r="T279" s="123">
        <f t="shared" si="306"/>
        <v>9.4700000000000006E-2</v>
      </c>
      <c r="U279" s="121">
        <f t="shared" si="282"/>
        <v>17</v>
      </c>
      <c r="V279" s="121">
        <v>252</v>
      </c>
      <c r="W279" s="120">
        <f t="shared" si="298"/>
        <v>1.0061225</v>
      </c>
      <c r="X279" s="113">
        <f t="shared" si="299"/>
        <v>4.2526695700000001</v>
      </c>
      <c r="Y279" s="113">
        <f t="shared" si="300"/>
        <v>0</v>
      </c>
      <c r="Z279" s="126" t="str">
        <f t="shared" si="310"/>
        <v>J=</v>
      </c>
      <c r="AA279" s="118">
        <f t="shared" si="311"/>
        <v>44522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01"/>
        <v>44517</v>
      </c>
      <c r="B280" s="113">
        <f t="shared" si="293"/>
        <v>699.48458599000003</v>
      </c>
      <c r="C280" s="113">
        <f t="shared" si="307"/>
        <v>651.36146280000003</v>
      </c>
      <c r="D280" s="114">
        <f t="shared" si="302"/>
        <v>5876.05</v>
      </c>
      <c r="E280" s="115">
        <f t="shared" si="286"/>
        <v>5944.21</v>
      </c>
      <c r="F280" s="116">
        <f t="shared" si="287"/>
        <v>44459</v>
      </c>
      <c r="G280" s="117">
        <f t="shared" si="294"/>
        <v>1.159962900247602E-2</v>
      </c>
      <c r="H280" s="118">
        <f t="shared" si="308"/>
        <v>44522</v>
      </c>
      <c r="I280" s="118">
        <f t="shared" si="295"/>
        <v>44522</v>
      </c>
      <c r="J280" s="119">
        <f t="shared" si="303"/>
        <v>21</v>
      </c>
      <c r="K280" s="119">
        <f t="shared" si="289"/>
        <v>18</v>
      </c>
      <c r="L280" s="8">
        <f t="shared" si="304"/>
        <v>1.0099343300000001</v>
      </c>
      <c r="M280" s="120">
        <f t="shared" si="288"/>
        <v>1.0086998700000001</v>
      </c>
      <c r="N280" s="120">
        <f t="shared" si="279"/>
        <v>1.0564675504038297</v>
      </c>
      <c r="O280" s="113">
        <f t="shared" si="284"/>
        <v>1.06696284</v>
      </c>
      <c r="P280" s="113">
        <f t="shared" si="296"/>
        <v>694.97847621000005</v>
      </c>
      <c r="Q280" s="167">
        <f t="shared" si="309"/>
        <v>0</v>
      </c>
      <c r="R280" s="168">
        <f t="shared" si="305"/>
        <v>0</v>
      </c>
      <c r="S280" s="113">
        <f t="shared" si="297"/>
        <v>0</v>
      </c>
      <c r="T280" s="123">
        <f t="shared" si="306"/>
        <v>9.4700000000000006E-2</v>
      </c>
      <c r="U280" s="121">
        <f t="shared" si="282"/>
        <v>18</v>
      </c>
      <c r="V280" s="121">
        <v>252</v>
      </c>
      <c r="W280" s="120">
        <f t="shared" si="298"/>
        <v>1.0064838119999999</v>
      </c>
      <c r="X280" s="113">
        <f t="shared" si="299"/>
        <v>4.5061097800000001</v>
      </c>
      <c r="Y280" s="113">
        <f t="shared" si="300"/>
        <v>0</v>
      </c>
      <c r="Z280" s="126" t="str">
        <f t="shared" si="310"/>
        <v>J=</v>
      </c>
      <c r="AA280" s="118">
        <f t="shared" si="311"/>
        <v>44522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01"/>
        <v>44518</v>
      </c>
      <c r="B281" s="113">
        <f t="shared" si="293"/>
        <v>700.12016972999993</v>
      </c>
      <c r="C281" s="113">
        <f t="shared" si="307"/>
        <v>651.36146280000003</v>
      </c>
      <c r="D281" s="114">
        <f t="shared" si="302"/>
        <v>5876.05</v>
      </c>
      <c r="E281" s="115">
        <f t="shared" si="286"/>
        <v>5944.21</v>
      </c>
      <c r="F281" s="116">
        <f t="shared" si="287"/>
        <v>44459</v>
      </c>
      <c r="G281" s="117">
        <f t="shared" si="294"/>
        <v>1.159962900247602E-2</v>
      </c>
      <c r="H281" s="118">
        <f t="shared" si="308"/>
        <v>44522</v>
      </c>
      <c r="I281" s="118">
        <f t="shared" si="295"/>
        <v>44522</v>
      </c>
      <c r="J281" s="119">
        <f t="shared" si="303"/>
        <v>21</v>
      </c>
      <c r="K281" s="119">
        <f t="shared" si="289"/>
        <v>19</v>
      </c>
      <c r="L281" s="8">
        <f t="shared" si="304"/>
        <v>1.0104891199999999</v>
      </c>
      <c r="M281" s="120">
        <f t="shared" si="288"/>
        <v>1.0086998700000001</v>
      </c>
      <c r="N281" s="120">
        <f t="shared" si="279"/>
        <v>1.0564675504038297</v>
      </c>
      <c r="O281" s="113">
        <f t="shared" si="284"/>
        <v>1.0675489600000001</v>
      </c>
      <c r="P281" s="113">
        <f t="shared" si="296"/>
        <v>695.36025218999998</v>
      </c>
      <c r="Q281" s="167">
        <f t="shared" si="309"/>
        <v>0</v>
      </c>
      <c r="R281" s="168">
        <f t="shared" si="305"/>
        <v>0</v>
      </c>
      <c r="S281" s="113">
        <f t="shared" si="297"/>
        <v>0</v>
      </c>
      <c r="T281" s="123">
        <f t="shared" si="306"/>
        <v>9.4700000000000006E-2</v>
      </c>
      <c r="U281" s="121">
        <f t="shared" si="282"/>
        <v>19</v>
      </c>
      <c r="V281" s="121">
        <v>252</v>
      </c>
      <c r="W281" s="120">
        <f t="shared" si="298"/>
        <v>1.0068452539999999</v>
      </c>
      <c r="X281" s="113">
        <f t="shared" si="299"/>
        <v>4.75991754</v>
      </c>
      <c r="Y281" s="113">
        <f t="shared" si="300"/>
        <v>0</v>
      </c>
      <c r="Z281" s="126" t="str">
        <f t="shared" si="310"/>
        <v>J=</v>
      </c>
      <c r="AA281" s="118">
        <f t="shared" si="311"/>
        <v>44522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01"/>
        <v>44519</v>
      </c>
      <c r="B282" s="113">
        <f t="shared" si="293"/>
        <v>700.75633571000003</v>
      </c>
      <c r="C282" s="113">
        <f t="shared" si="307"/>
        <v>651.36146280000003</v>
      </c>
      <c r="D282" s="114">
        <f t="shared" si="302"/>
        <v>5876.05</v>
      </c>
      <c r="E282" s="115">
        <f t="shared" si="286"/>
        <v>5944.21</v>
      </c>
      <c r="F282" s="116">
        <f t="shared" si="287"/>
        <v>44459</v>
      </c>
      <c r="G282" s="117">
        <f t="shared" si="294"/>
        <v>1.159962900247602E-2</v>
      </c>
      <c r="H282" s="118">
        <f t="shared" si="308"/>
        <v>44522</v>
      </c>
      <c r="I282" s="118">
        <f t="shared" si="295"/>
        <v>44522</v>
      </c>
      <c r="J282" s="119">
        <f t="shared" si="303"/>
        <v>21</v>
      </c>
      <c r="K282" s="119">
        <f t="shared" si="289"/>
        <v>20</v>
      </c>
      <c r="L282" s="8">
        <f t="shared" si="304"/>
        <v>1.01104422</v>
      </c>
      <c r="M282" s="120">
        <f t="shared" si="288"/>
        <v>1.0086998700000001</v>
      </c>
      <c r="N282" s="120">
        <f t="shared" si="279"/>
        <v>1.0564675504038297</v>
      </c>
      <c r="O282" s="113">
        <f t="shared" si="284"/>
        <v>1.06813541</v>
      </c>
      <c r="P282" s="113">
        <f t="shared" si="296"/>
        <v>695.74224312000001</v>
      </c>
      <c r="Q282" s="167">
        <f t="shared" si="309"/>
        <v>0</v>
      </c>
      <c r="R282" s="168">
        <f t="shared" si="305"/>
        <v>0</v>
      </c>
      <c r="S282" s="113">
        <f t="shared" si="297"/>
        <v>0</v>
      </c>
      <c r="T282" s="123">
        <f t="shared" si="306"/>
        <v>9.4700000000000006E-2</v>
      </c>
      <c r="U282" s="121">
        <f t="shared" si="282"/>
        <v>20</v>
      </c>
      <c r="V282" s="121">
        <v>252</v>
      </c>
      <c r="W282" s="120">
        <f t="shared" si="298"/>
        <v>1.0072068249999999</v>
      </c>
      <c r="X282" s="113">
        <f t="shared" si="299"/>
        <v>5.0140925899999997</v>
      </c>
      <c r="Y282" s="113">
        <f t="shared" si="300"/>
        <v>0</v>
      </c>
      <c r="Z282" s="126" t="str">
        <f t="shared" si="310"/>
        <v>J=</v>
      </c>
      <c r="AA282" s="118">
        <f t="shared" si="311"/>
        <v>44522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01"/>
        <v>44520</v>
      </c>
      <c r="B283" s="113">
        <f t="shared" si="293"/>
        <v>701.39307255000006</v>
      </c>
      <c r="C283" s="113">
        <f t="shared" si="307"/>
        <v>651.36146280000003</v>
      </c>
      <c r="D283" s="114">
        <f t="shared" si="302"/>
        <v>5876.05</v>
      </c>
      <c r="E283" s="115">
        <f t="shared" si="286"/>
        <v>5944.21</v>
      </c>
      <c r="F283" s="116">
        <f t="shared" si="287"/>
        <v>44459</v>
      </c>
      <c r="G283" s="117">
        <f t="shared" si="294"/>
        <v>1.159962900247602E-2</v>
      </c>
      <c r="H283" s="118">
        <f t="shared" si="308"/>
        <v>44550</v>
      </c>
      <c r="I283" s="118">
        <f t="shared" si="295"/>
        <v>44522</v>
      </c>
      <c r="J283" s="119">
        <f t="shared" si="303"/>
        <v>21</v>
      </c>
      <c r="K283" s="119">
        <f t="shared" si="289"/>
        <v>21</v>
      </c>
      <c r="L283" s="8">
        <f t="shared" si="304"/>
        <v>1.0115996199999999</v>
      </c>
      <c r="M283" s="120">
        <f t="shared" si="288"/>
        <v>1.0086998700000001</v>
      </c>
      <c r="N283" s="120">
        <f t="shared" si="279"/>
        <v>1.0564675504038297</v>
      </c>
      <c r="O283" s="113">
        <f t="shared" si="284"/>
        <v>1.06872217</v>
      </c>
      <c r="P283" s="113">
        <f t="shared" si="296"/>
        <v>696.12443597000004</v>
      </c>
      <c r="Q283" s="167">
        <f t="shared" si="309"/>
        <v>0</v>
      </c>
      <c r="R283" s="168">
        <f t="shared" si="305"/>
        <v>0</v>
      </c>
      <c r="S283" s="113">
        <f t="shared" si="297"/>
        <v>0</v>
      </c>
      <c r="T283" s="123">
        <f t="shared" si="306"/>
        <v>9.4700000000000006E-2</v>
      </c>
      <c r="U283" s="121">
        <f t="shared" si="282"/>
        <v>21</v>
      </c>
      <c r="V283" s="121">
        <v>252</v>
      </c>
      <c r="W283" s="120">
        <f t="shared" si="298"/>
        <v>1.0075685270000001</v>
      </c>
      <c r="X283" s="113">
        <f t="shared" si="299"/>
        <v>5.2686365799999999</v>
      </c>
      <c r="Y283" s="113">
        <f t="shared" si="300"/>
        <v>0</v>
      </c>
      <c r="Z283" s="126" t="str">
        <f t="shared" si="310"/>
        <v>J=</v>
      </c>
      <c r="AA283" s="118">
        <f t="shared" si="311"/>
        <v>44522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01"/>
        <v>44521</v>
      </c>
      <c r="B284" s="113">
        <f t="shared" si="293"/>
        <v>701.39307255000006</v>
      </c>
      <c r="C284" s="113">
        <f t="shared" si="307"/>
        <v>651.36146280000003</v>
      </c>
      <c r="D284" s="114">
        <f t="shared" si="302"/>
        <v>5876.05</v>
      </c>
      <c r="E284" s="115">
        <f t="shared" si="286"/>
        <v>5944.21</v>
      </c>
      <c r="F284" s="116">
        <f t="shared" si="287"/>
        <v>44459</v>
      </c>
      <c r="G284" s="117">
        <f t="shared" si="294"/>
        <v>1.159962900247602E-2</v>
      </c>
      <c r="H284" s="118">
        <f t="shared" si="308"/>
        <v>44550</v>
      </c>
      <c r="I284" s="118">
        <f t="shared" si="295"/>
        <v>44522</v>
      </c>
      <c r="J284" s="119">
        <f t="shared" si="303"/>
        <v>21</v>
      </c>
      <c r="K284" s="119">
        <f t="shared" si="289"/>
        <v>21</v>
      </c>
      <c r="L284" s="8">
        <f t="shared" si="304"/>
        <v>1.0115996199999999</v>
      </c>
      <c r="M284" s="120">
        <f t="shared" si="288"/>
        <v>1.0086998700000001</v>
      </c>
      <c r="N284" s="120">
        <f t="shared" si="279"/>
        <v>1.0564675504038297</v>
      </c>
      <c r="O284" s="113">
        <f t="shared" si="284"/>
        <v>1.06872217</v>
      </c>
      <c r="P284" s="113">
        <f t="shared" si="296"/>
        <v>696.12443597000004</v>
      </c>
      <c r="Q284" s="167">
        <f t="shared" si="309"/>
        <v>0</v>
      </c>
      <c r="R284" s="168">
        <f t="shared" si="305"/>
        <v>0</v>
      </c>
      <c r="S284" s="113">
        <f t="shared" si="297"/>
        <v>0</v>
      </c>
      <c r="T284" s="123">
        <f t="shared" si="306"/>
        <v>9.4700000000000006E-2</v>
      </c>
      <c r="U284" s="121">
        <f t="shared" si="282"/>
        <v>21</v>
      </c>
      <c r="V284" s="121">
        <v>252</v>
      </c>
      <c r="W284" s="120">
        <f t="shared" si="298"/>
        <v>1.0075685270000001</v>
      </c>
      <c r="X284" s="113">
        <f t="shared" si="299"/>
        <v>5.2686365799999999</v>
      </c>
      <c r="Y284" s="113">
        <f t="shared" si="300"/>
        <v>0</v>
      </c>
      <c r="Z284" s="126" t="str">
        <f t="shared" si="310"/>
        <v>J=</v>
      </c>
      <c r="AA284" s="118">
        <f t="shared" si="311"/>
        <v>44522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01"/>
        <v>44522</v>
      </c>
      <c r="B285" s="113">
        <f t="shared" si="293"/>
        <v>701.39307255000006</v>
      </c>
      <c r="C285" s="113">
        <f t="shared" si="307"/>
        <v>651.36146280000003</v>
      </c>
      <c r="D285" s="114">
        <f t="shared" si="302"/>
        <v>5876.05</v>
      </c>
      <c r="E285" s="115">
        <f t="shared" si="286"/>
        <v>5944.21</v>
      </c>
      <c r="F285" s="116">
        <f t="shared" si="287"/>
        <v>44459</v>
      </c>
      <c r="G285" s="117">
        <f t="shared" si="294"/>
        <v>1.159962900247602E-2</v>
      </c>
      <c r="H285" s="118">
        <f t="shared" si="308"/>
        <v>44550</v>
      </c>
      <c r="I285" s="118">
        <f t="shared" si="295"/>
        <v>44522</v>
      </c>
      <c r="J285" s="119">
        <f t="shared" si="303"/>
        <v>21</v>
      </c>
      <c r="K285" s="119">
        <f t="shared" si="289"/>
        <v>21</v>
      </c>
      <c r="L285" s="8">
        <f t="shared" si="304"/>
        <v>1.0115996199999999</v>
      </c>
      <c r="M285" s="120">
        <f t="shared" si="288"/>
        <v>1.0086998700000001</v>
      </c>
      <c r="N285" s="120">
        <f t="shared" si="279"/>
        <v>1.0564675504038297</v>
      </c>
      <c r="O285" s="113">
        <f t="shared" si="284"/>
        <v>1.06872217</v>
      </c>
      <c r="P285" s="113">
        <f t="shared" si="296"/>
        <v>696.12443597000004</v>
      </c>
      <c r="Q285" s="167">
        <f t="shared" si="309"/>
        <v>9</v>
      </c>
      <c r="R285" s="168">
        <f t="shared" si="305"/>
        <v>5.836580729045255E-2</v>
      </c>
      <c r="S285" s="113">
        <f t="shared" si="297"/>
        <v>40.629864679999997</v>
      </c>
      <c r="T285" s="123">
        <f t="shared" si="306"/>
        <v>9.4700000000000006E-2</v>
      </c>
      <c r="U285" s="121">
        <f t="shared" si="282"/>
        <v>21</v>
      </c>
      <c r="V285" s="121">
        <v>252</v>
      </c>
      <c r="W285" s="120">
        <f t="shared" si="298"/>
        <v>1.0075685270000001</v>
      </c>
      <c r="X285" s="113">
        <f t="shared" si="299"/>
        <v>5.2686365799999999</v>
      </c>
      <c r="Y285" s="113">
        <f t="shared" si="300"/>
        <v>45.898501259999996</v>
      </c>
      <c r="Z285" s="126" t="str">
        <f t="shared" si="310"/>
        <v>J=</v>
      </c>
      <c r="AA285" s="118">
        <f t="shared" si="311"/>
        <v>44522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01"/>
        <v>44523</v>
      </c>
      <c r="B286" s="113">
        <f t="shared" si="293"/>
        <v>656.13736246999997</v>
      </c>
      <c r="C286" s="113">
        <f t="shared" si="307"/>
        <v>613.34422518999997</v>
      </c>
      <c r="D286" s="114">
        <f t="shared" si="302"/>
        <v>5944.21</v>
      </c>
      <c r="E286" s="115">
        <f t="shared" si="286"/>
        <v>6018.51</v>
      </c>
      <c r="F286" s="116">
        <f t="shared" si="287"/>
        <v>44491</v>
      </c>
      <c r="G286" s="117">
        <f t="shared" si="294"/>
        <v>1.2499558393798349E-2</v>
      </c>
      <c r="H286" s="118">
        <f t="shared" si="308"/>
        <v>44550</v>
      </c>
      <c r="I286" s="118">
        <f t="shared" si="295"/>
        <v>44550</v>
      </c>
      <c r="J286" s="119">
        <f t="shared" si="303"/>
        <v>20</v>
      </c>
      <c r="K286" s="119">
        <f t="shared" si="289"/>
        <v>1</v>
      </c>
      <c r="L286" s="8">
        <f t="shared" si="304"/>
        <v>1.00062129</v>
      </c>
      <c r="M286" s="120">
        <f t="shared" si="288"/>
        <v>1.0115996199999999</v>
      </c>
      <c r="N286" s="120">
        <f t="shared" si="279"/>
        <v>1.0687221725308449</v>
      </c>
      <c r="O286" s="113">
        <f t="shared" si="284"/>
        <v>1.0693861499999999</v>
      </c>
      <c r="P286" s="113">
        <f t="shared" si="296"/>
        <v>655.90181959999995</v>
      </c>
      <c r="Q286" s="167">
        <f t="shared" si="309"/>
        <v>0</v>
      </c>
      <c r="R286" s="168">
        <f t="shared" si="305"/>
        <v>0</v>
      </c>
      <c r="S286" s="113">
        <f t="shared" si="297"/>
        <v>0</v>
      </c>
      <c r="T286" s="123">
        <f t="shared" si="306"/>
        <v>9.4700000000000006E-2</v>
      </c>
      <c r="U286" s="121">
        <f t="shared" si="282"/>
        <v>1</v>
      </c>
      <c r="V286" s="121">
        <v>252</v>
      </c>
      <c r="W286" s="120">
        <f t="shared" si="298"/>
        <v>1.000359113</v>
      </c>
      <c r="X286" s="113">
        <f t="shared" si="299"/>
        <v>0.23554286999999999</v>
      </c>
      <c r="Y286" s="113">
        <f t="shared" si="300"/>
        <v>0</v>
      </c>
      <c r="Z286" s="126" t="str">
        <f t="shared" si="310"/>
        <v>J=</v>
      </c>
      <c r="AA286" s="118">
        <f t="shared" si="311"/>
        <v>44550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01"/>
        <v>44524</v>
      </c>
      <c r="B287" s="113">
        <f t="shared" si="293"/>
        <v>656.78080151999995</v>
      </c>
      <c r="C287" s="113">
        <f t="shared" si="307"/>
        <v>613.34422518999997</v>
      </c>
      <c r="D287" s="114">
        <f t="shared" si="302"/>
        <v>5944.21</v>
      </c>
      <c r="E287" s="115">
        <f t="shared" si="286"/>
        <v>6018.51</v>
      </c>
      <c r="F287" s="116">
        <f t="shared" si="287"/>
        <v>44491</v>
      </c>
      <c r="G287" s="117">
        <f t="shared" si="294"/>
        <v>1.2499558393798349E-2</v>
      </c>
      <c r="H287" s="118">
        <f t="shared" si="308"/>
        <v>44550</v>
      </c>
      <c r="I287" s="118">
        <f t="shared" si="295"/>
        <v>44550</v>
      </c>
      <c r="J287" s="119">
        <f t="shared" si="303"/>
        <v>20</v>
      </c>
      <c r="K287" s="119">
        <f t="shared" si="289"/>
        <v>2</v>
      </c>
      <c r="L287" s="8">
        <f t="shared" si="304"/>
        <v>1.00124298</v>
      </c>
      <c r="M287" s="120">
        <f t="shared" si="288"/>
        <v>1.0115996199999999</v>
      </c>
      <c r="N287" s="120">
        <f t="shared" ref="N287:N350" si="313">IF(I287&gt;I286,N286*M287,N286)</f>
        <v>1.0687221725308449</v>
      </c>
      <c r="O287" s="113">
        <f t="shared" si="284"/>
        <v>1.07005057</v>
      </c>
      <c r="P287" s="113">
        <f t="shared" si="296"/>
        <v>656.30933776999996</v>
      </c>
      <c r="Q287" s="167">
        <f t="shared" si="309"/>
        <v>0</v>
      </c>
      <c r="R287" s="168">
        <f t="shared" si="305"/>
        <v>0</v>
      </c>
      <c r="S287" s="113">
        <f t="shared" si="297"/>
        <v>0</v>
      </c>
      <c r="T287" s="123">
        <f t="shared" si="306"/>
        <v>9.4700000000000006E-2</v>
      </c>
      <c r="U287" s="121">
        <f t="shared" si="282"/>
        <v>2</v>
      </c>
      <c r="V287" s="121">
        <v>252</v>
      </c>
      <c r="W287" s="120">
        <f t="shared" si="298"/>
        <v>1.0007183559999999</v>
      </c>
      <c r="X287" s="113">
        <f t="shared" si="299"/>
        <v>0.47146375000000001</v>
      </c>
      <c r="Y287" s="113">
        <f t="shared" si="300"/>
        <v>0</v>
      </c>
      <c r="Z287" s="126" t="str">
        <f t="shared" si="310"/>
        <v>J=</v>
      </c>
      <c r="AA287" s="118">
        <f t="shared" si="311"/>
        <v>44550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01"/>
        <v>44525</v>
      </c>
      <c r="B288" s="113">
        <f t="shared" si="293"/>
        <v>657.42485687999999</v>
      </c>
      <c r="C288" s="113">
        <f t="shared" si="307"/>
        <v>613.34422518999997</v>
      </c>
      <c r="D288" s="114">
        <f t="shared" si="302"/>
        <v>5944.21</v>
      </c>
      <c r="E288" s="115">
        <f t="shared" si="286"/>
        <v>6018.51</v>
      </c>
      <c r="F288" s="116">
        <f t="shared" si="287"/>
        <v>44491</v>
      </c>
      <c r="G288" s="117">
        <f t="shared" si="294"/>
        <v>1.2499558393798349E-2</v>
      </c>
      <c r="H288" s="118">
        <f t="shared" si="308"/>
        <v>44550</v>
      </c>
      <c r="I288" s="118">
        <f t="shared" si="295"/>
        <v>44550</v>
      </c>
      <c r="J288" s="119">
        <f t="shared" si="303"/>
        <v>20</v>
      </c>
      <c r="K288" s="119">
        <f t="shared" si="289"/>
        <v>3</v>
      </c>
      <c r="L288" s="8">
        <f t="shared" si="304"/>
        <v>1.00186504</v>
      </c>
      <c r="M288" s="120">
        <f t="shared" si="288"/>
        <v>1.0115996199999999</v>
      </c>
      <c r="N288" s="120">
        <f t="shared" si="313"/>
        <v>1.0687221725308449</v>
      </c>
      <c r="O288" s="113">
        <f t="shared" si="284"/>
        <v>1.07071538</v>
      </c>
      <c r="P288" s="113">
        <f t="shared" si="296"/>
        <v>656.71709513999997</v>
      </c>
      <c r="Q288" s="167">
        <f t="shared" si="309"/>
        <v>0</v>
      </c>
      <c r="R288" s="168">
        <f t="shared" si="305"/>
        <v>0</v>
      </c>
      <c r="S288" s="113">
        <f t="shared" si="297"/>
        <v>0</v>
      </c>
      <c r="T288" s="123">
        <f t="shared" si="306"/>
        <v>9.4700000000000006E-2</v>
      </c>
      <c r="U288" s="121">
        <f t="shared" si="282"/>
        <v>3</v>
      </c>
      <c r="V288" s="121">
        <v>252</v>
      </c>
      <c r="W288" s="120">
        <f t="shared" si="298"/>
        <v>1.001077727</v>
      </c>
      <c r="X288" s="113">
        <f t="shared" si="299"/>
        <v>0.70776174000000003</v>
      </c>
      <c r="Y288" s="113">
        <f t="shared" si="300"/>
        <v>0</v>
      </c>
      <c r="Z288" s="126" t="str">
        <f t="shared" si="310"/>
        <v>J=</v>
      </c>
      <c r="AA288" s="118">
        <f t="shared" si="311"/>
        <v>44550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01"/>
        <v>44526</v>
      </c>
      <c r="B289" s="113">
        <f t="shared" si="293"/>
        <v>658.06954872000006</v>
      </c>
      <c r="C289" s="113">
        <f t="shared" si="307"/>
        <v>613.34422518999997</v>
      </c>
      <c r="D289" s="114">
        <f t="shared" si="302"/>
        <v>5944.21</v>
      </c>
      <c r="E289" s="115">
        <f t="shared" si="286"/>
        <v>6018.51</v>
      </c>
      <c r="F289" s="116">
        <f t="shared" si="287"/>
        <v>44491</v>
      </c>
      <c r="G289" s="117">
        <f t="shared" si="294"/>
        <v>1.2499558393798349E-2</v>
      </c>
      <c r="H289" s="118">
        <f t="shared" si="308"/>
        <v>44550</v>
      </c>
      <c r="I289" s="118">
        <f t="shared" si="295"/>
        <v>44550</v>
      </c>
      <c r="J289" s="119">
        <f t="shared" si="303"/>
        <v>20</v>
      </c>
      <c r="K289" s="119">
        <f t="shared" si="289"/>
        <v>4</v>
      </c>
      <c r="L289" s="8">
        <f t="shared" si="304"/>
        <v>1.0024875</v>
      </c>
      <c r="M289" s="120">
        <f t="shared" si="288"/>
        <v>1.0115996199999999</v>
      </c>
      <c r="N289" s="120">
        <f t="shared" si="313"/>
        <v>1.0687221725308449</v>
      </c>
      <c r="O289" s="113">
        <f t="shared" si="284"/>
        <v>1.0713806100000001</v>
      </c>
      <c r="P289" s="113">
        <f t="shared" si="296"/>
        <v>657.12511012000004</v>
      </c>
      <c r="Q289" s="167">
        <f t="shared" si="309"/>
        <v>0</v>
      </c>
      <c r="R289" s="168">
        <f t="shared" si="305"/>
        <v>0</v>
      </c>
      <c r="S289" s="113">
        <f t="shared" si="297"/>
        <v>0</v>
      </c>
      <c r="T289" s="123">
        <f t="shared" si="306"/>
        <v>9.4700000000000006E-2</v>
      </c>
      <c r="U289" s="121">
        <f t="shared" si="282"/>
        <v>4</v>
      </c>
      <c r="V289" s="121">
        <v>252</v>
      </c>
      <c r="W289" s="120">
        <f t="shared" si="298"/>
        <v>1.0014372279999999</v>
      </c>
      <c r="X289" s="113">
        <f t="shared" si="299"/>
        <v>0.94443860000000002</v>
      </c>
      <c r="Y289" s="113">
        <f t="shared" si="300"/>
        <v>0</v>
      </c>
      <c r="Z289" s="126" t="str">
        <f t="shared" si="310"/>
        <v>J=</v>
      </c>
      <c r="AA289" s="118">
        <f t="shared" si="311"/>
        <v>44550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01"/>
        <v>44527</v>
      </c>
      <c r="B290" s="113">
        <f t="shared" si="293"/>
        <v>658.7148761599999</v>
      </c>
      <c r="C290" s="113">
        <f t="shared" si="307"/>
        <v>613.34422518999997</v>
      </c>
      <c r="D290" s="114">
        <f t="shared" si="302"/>
        <v>5944.21</v>
      </c>
      <c r="E290" s="115">
        <f t="shared" si="286"/>
        <v>6018.51</v>
      </c>
      <c r="F290" s="116">
        <f t="shared" si="287"/>
        <v>44491</v>
      </c>
      <c r="G290" s="117">
        <f t="shared" si="294"/>
        <v>1.2499558393798349E-2</v>
      </c>
      <c r="H290" s="118">
        <f t="shared" si="308"/>
        <v>44550</v>
      </c>
      <c r="I290" s="118">
        <f t="shared" si="295"/>
        <v>44550</v>
      </c>
      <c r="J290" s="119">
        <f t="shared" si="303"/>
        <v>20</v>
      </c>
      <c r="K290" s="119">
        <f t="shared" si="289"/>
        <v>5</v>
      </c>
      <c r="L290" s="8">
        <f t="shared" si="304"/>
        <v>1.0031103400000001</v>
      </c>
      <c r="M290" s="120">
        <f t="shared" si="288"/>
        <v>1.0115996199999999</v>
      </c>
      <c r="N290" s="120">
        <f t="shared" si="313"/>
        <v>1.0687221725308449</v>
      </c>
      <c r="O290" s="113">
        <f t="shared" si="284"/>
        <v>1.07204626</v>
      </c>
      <c r="P290" s="113">
        <f t="shared" si="296"/>
        <v>657.53338269999995</v>
      </c>
      <c r="Q290" s="167">
        <f t="shared" si="309"/>
        <v>0</v>
      </c>
      <c r="R290" s="168">
        <f t="shared" si="305"/>
        <v>0</v>
      </c>
      <c r="S290" s="113">
        <f t="shared" si="297"/>
        <v>0</v>
      </c>
      <c r="T290" s="123">
        <f t="shared" si="306"/>
        <v>9.4700000000000006E-2</v>
      </c>
      <c r="U290" s="121">
        <f t="shared" si="282"/>
        <v>5</v>
      </c>
      <c r="V290" s="121">
        <v>252</v>
      </c>
      <c r="W290" s="120">
        <f t="shared" si="298"/>
        <v>1.001796857</v>
      </c>
      <c r="X290" s="113">
        <f t="shared" si="299"/>
        <v>1.18149346</v>
      </c>
      <c r="Y290" s="113">
        <f t="shared" si="300"/>
        <v>0</v>
      </c>
      <c r="Z290" s="126" t="str">
        <f t="shared" si="310"/>
        <v>J=</v>
      </c>
      <c r="AA290" s="118">
        <f t="shared" si="311"/>
        <v>44550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01"/>
        <v>44528</v>
      </c>
      <c r="B291" s="113">
        <f t="shared" si="293"/>
        <v>658.7148761599999</v>
      </c>
      <c r="C291" s="113">
        <f t="shared" si="307"/>
        <v>613.34422518999997</v>
      </c>
      <c r="D291" s="114">
        <f t="shared" si="302"/>
        <v>5944.21</v>
      </c>
      <c r="E291" s="115">
        <f t="shared" si="286"/>
        <v>6018.51</v>
      </c>
      <c r="F291" s="116">
        <f t="shared" si="287"/>
        <v>44491</v>
      </c>
      <c r="G291" s="117">
        <f t="shared" si="294"/>
        <v>1.2499558393798349E-2</v>
      </c>
      <c r="H291" s="118">
        <f t="shared" si="308"/>
        <v>44550</v>
      </c>
      <c r="I291" s="118">
        <f t="shared" si="295"/>
        <v>44550</v>
      </c>
      <c r="J291" s="119">
        <f t="shared" si="303"/>
        <v>20</v>
      </c>
      <c r="K291" s="119">
        <f t="shared" si="289"/>
        <v>5</v>
      </c>
      <c r="L291" s="8">
        <f t="shared" si="304"/>
        <v>1.0031103400000001</v>
      </c>
      <c r="M291" s="120">
        <f t="shared" si="288"/>
        <v>1.0115996199999999</v>
      </c>
      <c r="N291" s="120">
        <f t="shared" si="313"/>
        <v>1.0687221725308449</v>
      </c>
      <c r="O291" s="113">
        <f t="shared" si="284"/>
        <v>1.07204626</v>
      </c>
      <c r="P291" s="113">
        <f t="shared" si="296"/>
        <v>657.53338269999995</v>
      </c>
      <c r="Q291" s="167">
        <f t="shared" si="309"/>
        <v>0</v>
      </c>
      <c r="R291" s="168">
        <f t="shared" si="305"/>
        <v>0</v>
      </c>
      <c r="S291" s="113">
        <f t="shared" si="297"/>
        <v>0</v>
      </c>
      <c r="T291" s="123">
        <f t="shared" si="306"/>
        <v>9.4700000000000006E-2</v>
      </c>
      <c r="U291" s="121">
        <f t="shared" si="282"/>
        <v>5</v>
      </c>
      <c r="V291" s="121">
        <v>252</v>
      </c>
      <c r="W291" s="120">
        <f t="shared" si="298"/>
        <v>1.001796857</v>
      </c>
      <c r="X291" s="113">
        <f t="shared" si="299"/>
        <v>1.18149346</v>
      </c>
      <c r="Y291" s="113">
        <f t="shared" si="300"/>
        <v>0</v>
      </c>
      <c r="Z291" s="126" t="str">
        <f t="shared" si="310"/>
        <v>J=</v>
      </c>
      <c r="AA291" s="118">
        <f t="shared" si="311"/>
        <v>44550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01"/>
        <v>44529</v>
      </c>
      <c r="B292" s="113">
        <f t="shared" si="293"/>
        <v>658.7148761599999</v>
      </c>
      <c r="C292" s="113">
        <f t="shared" si="307"/>
        <v>613.34422518999997</v>
      </c>
      <c r="D292" s="114">
        <f t="shared" si="302"/>
        <v>5944.21</v>
      </c>
      <c r="E292" s="115">
        <f t="shared" si="286"/>
        <v>6018.51</v>
      </c>
      <c r="F292" s="116">
        <f t="shared" si="287"/>
        <v>44491</v>
      </c>
      <c r="G292" s="117">
        <f t="shared" si="294"/>
        <v>1.2499558393798349E-2</v>
      </c>
      <c r="H292" s="118">
        <f t="shared" si="308"/>
        <v>44550</v>
      </c>
      <c r="I292" s="118">
        <f t="shared" si="295"/>
        <v>44550</v>
      </c>
      <c r="J292" s="119">
        <f t="shared" si="303"/>
        <v>20</v>
      </c>
      <c r="K292" s="119">
        <f t="shared" si="289"/>
        <v>5</v>
      </c>
      <c r="L292" s="8">
        <f t="shared" si="304"/>
        <v>1.0031103400000001</v>
      </c>
      <c r="M292" s="120">
        <f t="shared" si="288"/>
        <v>1.0115996199999999</v>
      </c>
      <c r="N292" s="120">
        <f t="shared" si="313"/>
        <v>1.0687221725308449</v>
      </c>
      <c r="O292" s="113">
        <f t="shared" si="284"/>
        <v>1.07204626</v>
      </c>
      <c r="P292" s="113">
        <f t="shared" si="296"/>
        <v>657.53338269999995</v>
      </c>
      <c r="Q292" s="167">
        <f t="shared" si="309"/>
        <v>0</v>
      </c>
      <c r="R292" s="168">
        <f t="shared" si="305"/>
        <v>0</v>
      </c>
      <c r="S292" s="113">
        <f t="shared" si="297"/>
        <v>0</v>
      </c>
      <c r="T292" s="123">
        <f t="shared" si="306"/>
        <v>9.4700000000000006E-2</v>
      </c>
      <c r="U292" s="121">
        <f t="shared" si="282"/>
        <v>5</v>
      </c>
      <c r="V292" s="121">
        <v>252</v>
      </c>
      <c r="W292" s="120">
        <f t="shared" si="298"/>
        <v>1.001796857</v>
      </c>
      <c r="X292" s="113">
        <f t="shared" si="299"/>
        <v>1.18149346</v>
      </c>
      <c r="Y292" s="113">
        <f t="shared" si="300"/>
        <v>0</v>
      </c>
      <c r="Z292" s="126" t="str">
        <f t="shared" si="310"/>
        <v>J=</v>
      </c>
      <c r="AA292" s="118">
        <f t="shared" si="311"/>
        <v>44550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01"/>
        <v>44530</v>
      </c>
      <c r="B293" s="113">
        <f t="shared" si="293"/>
        <v>659.36083480000002</v>
      </c>
      <c r="C293" s="113">
        <f t="shared" si="307"/>
        <v>613.34422518999997</v>
      </c>
      <c r="D293" s="114">
        <f t="shared" si="302"/>
        <v>5944.21</v>
      </c>
      <c r="E293" s="115">
        <f t="shared" si="286"/>
        <v>6018.51</v>
      </c>
      <c r="F293" s="116">
        <f t="shared" si="287"/>
        <v>44491</v>
      </c>
      <c r="G293" s="117">
        <f t="shared" si="294"/>
        <v>1.2499558393798349E-2</v>
      </c>
      <c r="H293" s="118">
        <f t="shared" si="308"/>
        <v>44550</v>
      </c>
      <c r="I293" s="118">
        <f t="shared" si="295"/>
        <v>44550</v>
      </c>
      <c r="J293" s="119">
        <f t="shared" si="303"/>
        <v>20</v>
      </c>
      <c r="K293" s="119">
        <f t="shared" si="289"/>
        <v>6</v>
      </c>
      <c r="L293" s="8">
        <f t="shared" si="304"/>
        <v>1.0037335700000001</v>
      </c>
      <c r="M293" s="120">
        <f t="shared" si="288"/>
        <v>1.0115996199999999</v>
      </c>
      <c r="N293" s="120">
        <f t="shared" si="313"/>
        <v>1.0687221725308449</v>
      </c>
      <c r="O293" s="113">
        <f t="shared" si="284"/>
        <v>1.0727123199999999</v>
      </c>
      <c r="P293" s="113">
        <f t="shared" si="296"/>
        <v>657.94190676000005</v>
      </c>
      <c r="Q293" s="167">
        <f t="shared" si="309"/>
        <v>0</v>
      </c>
      <c r="R293" s="168">
        <f t="shared" si="305"/>
        <v>0</v>
      </c>
      <c r="S293" s="113">
        <f t="shared" si="297"/>
        <v>0</v>
      </c>
      <c r="T293" s="123">
        <f t="shared" si="306"/>
        <v>9.4700000000000006E-2</v>
      </c>
      <c r="U293" s="121">
        <f t="shared" ref="U293:U356" si="314">IF(Q292&gt;0,1,IF(K293=K292,U292,U292+1))</f>
        <v>6</v>
      </c>
      <c r="V293" s="121">
        <v>252</v>
      </c>
      <c r="W293" s="120">
        <f t="shared" si="298"/>
        <v>1.0021566159999999</v>
      </c>
      <c r="X293" s="113">
        <f t="shared" si="299"/>
        <v>1.4189280399999999</v>
      </c>
      <c r="Y293" s="113">
        <f t="shared" si="300"/>
        <v>0</v>
      </c>
      <c r="Z293" s="126" t="str">
        <f t="shared" si="310"/>
        <v>J=</v>
      </c>
      <c r="AA293" s="118">
        <f t="shared" si="311"/>
        <v>44550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01"/>
        <v>44531</v>
      </c>
      <c r="B294" s="113">
        <f t="shared" si="293"/>
        <v>660.00742439999999</v>
      </c>
      <c r="C294" s="113">
        <f t="shared" si="307"/>
        <v>613.34422518999997</v>
      </c>
      <c r="D294" s="114">
        <f t="shared" si="302"/>
        <v>5944.21</v>
      </c>
      <c r="E294" s="115">
        <f t="shared" si="286"/>
        <v>6018.51</v>
      </c>
      <c r="F294" s="116">
        <f t="shared" si="287"/>
        <v>44491</v>
      </c>
      <c r="G294" s="117">
        <f t="shared" si="294"/>
        <v>1.2499558393798349E-2</v>
      </c>
      <c r="H294" s="118">
        <f t="shared" si="308"/>
        <v>44550</v>
      </c>
      <c r="I294" s="118">
        <f t="shared" si="295"/>
        <v>44550</v>
      </c>
      <c r="J294" s="119">
        <f t="shared" si="303"/>
        <v>20</v>
      </c>
      <c r="K294" s="119">
        <f t="shared" si="289"/>
        <v>7</v>
      </c>
      <c r="L294" s="8">
        <f t="shared" si="304"/>
        <v>1.0043571899999999</v>
      </c>
      <c r="M294" s="120">
        <f t="shared" si="288"/>
        <v>1.0115996199999999</v>
      </c>
      <c r="N294" s="120">
        <f t="shared" si="313"/>
        <v>1.0687221725308449</v>
      </c>
      <c r="O294" s="113">
        <f t="shared" si="284"/>
        <v>1.07337879</v>
      </c>
      <c r="P294" s="113">
        <f t="shared" si="296"/>
        <v>658.35068228</v>
      </c>
      <c r="Q294" s="167">
        <f t="shared" si="309"/>
        <v>0</v>
      </c>
      <c r="R294" s="168">
        <f t="shared" si="305"/>
        <v>0</v>
      </c>
      <c r="S294" s="113">
        <f t="shared" si="297"/>
        <v>0</v>
      </c>
      <c r="T294" s="123">
        <f t="shared" si="306"/>
        <v>9.4700000000000006E-2</v>
      </c>
      <c r="U294" s="121">
        <f t="shared" si="314"/>
        <v>7</v>
      </c>
      <c r="V294" s="121">
        <v>252</v>
      </c>
      <c r="W294" s="120">
        <f t="shared" si="298"/>
        <v>1.0025165039999999</v>
      </c>
      <c r="X294" s="113">
        <f t="shared" si="299"/>
        <v>1.6567421200000001</v>
      </c>
      <c r="Y294" s="113">
        <f t="shared" si="300"/>
        <v>0</v>
      </c>
      <c r="Z294" s="126" t="str">
        <f t="shared" si="310"/>
        <v>J=</v>
      </c>
      <c r="AA294" s="118">
        <f t="shared" si="311"/>
        <v>44550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01"/>
        <v>44532</v>
      </c>
      <c r="B295" s="113">
        <f t="shared" si="293"/>
        <v>660.65465156000005</v>
      </c>
      <c r="C295" s="113">
        <f t="shared" si="307"/>
        <v>613.34422518999997</v>
      </c>
      <c r="D295" s="114">
        <f t="shared" si="302"/>
        <v>5944.21</v>
      </c>
      <c r="E295" s="115">
        <f t="shared" si="286"/>
        <v>6018.51</v>
      </c>
      <c r="F295" s="116">
        <f t="shared" si="287"/>
        <v>44491</v>
      </c>
      <c r="G295" s="117">
        <f t="shared" si="294"/>
        <v>1.2499558393798349E-2</v>
      </c>
      <c r="H295" s="118">
        <f t="shared" si="308"/>
        <v>44550</v>
      </c>
      <c r="I295" s="118">
        <f t="shared" si="295"/>
        <v>44550</v>
      </c>
      <c r="J295" s="119">
        <f t="shared" si="303"/>
        <v>20</v>
      </c>
      <c r="K295" s="119">
        <f t="shared" si="289"/>
        <v>8</v>
      </c>
      <c r="L295" s="8">
        <f t="shared" si="304"/>
        <v>1.0049811900000001</v>
      </c>
      <c r="M295" s="120">
        <f t="shared" si="288"/>
        <v>1.0115996199999999</v>
      </c>
      <c r="N295" s="120">
        <f t="shared" si="313"/>
        <v>1.0687221725308449</v>
      </c>
      <c r="O295" s="113">
        <f t="shared" si="284"/>
        <v>1.07404568</v>
      </c>
      <c r="P295" s="113">
        <f t="shared" si="296"/>
        <v>658.75971541000001</v>
      </c>
      <c r="Q295" s="167">
        <f t="shared" si="309"/>
        <v>0</v>
      </c>
      <c r="R295" s="168">
        <f t="shared" si="305"/>
        <v>0</v>
      </c>
      <c r="S295" s="113">
        <f t="shared" si="297"/>
        <v>0</v>
      </c>
      <c r="T295" s="123">
        <f t="shared" si="306"/>
        <v>9.4700000000000006E-2</v>
      </c>
      <c r="U295" s="121">
        <f t="shared" si="314"/>
        <v>8</v>
      </c>
      <c r="V295" s="121">
        <v>252</v>
      </c>
      <c r="W295" s="120">
        <f t="shared" si="298"/>
        <v>1.0028765209999999</v>
      </c>
      <c r="X295" s="113">
        <f t="shared" si="299"/>
        <v>1.8949361499999999</v>
      </c>
      <c r="Y295" s="113">
        <f t="shared" si="300"/>
        <v>0</v>
      </c>
      <c r="Z295" s="126" t="str">
        <f t="shared" si="310"/>
        <v>J=</v>
      </c>
      <c r="AA295" s="118">
        <f t="shared" si="311"/>
        <v>44550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01"/>
        <v>44533</v>
      </c>
      <c r="B296" s="113">
        <f t="shared" si="293"/>
        <v>661.30251736999992</v>
      </c>
      <c r="C296" s="113">
        <f t="shared" si="307"/>
        <v>613.34422518999997</v>
      </c>
      <c r="D296" s="114">
        <f t="shared" si="302"/>
        <v>5944.21</v>
      </c>
      <c r="E296" s="115">
        <f t="shared" si="286"/>
        <v>6018.51</v>
      </c>
      <c r="F296" s="116">
        <f t="shared" si="287"/>
        <v>44491</v>
      </c>
      <c r="G296" s="117">
        <f t="shared" si="294"/>
        <v>1.2499558393798349E-2</v>
      </c>
      <c r="H296" s="118">
        <f t="shared" si="308"/>
        <v>44550</v>
      </c>
      <c r="I296" s="118">
        <f t="shared" si="295"/>
        <v>44550</v>
      </c>
      <c r="J296" s="119">
        <f t="shared" si="303"/>
        <v>20</v>
      </c>
      <c r="K296" s="119">
        <f t="shared" si="289"/>
        <v>9</v>
      </c>
      <c r="L296" s="8">
        <f t="shared" si="304"/>
        <v>1.00560559</v>
      </c>
      <c r="M296" s="120">
        <f t="shared" si="288"/>
        <v>1.0115996199999999</v>
      </c>
      <c r="N296" s="120">
        <f t="shared" si="313"/>
        <v>1.0687221725308449</v>
      </c>
      <c r="O296" s="113">
        <f t="shared" si="284"/>
        <v>1.0747129900000001</v>
      </c>
      <c r="P296" s="113">
        <f t="shared" si="296"/>
        <v>659.16900614999997</v>
      </c>
      <c r="Q296" s="167">
        <f t="shared" si="309"/>
        <v>0</v>
      </c>
      <c r="R296" s="168">
        <f t="shared" si="305"/>
        <v>0</v>
      </c>
      <c r="S296" s="113">
        <f t="shared" si="297"/>
        <v>0</v>
      </c>
      <c r="T296" s="123">
        <f t="shared" si="306"/>
        <v>9.4700000000000006E-2</v>
      </c>
      <c r="U296" s="121">
        <f t="shared" si="314"/>
        <v>9</v>
      </c>
      <c r="V296" s="121">
        <v>252</v>
      </c>
      <c r="W296" s="120">
        <f t="shared" si="298"/>
        <v>1.003236668</v>
      </c>
      <c r="X296" s="113">
        <f t="shared" si="299"/>
        <v>2.1335112199999999</v>
      </c>
      <c r="Y296" s="113">
        <f t="shared" si="300"/>
        <v>0</v>
      </c>
      <c r="Z296" s="126" t="str">
        <f t="shared" si="310"/>
        <v>J=</v>
      </c>
      <c r="AA296" s="118">
        <f t="shared" si="311"/>
        <v>44550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01"/>
        <v>44534</v>
      </c>
      <c r="B297" s="113">
        <f t="shared" si="293"/>
        <v>661.95100929</v>
      </c>
      <c r="C297" s="113">
        <f t="shared" si="307"/>
        <v>613.34422518999997</v>
      </c>
      <c r="D297" s="114">
        <f t="shared" si="302"/>
        <v>5944.21</v>
      </c>
      <c r="E297" s="115">
        <f t="shared" si="286"/>
        <v>6018.51</v>
      </c>
      <c r="F297" s="116">
        <f t="shared" si="287"/>
        <v>44491</v>
      </c>
      <c r="G297" s="117">
        <f t="shared" si="294"/>
        <v>1.2499558393798349E-2</v>
      </c>
      <c r="H297" s="118">
        <f t="shared" si="308"/>
        <v>44550</v>
      </c>
      <c r="I297" s="118">
        <f t="shared" si="295"/>
        <v>44550</v>
      </c>
      <c r="J297" s="119">
        <f t="shared" si="303"/>
        <v>20</v>
      </c>
      <c r="K297" s="119">
        <f t="shared" si="289"/>
        <v>10</v>
      </c>
      <c r="L297" s="8">
        <f t="shared" si="304"/>
        <v>1.0062303699999999</v>
      </c>
      <c r="M297" s="120">
        <f t="shared" si="288"/>
        <v>1.0115996199999999</v>
      </c>
      <c r="N297" s="120">
        <f t="shared" si="313"/>
        <v>1.0687221725308449</v>
      </c>
      <c r="O297" s="113">
        <f t="shared" ref="O297:O360" si="315">TRUNC(TRUNC((L297*N297),15),8)</f>
        <v>1.0753807</v>
      </c>
      <c r="P297" s="113">
        <f t="shared" si="296"/>
        <v>659.57854222000003</v>
      </c>
      <c r="Q297" s="167">
        <f t="shared" si="309"/>
        <v>0</v>
      </c>
      <c r="R297" s="168">
        <f t="shared" si="305"/>
        <v>0</v>
      </c>
      <c r="S297" s="113">
        <f t="shared" si="297"/>
        <v>0</v>
      </c>
      <c r="T297" s="123">
        <f t="shared" si="306"/>
        <v>9.4700000000000006E-2</v>
      </c>
      <c r="U297" s="121">
        <f t="shared" si="314"/>
        <v>10</v>
      </c>
      <c r="V297" s="121">
        <v>252</v>
      </c>
      <c r="W297" s="120">
        <f t="shared" si="298"/>
        <v>1.0035969440000001</v>
      </c>
      <c r="X297" s="113">
        <f t="shared" si="299"/>
        <v>2.3724670699999999</v>
      </c>
      <c r="Y297" s="113">
        <f t="shared" si="300"/>
        <v>0</v>
      </c>
      <c r="Z297" s="126" t="str">
        <f t="shared" si="310"/>
        <v>J=</v>
      </c>
      <c r="AA297" s="118">
        <f t="shared" si="311"/>
        <v>44550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01"/>
        <v>44535</v>
      </c>
      <c r="B298" s="113">
        <f t="shared" si="293"/>
        <v>661.95100929</v>
      </c>
      <c r="C298" s="113">
        <f t="shared" si="307"/>
        <v>613.34422518999997</v>
      </c>
      <c r="D298" s="114">
        <f t="shared" si="302"/>
        <v>5944.21</v>
      </c>
      <c r="E298" s="115">
        <f t="shared" ref="E298:E361" si="316">IF($K298=1,VLOOKUP($A297,$AO$10:$AS$131,4),E297)</f>
        <v>6018.51</v>
      </c>
      <c r="F298" s="116">
        <f t="shared" ref="F298:F361" si="317">IF($K298=1,VLOOKUP($A297,$AO$10:$AS$131,5),F297)</f>
        <v>44491</v>
      </c>
      <c r="G298" s="117">
        <f t="shared" si="294"/>
        <v>1.2499558393798349E-2</v>
      </c>
      <c r="H298" s="118">
        <f t="shared" si="308"/>
        <v>44550</v>
      </c>
      <c r="I298" s="118">
        <f t="shared" si="295"/>
        <v>44550</v>
      </c>
      <c r="J298" s="119">
        <f t="shared" si="303"/>
        <v>20</v>
      </c>
      <c r="K298" s="119">
        <f t="shared" si="289"/>
        <v>10</v>
      </c>
      <c r="L298" s="8">
        <f t="shared" si="304"/>
        <v>1.0062303699999999</v>
      </c>
      <c r="M298" s="120">
        <f t="shared" ref="M298:M361" si="318">IF(I298&gt;I297,L297,M297)</f>
        <v>1.0115996199999999</v>
      </c>
      <c r="N298" s="120">
        <f t="shared" si="313"/>
        <v>1.0687221725308449</v>
      </c>
      <c r="O298" s="113">
        <f t="shared" si="315"/>
        <v>1.0753807</v>
      </c>
      <c r="P298" s="113">
        <f t="shared" si="296"/>
        <v>659.57854222000003</v>
      </c>
      <c r="Q298" s="167">
        <f t="shared" si="309"/>
        <v>0</v>
      </c>
      <c r="R298" s="168">
        <f t="shared" si="305"/>
        <v>0</v>
      </c>
      <c r="S298" s="113">
        <f t="shared" si="297"/>
        <v>0</v>
      </c>
      <c r="T298" s="123">
        <f t="shared" si="306"/>
        <v>9.4700000000000006E-2</v>
      </c>
      <c r="U298" s="121">
        <f t="shared" si="314"/>
        <v>10</v>
      </c>
      <c r="V298" s="121">
        <v>252</v>
      </c>
      <c r="W298" s="120">
        <f t="shared" si="298"/>
        <v>1.0035969440000001</v>
      </c>
      <c r="X298" s="113">
        <f t="shared" si="299"/>
        <v>2.3724670699999999</v>
      </c>
      <c r="Y298" s="113">
        <f t="shared" si="300"/>
        <v>0</v>
      </c>
      <c r="Z298" s="126" t="str">
        <f t="shared" si="310"/>
        <v>J=</v>
      </c>
      <c r="AA298" s="118">
        <f t="shared" si="311"/>
        <v>44550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01"/>
        <v>44536</v>
      </c>
      <c r="B299" s="113">
        <f t="shared" si="293"/>
        <v>661.95100929</v>
      </c>
      <c r="C299" s="113">
        <f t="shared" si="307"/>
        <v>613.34422518999997</v>
      </c>
      <c r="D299" s="114">
        <f t="shared" si="302"/>
        <v>5944.21</v>
      </c>
      <c r="E299" s="115">
        <f t="shared" si="316"/>
        <v>6018.51</v>
      </c>
      <c r="F299" s="116">
        <f t="shared" si="317"/>
        <v>44491</v>
      </c>
      <c r="G299" s="117">
        <f t="shared" si="294"/>
        <v>1.2499558393798349E-2</v>
      </c>
      <c r="H299" s="118">
        <f t="shared" si="308"/>
        <v>44550</v>
      </c>
      <c r="I299" s="118">
        <f t="shared" si="295"/>
        <v>44550</v>
      </c>
      <c r="J299" s="119">
        <f t="shared" si="303"/>
        <v>20</v>
      </c>
      <c r="K299" s="119">
        <f t="shared" si="289"/>
        <v>10</v>
      </c>
      <c r="L299" s="8">
        <f t="shared" si="304"/>
        <v>1.0062303699999999</v>
      </c>
      <c r="M299" s="120">
        <f t="shared" si="318"/>
        <v>1.0115996199999999</v>
      </c>
      <c r="N299" s="120">
        <f t="shared" si="313"/>
        <v>1.0687221725308449</v>
      </c>
      <c r="O299" s="113">
        <f t="shared" si="315"/>
        <v>1.0753807</v>
      </c>
      <c r="P299" s="113">
        <f t="shared" si="296"/>
        <v>659.57854222000003</v>
      </c>
      <c r="Q299" s="167">
        <f t="shared" si="309"/>
        <v>0</v>
      </c>
      <c r="R299" s="168">
        <f t="shared" si="305"/>
        <v>0</v>
      </c>
      <c r="S299" s="113">
        <f t="shared" si="297"/>
        <v>0</v>
      </c>
      <c r="T299" s="123">
        <f t="shared" si="306"/>
        <v>9.4700000000000006E-2</v>
      </c>
      <c r="U299" s="121">
        <f t="shared" si="314"/>
        <v>10</v>
      </c>
      <c r="V299" s="121">
        <v>252</v>
      </c>
      <c r="W299" s="120">
        <f t="shared" si="298"/>
        <v>1.0035969440000001</v>
      </c>
      <c r="X299" s="113">
        <f t="shared" si="299"/>
        <v>2.3724670699999999</v>
      </c>
      <c r="Y299" s="113">
        <f t="shared" si="300"/>
        <v>0</v>
      </c>
      <c r="Z299" s="126" t="str">
        <f t="shared" si="310"/>
        <v>J=</v>
      </c>
      <c r="AA299" s="118">
        <f t="shared" si="311"/>
        <v>44550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01"/>
        <v>44537</v>
      </c>
      <c r="B300" s="113">
        <f t="shared" si="293"/>
        <v>662.60013391000007</v>
      </c>
      <c r="C300" s="113">
        <f t="shared" si="307"/>
        <v>613.34422518999997</v>
      </c>
      <c r="D300" s="114">
        <f t="shared" si="302"/>
        <v>5944.21</v>
      </c>
      <c r="E300" s="115">
        <f t="shared" si="316"/>
        <v>6018.51</v>
      </c>
      <c r="F300" s="116">
        <f t="shared" si="317"/>
        <v>44491</v>
      </c>
      <c r="G300" s="117">
        <f t="shared" si="294"/>
        <v>1.2499558393798349E-2</v>
      </c>
      <c r="H300" s="118">
        <f t="shared" si="308"/>
        <v>44550</v>
      </c>
      <c r="I300" s="118">
        <f t="shared" si="295"/>
        <v>44550</v>
      </c>
      <c r="J300" s="119">
        <f t="shared" si="303"/>
        <v>20</v>
      </c>
      <c r="K300" s="119">
        <f t="shared" si="289"/>
        <v>11</v>
      </c>
      <c r="L300" s="8">
        <f t="shared" si="304"/>
        <v>1.0068555299999999</v>
      </c>
      <c r="M300" s="120">
        <f t="shared" si="318"/>
        <v>1.0115996199999999</v>
      </c>
      <c r="N300" s="120">
        <f t="shared" si="313"/>
        <v>1.0687221725308449</v>
      </c>
      <c r="O300" s="113">
        <f t="shared" si="315"/>
        <v>1.07604882</v>
      </c>
      <c r="P300" s="113">
        <f t="shared" si="296"/>
        <v>659.98832976000006</v>
      </c>
      <c r="Q300" s="167">
        <f t="shared" si="309"/>
        <v>0</v>
      </c>
      <c r="R300" s="168">
        <f t="shared" si="305"/>
        <v>0</v>
      </c>
      <c r="S300" s="113">
        <f t="shared" si="297"/>
        <v>0</v>
      </c>
      <c r="T300" s="123">
        <f t="shared" si="306"/>
        <v>9.4700000000000006E-2</v>
      </c>
      <c r="U300" s="121">
        <f t="shared" si="314"/>
        <v>11</v>
      </c>
      <c r="V300" s="121">
        <v>252</v>
      </c>
      <c r="W300" s="120">
        <f t="shared" si="298"/>
        <v>1.003957349</v>
      </c>
      <c r="X300" s="113">
        <f t="shared" si="299"/>
        <v>2.6118041500000002</v>
      </c>
      <c r="Y300" s="113">
        <f t="shared" si="300"/>
        <v>0</v>
      </c>
      <c r="Z300" s="126" t="str">
        <f t="shared" si="310"/>
        <v>J=</v>
      </c>
      <c r="AA300" s="118">
        <f t="shared" si="311"/>
        <v>44550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01"/>
        <v>44538</v>
      </c>
      <c r="B301" s="113">
        <f t="shared" si="293"/>
        <v>663.24990399000001</v>
      </c>
      <c r="C301" s="113">
        <f t="shared" si="307"/>
        <v>613.34422518999997</v>
      </c>
      <c r="D301" s="114">
        <f t="shared" si="302"/>
        <v>5944.21</v>
      </c>
      <c r="E301" s="115">
        <f t="shared" si="316"/>
        <v>6018.51</v>
      </c>
      <c r="F301" s="116">
        <f t="shared" si="317"/>
        <v>44491</v>
      </c>
      <c r="G301" s="117">
        <f t="shared" si="294"/>
        <v>1.2499558393798349E-2</v>
      </c>
      <c r="H301" s="118">
        <f t="shared" si="308"/>
        <v>44550</v>
      </c>
      <c r="I301" s="118">
        <f t="shared" si="295"/>
        <v>44550</v>
      </c>
      <c r="J301" s="119">
        <f t="shared" si="303"/>
        <v>20</v>
      </c>
      <c r="K301" s="119">
        <f t="shared" si="289"/>
        <v>12</v>
      </c>
      <c r="L301" s="8">
        <f t="shared" si="304"/>
        <v>1.00748109</v>
      </c>
      <c r="M301" s="120">
        <f t="shared" si="318"/>
        <v>1.0115996199999999</v>
      </c>
      <c r="N301" s="120">
        <f t="shared" si="313"/>
        <v>1.0687221725308449</v>
      </c>
      <c r="O301" s="113">
        <f t="shared" si="315"/>
        <v>1.0767173699999999</v>
      </c>
      <c r="P301" s="113">
        <f t="shared" si="296"/>
        <v>660.39838105000001</v>
      </c>
      <c r="Q301" s="167">
        <f t="shared" si="309"/>
        <v>0</v>
      </c>
      <c r="R301" s="168">
        <f t="shared" si="305"/>
        <v>0</v>
      </c>
      <c r="S301" s="113">
        <f t="shared" si="297"/>
        <v>0</v>
      </c>
      <c r="T301" s="123">
        <f t="shared" si="306"/>
        <v>9.4700000000000006E-2</v>
      </c>
      <c r="U301" s="121">
        <f t="shared" si="314"/>
        <v>12</v>
      </c>
      <c r="V301" s="121">
        <v>252</v>
      </c>
      <c r="W301" s="120">
        <f t="shared" si="298"/>
        <v>1.0043178829999999</v>
      </c>
      <c r="X301" s="113">
        <f t="shared" si="299"/>
        <v>2.8515229400000002</v>
      </c>
      <c r="Y301" s="113">
        <f t="shared" si="300"/>
        <v>0</v>
      </c>
      <c r="Z301" s="126" t="str">
        <f t="shared" si="310"/>
        <v>J=</v>
      </c>
      <c r="AA301" s="118">
        <f t="shared" si="311"/>
        <v>44550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01"/>
        <v>44539</v>
      </c>
      <c r="B302" s="113">
        <f t="shared" si="293"/>
        <v>663.90031510000006</v>
      </c>
      <c r="C302" s="113">
        <f t="shared" si="307"/>
        <v>613.34422518999997</v>
      </c>
      <c r="D302" s="114">
        <f t="shared" si="302"/>
        <v>5944.21</v>
      </c>
      <c r="E302" s="115">
        <f t="shared" si="316"/>
        <v>6018.51</v>
      </c>
      <c r="F302" s="116">
        <f t="shared" si="317"/>
        <v>44491</v>
      </c>
      <c r="G302" s="117">
        <f t="shared" si="294"/>
        <v>1.2499558393798349E-2</v>
      </c>
      <c r="H302" s="118">
        <f t="shared" si="308"/>
        <v>44550</v>
      </c>
      <c r="I302" s="118">
        <f t="shared" si="295"/>
        <v>44550</v>
      </c>
      <c r="J302" s="119">
        <f t="shared" si="303"/>
        <v>20</v>
      </c>
      <c r="K302" s="119">
        <f t="shared" ref="K302:K365" si="319">(J302-(NETWORKDAYS(A302,I302,AD$148:AD$502)-1))</f>
        <v>13</v>
      </c>
      <c r="L302" s="8">
        <f t="shared" si="304"/>
        <v>1.0081070400000001</v>
      </c>
      <c r="M302" s="120">
        <f t="shared" si="318"/>
        <v>1.0115996199999999</v>
      </c>
      <c r="N302" s="120">
        <f t="shared" si="313"/>
        <v>1.0687221725308449</v>
      </c>
      <c r="O302" s="113">
        <f t="shared" si="315"/>
        <v>1.0773863400000001</v>
      </c>
      <c r="P302" s="113">
        <f t="shared" si="296"/>
        <v>660.80868993000001</v>
      </c>
      <c r="Q302" s="167">
        <f t="shared" si="309"/>
        <v>0</v>
      </c>
      <c r="R302" s="168">
        <f t="shared" si="305"/>
        <v>0</v>
      </c>
      <c r="S302" s="113">
        <f t="shared" si="297"/>
        <v>0</v>
      </c>
      <c r="T302" s="123">
        <f t="shared" si="306"/>
        <v>9.4700000000000006E-2</v>
      </c>
      <c r="U302" s="121">
        <f t="shared" si="314"/>
        <v>13</v>
      </c>
      <c r="V302" s="121">
        <v>252</v>
      </c>
      <c r="W302" s="120">
        <f t="shared" si="298"/>
        <v>1.004678548</v>
      </c>
      <c r="X302" s="113">
        <f t="shared" si="299"/>
        <v>3.0916251699999999</v>
      </c>
      <c r="Y302" s="113">
        <f t="shared" si="300"/>
        <v>0</v>
      </c>
      <c r="Z302" s="126" t="str">
        <f t="shared" si="310"/>
        <v>J=</v>
      </c>
      <c r="AA302" s="118">
        <f t="shared" si="311"/>
        <v>44550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01"/>
        <v>44540</v>
      </c>
      <c r="B303" s="113">
        <f t="shared" si="293"/>
        <v>664.55135340000004</v>
      </c>
      <c r="C303" s="113">
        <f t="shared" si="307"/>
        <v>613.34422518999997</v>
      </c>
      <c r="D303" s="114">
        <f t="shared" si="302"/>
        <v>5944.21</v>
      </c>
      <c r="E303" s="115">
        <f t="shared" si="316"/>
        <v>6018.51</v>
      </c>
      <c r="F303" s="116">
        <f t="shared" si="317"/>
        <v>44491</v>
      </c>
      <c r="G303" s="117">
        <f t="shared" si="294"/>
        <v>1.2499558393798349E-2</v>
      </c>
      <c r="H303" s="118">
        <f t="shared" si="308"/>
        <v>44550</v>
      </c>
      <c r="I303" s="118">
        <f t="shared" si="295"/>
        <v>44550</v>
      </c>
      <c r="J303" s="119">
        <f t="shared" si="303"/>
        <v>20</v>
      </c>
      <c r="K303" s="119">
        <f t="shared" si="319"/>
        <v>14</v>
      </c>
      <c r="L303" s="8">
        <f t="shared" si="304"/>
        <v>1.0087333700000001</v>
      </c>
      <c r="M303" s="120">
        <f t="shared" si="318"/>
        <v>1.0115996199999999</v>
      </c>
      <c r="N303" s="120">
        <f t="shared" si="313"/>
        <v>1.0687221725308449</v>
      </c>
      <c r="O303" s="113">
        <f t="shared" si="315"/>
        <v>1.0780557099999999</v>
      </c>
      <c r="P303" s="113">
        <f t="shared" si="296"/>
        <v>661.21924416000002</v>
      </c>
      <c r="Q303" s="167">
        <f t="shared" si="309"/>
        <v>0</v>
      </c>
      <c r="R303" s="168">
        <f t="shared" si="305"/>
        <v>0</v>
      </c>
      <c r="S303" s="113">
        <f t="shared" si="297"/>
        <v>0</v>
      </c>
      <c r="T303" s="123">
        <f t="shared" si="306"/>
        <v>9.4700000000000006E-2</v>
      </c>
      <c r="U303" s="121">
        <f t="shared" si="314"/>
        <v>14</v>
      </c>
      <c r="V303" s="121">
        <v>252</v>
      </c>
      <c r="W303" s="120">
        <f t="shared" si="298"/>
        <v>1.005039341</v>
      </c>
      <c r="X303" s="113">
        <f t="shared" si="299"/>
        <v>3.3321092399999999</v>
      </c>
      <c r="Y303" s="113">
        <f t="shared" si="300"/>
        <v>0</v>
      </c>
      <c r="Z303" s="126" t="str">
        <f t="shared" si="310"/>
        <v>J=</v>
      </c>
      <c r="AA303" s="118">
        <f t="shared" si="311"/>
        <v>44550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01"/>
        <v>44541</v>
      </c>
      <c r="B304" s="113">
        <f t="shared" si="293"/>
        <v>665.20303295999997</v>
      </c>
      <c r="C304" s="113">
        <f t="shared" si="307"/>
        <v>613.34422518999997</v>
      </c>
      <c r="D304" s="114">
        <f t="shared" si="302"/>
        <v>5944.21</v>
      </c>
      <c r="E304" s="115">
        <f t="shared" si="316"/>
        <v>6018.51</v>
      </c>
      <c r="F304" s="116">
        <f t="shared" si="317"/>
        <v>44491</v>
      </c>
      <c r="G304" s="117">
        <f t="shared" si="294"/>
        <v>1.2499558393798349E-2</v>
      </c>
      <c r="H304" s="118">
        <f t="shared" si="308"/>
        <v>44550</v>
      </c>
      <c r="I304" s="118">
        <f t="shared" si="295"/>
        <v>44550</v>
      </c>
      <c r="J304" s="119">
        <f t="shared" si="303"/>
        <v>20</v>
      </c>
      <c r="K304" s="119">
        <f t="shared" si="319"/>
        <v>15</v>
      </c>
      <c r="L304" s="8">
        <f t="shared" si="304"/>
        <v>1.0093600899999999</v>
      </c>
      <c r="M304" s="120">
        <f t="shared" si="318"/>
        <v>1.0115996199999999</v>
      </c>
      <c r="N304" s="120">
        <f t="shared" si="313"/>
        <v>1.0687221725308449</v>
      </c>
      <c r="O304" s="113">
        <f t="shared" si="315"/>
        <v>1.0787255</v>
      </c>
      <c r="P304" s="113">
        <f t="shared" si="296"/>
        <v>661.63005598999996</v>
      </c>
      <c r="Q304" s="167">
        <f t="shared" si="309"/>
        <v>0</v>
      </c>
      <c r="R304" s="168">
        <f t="shared" si="305"/>
        <v>0</v>
      </c>
      <c r="S304" s="113">
        <f t="shared" si="297"/>
        <v>0</v>
      </c>
      <c r="T304" s="123">
        <f t="shared" si="306"/>
        <v>9.4700000000000006E-2</v>
      </c>
      <c r="U304" s="121">
        <f t="shared" si="314"/>
        <v>15</v>
      </c>
      <c r="V304" s="121">
        <v>252</v>
      </c>
      <c r="W304" s="120">
        <f t="shared" si="298"/>
        <v>1.0054002639999999</v>
      </c>
      <c r="X304" s="113">
        <f t="shared" si="299"/>
        <v>3.57297697</v>
      </c>
      <c r="Y304" s="113">
        <f t="shared" si="300"/>
        <v>0</v>
      </c>
      <c r="Z304" s="126" t="str">
        <f t="shared" si="310"/>
        <v>J=</v>
      </c>
      <c r="AA304" s="118">
        <f t="shared" si="311"/>
        <v>44550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01"/>
        <v>44542</v>
      </c>
      <c r="B305" s="113">
        <f t="shared" si="293"/>
        <v>665.20303295999997</v>
      </c>
      <c r="C305" s="113">
        <f t="shared" si="307"/>
        <v>613.34422518999997</v>
      </c>
      <c r="D305" s="114">
        <f t="shared" si="302"/>
        <v>5944.21</v>
      </c>
      <c r="E305" s="115">
        <f t="shared" si="316"/>
        <v>6018.51</v>
      </c>
      <c r="F305" s="116">
        <f t="shared" si="317"/>
        <v>44491</v>
      </c>
      <c r="G305" s="117">
        <f t="shared" si="294"/>
        <v>1.2499558393798349E-2</v>
      </c>
      <c r="H305" s="118">
        <f t="shared" si="308"/>
        <v>44550</v>
      </c>
      <c r="I305" s="118">
        <f t="shared" si="295"/>
        <v>44550</v>
      </c>
      <c r="J305" s="119">
        <f t="shared" si="303"/>
        <v>20</v>
      </c>
      <c r="K305" s="119">
        <f t="shared" si="319"/>
        <v>15</v>
      </c>
      <c r="L305" s="8">
        <f t="shared" si="304"/>
        <v>1.0093600899999999</v>
      </c>
      <c r="M305" s="120">
        <f t="shared" si="318"/>
        <v>1.0115996199999999</v>
      </c>
      <c r="N305" s="120">
        <f t="shared" si="313"/>
        <v>1.0687221725308449</v>
      </c>
      <c r="O305" s="113">
        <f t="shared" si="315"/>
        <v>1.0787255</v>
      </c>
      <c r="P305" s="113">
        <f t="shared" si="296"/>
        <v>661.63005598999996</v>
      </c>
      <c r="Q305" s="167">
        <f t="shared" si="309"/>
        <v>0</v>
      </c>
      <c r="R305" s="168">
        <f t="shared" si="305"/>
        <v>0</v>
      </c>
      <c r="S305" s="113">
        <f t="shared" si="297"/>
        <v>0</v>
      </c>
      <c r="T305" s="123">
        <f t="shared" si="306"/>
        <v>9.4700000000000006E-2</v>
      </c>
      <c r="U305" s="121">
        <f t="shared" si="314"/>
        <v>15</v>
      </c>
      <c r="V305" s="121">
        <v>252</v>
      </c>
      <c r="W305" s="120">
        <f t="shared" si="298"/>
        <v>1.0054002639999999</v>
      </c>
      <c r="X305" s="113">
        <f t="shared" si="299"/>
        <v>3.57297697</v>
      </c>
      <c r="Y305" s="113">
        <f t="shared" si="300"/>
        <v>0</v>
      </c>
      <c r="Z305" s="126" t="str">
        <f t="shared" si="310"/>
        <v>J=</v>
      </c>
      <c r="AA305" s="118">
        <f t="shared" si="311"/>
        <v>44550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01"/>
        <v>44543</v>
      </c>
      <c r="B306" s="113">
        <f t="shared" si="293"/>
        <v>665.20303295999997</v>
      </c>
      <c r="C306" s="113">
        <f t="shared" si="307"/>
        <v>613.34422518999997</v>
      </c>
      <c r="D306" s="114">
        <f t="shared" si="302"/>
        <v>5944.21</v>
      </c>
      <c r="E306" s="115">
        <f t="shared" si="316"/>
        <v>6018.51</v>
      </c>
      <c r="F306" s="116">
        <f t="shared" si="317"/>
        <v>44491</v>
      </c>
      <c r="G306" s="117">
        <f t="shared" si="294"/>
        <v>1.2499558393798349E-2</v>
      </c>
      <c r="H306" s="118">
        <f t="shared" si="308"/>
        <v>44550</v>
      </c>
      <c r="I306" s="118">
        <f t="shared" si="295"/>
        <v>44550</v>
      </c>
      <c r="J306" s="119">
        <f t="shared" si="303"/>
        <v>20</v>
      </c>
      <c r="K306" s="119">
        <f t="shared" si="319"/>
        <v>15</v>
      </c>
      <c r="L306" s="8">
        <f t="shared" si="304"/>
        <v>1.0093600899999999</v>
      </c>
      <c r="M306" s="120">
        <f t="shared" si="318"/>
        <v>1.0115996199999999</v>
      </c>
      <c r="N306" s="120">
        <f t="shared" si="313"/>
        <v>1.0687221725308449</v>
      </c>
      <c r="O306" s="113">
        <f t="shared" si="315"/>
        <v>1.0787255</v>
      </c>
      <c r="P306" s="113">
        <f t="shared" si="296"/>
        <v>661.63005598999996</v>
      </c>
      <c r="Q306" s="167">
        <f t="shared" si="309"/>
        <v>0</v>
      </c>
      <c r="R306" s="168">
        <f t="shared" si="305"/>
        <v>0</v>
      </c>
      <c r="S306" s="113">
        <f t="shared" si="297"/>
        <v>0</v>
      </c>
      <c r="T306" s="123">
        <f t="shared" si="306"/>
        <v>9.4700000000000006E-2</v>
      </c>
      <c r="U306" s="121">
        <f t="shared" si="314"/>
        <v>15</v>
      </c>
      <c r="V306" s="121">
        <v>252</v>
      </c>
      <c r="W306" s="120">
        <f t="shared" si="298"/>
        <v>1.0054002639999999</v>
      </c>
      <c r="X306" s="113">
        <f t="shared" si="299"/>
        <v>3.57297697</v>
      </c>
      <c r="Y306" s="113">
        <f t="shared" si="300"/>
        <v>0</v>
      </c>
      <c r="Z306" s="126" t="str">
        <f t="shared" si="310"/>
        <v>J=</v>
      </c>
      <c r="AA306" s="118">
        <f t="shared" si="311"/>
        <v>44550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01"/>
        <v>44544</v>
      </c>
      <c r="B307" s="113">
        <f t="shared" si="293"/>
        <v>665.85535420999997</v>
      </c>
      <c r="C307" s="113">
        <f t="shared" si="307"/>
        <v>613.34422518999997</v>
      </c>
      <c r="D307" s="114">
        <f t="shared" si="302"/>
        <v>5944.21</v>
      </c>
      <c r="E307" s="115">
        <f t="shared" si="316"/>
        <v>6018.51</v>
      </c>
      <c r="F307" s="116">
        <f t="shared" si="317"/>
        <v>44491</v>
      </c>
      <c r="G307" s="117">
        <f t="shared" si="294"/>
        <v>1.2499558393798349E-2</v>
      </c>
      <c r="H307" s="118">
        <f t="shared" si="308"/>
        <v>44550</v>
      </c>
      <c r="I307" s="118">
        <f t="shared" si="295"/>
        <v>44550</v>
      </c>
      <c r="J307" s="119">
        <f t="shared" si="303"/>
        <v>20</v>
      </c>
      <c r="K307" s="119">
        <f t="shared" si="319"/>
        <v>16</v>
      </c>
      <c r="L307" s="8">
        <f t="shared" si="304"/>
        <v>1.0099872000000001</v>
      </c>
      <c r="M307" s="120">
        <f t="shared" si="318"/>
        <v>1.0115996199999999</v>
      </c>
      <c r="N307" s="120">
        <f t="shared" si="313"/>
        <v>1.0687221725308449</v>
      </c>
      <c r="O307" s="113">
        <f t="shared" si="315"/>
        <v>1.07939571</v>
      </c>
      <c r="P307" s="113">
        <f t="shared" si="296"/>
        <v>662.04112541999996</v>
      </c>
      <c r="Q307" s="167">
        <f t="shared" si="309"/>
        <v>0</v>
      </c>
      <c r="R307" s="168">
        <f t="shared" si="305"/>
        <v>0</v>
      </c>
      <c r="S307" s="113">
        <f t="shared" si="297"/>
        <v>0</v>
      </c>
      <c r="T307" s="123">
        <f t="shared" si="306"/>
        <v>9.4700000000000006E-2</v>
      </c>
      <c r="U307" s="121">
        <f t="shared" si="314"/>
        <v>16</v>
      </c>
      <c r="V307" s="121">
        <v>252</v>
      </c>
      <c r="W307" s="120">
        <f t="shared" si="298"/>
        <v>1.0057613169999999</v>
      </c>
      <c r="X307" s="113">
        <f t="shared" si="299"/>
        <v>3.81422879</v>
      </c>
      <c r="Y307" s="113">
        <f t="shared" si="300"/>
        <v>0</v>
      </c>
      <c r="Z307" s="126" t="str">
        <f t="shared" si="310"/>
        <v>J=</v>
      </c>
      <c r="AA307" s="118">
        <f t="shared" si="311"/>
        <v>44550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01"/>
        <v>44545</v>
      </c>
      <c r="B308" s="113">
        <f t="shared" si="293"/>
        <v>666.50831760000005</v>
      </c>
      <c r="C308" s="113">
        <f t="shared" si="307"/>
        <v>613.34422518999997</v>
      </c>
      <c r="D308" s="114">
        <f t="shared" si="302"/>
        <v>5944.21</v>
      </c>
      <c r="E308" s="115">
        <f t="shared" si="316"/>
        <v>6018.51</v>
      </c>
      <c r="F308" s="116">
        <f t="shared" si="317"/>
        <v>44491</v>
      </c>
      <c r="G308" s="117">
        <f t="shared" si="294"/>
        <v>1.2499558393798349E-2</v>
      </c>
      <c r="H308" s="118">
        <f t="shared" si="308"/>
        <v>44550</v>
      </c>
      <c r="I308" s="118">
        <f t="shared" si="295"/>
        <v>44550</v>
      </c>
      <c r="J308" s="119">
        <f t="shared" si="303"/>
        <v>20</v>
      </c>
      <c r="K308" s="119">
        <f t="shared" si="319"/>
        <v>17</v>
      </c>
      <c r="L308" s="8">
        <f t="shared" si="304"/>
        <v>1.01061471</v>
      </c>
      <c r="M308" s="120">
        <f t="shared" si="318"/>
        <v>1.0115996199999999</v>
      </c>
      <c r="N308" s="120">
        <f t="shared" si="313"/>
        <v>1.0687221725308449</v>
      </c>
      <c r="O308" s="113">
        <f t="shared" si="315"/>
        <v>1.0800663399999999</v>
      </c>
      <c r="P308" s="113">
        <f t="shared" si="296"/>
        <v>662.45245246000002</v>
      </c>
      <c r="Q308" s="167">
        <f t="shared" si="309"/>
        <v>0</v>
      </c>
      <c r="R308" s="168">
        <f t="shared" si="305"/>
        <v>0</v>
      </c>
      <c r="S308" s="113">
        <f t="shared" si="297"/>
        <v>0</v>
      </c>
      <c r="T308" s="123">
        <f t="shared" si="306"/>
        <v>9.4700000000000006E-2</v>
      </c>
      <c r="U308" s="121">
        <f t="shared" si="314"/>
        <v>17</v>
      </c>
      <c r="V308" s="121">
        <v>252</v>
      </c>
      <c r="W308" s="120">
        <f t="shared" si="298"/>
        <v>1.0061225</v>
      </c>
      <c r="X308" s="113">
        <f t="shared" si="299"/>
        <v>4.0558651399999999</v>
      </c>
      <c r="Y308" s="113">
        <f t="shared" si="300"/>
        <v>0</v>
      </c>
      <c r="Z308" s="126" t="str">
        <f t="shared" si="310"/>
        <v>J=</v>
      </c>
      <c r="AA308" s="118">
        <f t="shared" si="311"/>
        <v>44550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01"/>
        <v>44546</v>
      </c>
      <c r="B309" s="113">
        <f t="shared" si="293"/>
        <v>667.16191671000001</v>
      </c>
      <c r="C309" s="113">
        <f t="shared" si="307"/>
        <v>613.34422518999997</v>
      </c>
      <c r="D309" s="114">
        <f t="shared" si="302"/>
        <v>5944.21</v>
      </c>
      <c r="E309" s="115">
        <f t="shared" si="316"/>
        <v>6018.51</v>
      </c>
      <c r="F309" s="116">
        <f t="shared" si="317"/>
        <v>44491</v>
      </c>
      <c r="G309" s="117">
        <f t="shared" si="294"/>
        <v>1.2499558393798349E-2</v>
      </c>
      <c r="H309" s="118">
        <f t="shared" si="308"/>
        <v>44550</v>
      </c>
      <c r="I309" s="118">
        <f t="shared" si="295"/>
        <v>44550</v>
      </c>
      <c r="J309" s="119">
        <f t="shared" si="303"/>
        <v>20</v>
      </c>
      <c r="K309" s="119">
        <f t="shared" si="319"/>
        <v>18</v>
      </c>
      <c r="L309" s="8">
        <f t="shared" si="304"/>
        <v>1.0112426000000001</v>
      </c>
      <c r="M309" s="120">
        <f t="shared" si="318"/>
        <v>1.0115996199999999</v>
      </c>
      <c r="N309" s="120">
        <f t="shared" si="313"/>
        <v>1.0687221725308449</v>
      </c>
      <c r="O309" s="113">
        <f t="shared" si="315"/>
        <v>1.08073738</v>
      </c>
      <c r="P309" s="113">
        <f t="shared" si="296"/>
        <v>662.86403096000004</v>
      </c>
      <c r="Q309" s="167">
        <f t="shared" si="309"/>
        <v>0</v>
      </c>
      <c r="R309" s="168">
        <f t="shared" si="305"/>
        <v>0</v>
      </c>
      <c r="S309" s="113">
        <f t="shared" si="297"/>
        <v>0</v>
      </c>
      <c r="T309" s="123">
        <f t="shared" si="306"/>
        <v>9.4700000000000006E-2</v>
      </c>
      <c r="U309" s="121">
        <f t="shared" si="314"/>
        <v>18</v>
      </c>
      <c r="V309" s="121">
        <v>252</v>
      </c>
      <c r="W309" s="120">
        <f t="shared" si="298"/>
        <v>1.0064838119999999</v>
      </c>
      <c r="X309" s="113">
        <f t="shared" si="299"/>
        <v>4.2978857499999998</v>
      </c>
      <c r="Y309" s="113">
        <f t="shared" si="300"/>
        <v>0</v>
      </c>
      <c r="Z309" s="126" t="str">
        <f t="shared" si="310"/>
        <v>J=</v>
      </c>
      <c r="AA309" s="118">
        <f t="shared" si="311"/>
        <v>44550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01"/>
        <v>44547</v>
      </c>
      <c r="B310" s="113">
        <f t="shared" si="293"/>
        <v>667.81615885999997</v>
      </c>
      <c r="C310" s="113">
        <f t="shared" si="307"/>
        <v>613.34422518999997</v>
      </c>
      <c r="D310" s="114">
        <f t="shared" si="302"/>
        <v>5944.21</v>
      </c>
      <c r="E310" s="115">
        <f t="shared" si="316"/>
        <v>6018.51</v>
      </c>
      <c r="F310" s="116">
        <f t="shared" si="317"/>
        <v>44491</v>
      </c>
      <c r="G310" s="117">
        <f t="shared" si="294"/>
        <v>1.2499558393798349E-2</v>
      </c>
      <c r="H310" s="118">
        <f t="shared" si="308"/>
        <v>44550</v>
      </c>
      <c r="I310" s="118">
        <f t="shared" si="295"/>
        <v>44550</v>
      </c>
      <c r="J310" s="119">
        <f t="shared" si="303"/>
        <v>20</v>
      </c>
      <c r="K310" s="119">
        <f t="shared" si="319"/>
        <v>19</v>
      </c>
      <c r="L310" s="8">
        <f t="shared" si="304"/>
        <v>1.01187088</v>
      </c>
      <c r="M310" s="120">
        <f t="shared" si="318"/>
        <v>1.0115996199999999</v>
      </c>
      <c r="N310" s="120">
        <f t="shared" si="313"/>
        <v>1.0687221725308449</v>
      </c>
      <c r="O310" s="113">
        <f t="shared" si="315"/>
        <v>1.0814088399999999</v>
      </c>
      <c r="P310" s="113">
        <f t="shared" si="296"/>
        <v>663.27586708000001</v>
      </c>
      <c r="Q310" s="167">
        <f t="shared" si="309"/>
        <v>0</v>
      </c>
      <c r="R310" s="168">
        <f t="shared" si="305"/>
        <v>0</v>
      </c>
      <c r="S310" s="113">
        <f t="shared" si="297"/>
        <v>0</v>
      </c>
      <c r="T310" s="123">
        <f t="shared" si="306"/>
        <v>9.4700000000000006E-2</v>
      </c>
      <c r="U310" s="121">
        <f t="shared" si="314"/>
        <v>19</v>
      </c>
      <c r="V310" s="121">
        <v>252</v>
      </c>
      <c r="W310" s="120">
        <f t="shared" si="298"/>
        <v>1.0068452539999999</v>
      </c>
      <c r="X310" s="113">
        <f t="shared" si="299"/>
        <v>4.5402917800000004</v>
      </c>
      <c r="Y310" s="113">
        <f t="shared" si="300"/>
        <v>0</v>
      </c>
      <c r="Z310" s="126" t="str">
        <f t="shared" si="310"/>
        <v>J=</v>
      </c>
      <c r="AA310" s="118">
        <f t="shared" si="311"/>
        <v>44550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01"/>
        <v>44548</v>
      </c>
      <c r="B311" s="113">
        <f t="shared" si="293"/>
        <v>668.47103759999993</v>
      </c>
      <c r="C311" s="113">
        <f t="shared" si="307"/>
        <v>613.34422518999997</v>
      </c>
      <c r="D311" s="114">
        <f t="shared" si="302"/>
        <v>5944.21</v>
      </c>
      <c r="E311" s="115">
        <f t="shared" si="316"/>
        <v>6018.51</v>
      </c>
      <c r="F311" s="116">
        <f t="shared" si="317"/>
        <v>44491</v>
      </c>
      <c r="G311" s="117">
        <f t="shared" si="294"/>
        <v>1.2499558393798349E-2</v>
      </c>
      <c r="H311" s="118">
        <f t="shared" si="308"/>
        <v>44550</v>
      </c>
      <c r="I311" s="118">
        <f t="shared" si="295"/>
        <v>44550</v>
      </c>
      <c r="J311" s="119">
        <f t="shared" si="303"/>
        <v>20</v>
      </c>
      <c r="K311" s="119">
        <f t="shared" si="319"/>
        <v>20</v>
      </c>
      <c r="L311" s="8">
        <f t="shared" si="304"/>
        <v>1.01249955</v>
      </c>
      <c r="M311" s="120">
        <f t="shared" si="318"/>
        <v>1.0115996199999999</v>
      </c>
      <c r="N311" s="120">
        <f t="shared" si="313"/>
        <v>1.0687221725308449</v>
      </c>
      <c r="O311" s="113">
        <f t="shared" si="315"/>
        <v>1.0820807100000001</v>
      </c>
      <c r="P311" s="113">
        <f t="shared" si="296"/>
        <v>663.68795465999995</v>
      </c>
      <c r="Q311" s="167">
        <f t="shared" si="309"/>
        <v>0</v>
      </c>
      <c r="R311" s="168">
        <f t="shared" si="305"/>
        <v>0</v>
      </c>
      <c r="S311" s="113">
        <f t="shared" si="297"/>
        <v>0</v>
      </c>
      <c r="T311" s="123">
        <f t="shared" si="306"/>
        <v>9.4700000000000006E-2</v>
      </c>
      <c r="U311" s="121">
        <f t="shared" si="314"/>
        <v>20</v>
      </c>
      <c r="V311" s="121">
        <v>252</v>
      </c>
      <c r="W311" s="120">
        <f t="shared" si="298"/>
        <v>1.0072068249999999</v>
      </c>
      <c r="X311" s="113">
        <f t="shared" si="299"/>
        <v>4.7830829399999999</v>
      </c>
      <c r="Y311" s="113">
        <f t="shared" si="300"/>
        <v>0</v>
      </c>
      <c r="Z311" s="126" t="str">
        <f t="shared" si="310"/>
        <v>J=</v>
      </c>
      <c r="AA311" s="118">
        <f t="shared" si="311"/>
        <v>44550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01"/>
        <v>44549</v>
      </c>
      <c r="B312" s="113">
        <f t="shared" si="293"/>
        <v>668.47103759999993</v>
      </c>
      <c r="C312" s="113">
        <f t="shared" si="307"/>
        <v>613.34422518999997</v>
      </c>
      <c r="D312" s="114">
        <f t="shared" si="302"/>
        <v>5944.21</v>
      </c>
      <c r="E312" s="115">
        <f t="shared" si="316"/>
        <v>6018.51</v>
      </c>
      <c r="F312" s="116">
        <f t="shared" si="317"/>
        <v>44491</v>
      </c>
      <c r="G312" s="117">
        <f t="shared" si="294"/>
        <v>1.2499558393798349E-2</v>
      </c>
      <c r="H312" s="118">
        <f t="shared" si="308"/>
        <v>44550</v>
      </c>
      <c r="I312" s="118">
        <f t="shared" si="295"/>
        <v>44550</v>
      </c>
      <c r="J312" s="119">
        <f t="shared" si="303"/>
        <v>20</v>
      </c>
      <c r="K312" s="119">
        <f t="shared" si="319"/>
        <v>20</v>
      </c>
      <c r="L312" s="8">
        <f t="shared" si="304"/>
        <v>1.01249955</v>
      </c>
      <c r="M312" s="120">
        <f t="shared" si="318"/>
        <v>1.0115996199999999</v>
      </c>
      <c r="N312" s="120">
        <f t="shared" si="313"/>
        <v>1.0687221725308449</v>
      </c>
      <c r="O312" s="113">
        <f t="shared" si="315"/>
        <v>1.0820807100000001</v>
      </c>
      <c r="P312" s="113">
        <f t="shared" si="296"/>
        <v>663.68795465999995</v>
      </c>
      <c r="Q312" s="167">
        <f t="shared" si="309"/>
        <v>0</v>
      </c>
      <c r="R312" s="168">
        <f t="shared" si="305"/>
        <v>0</v>
      </c>
      <c r="S312" s="113">
        <f t="shared" si="297"/>
        <v>0</v>
      </c>
      <c r="T312" s="123">
        <f t="shared" si="306"/>
        <v>9.4700000000000006E-2</v>
      </c>
      <c r="U312" s="121">
        <f t="shared" si="314"/>
        <v>20</v>
      </c>
      <c r="V312" s="121">
        <v>252</v>
      </c>
      <c r="W312" s="120">
        <f t="shared" si="298"/>
        <v>1.0072068249999999</v>
      </c>
      <c r="X312" s="113">
        <f t="shared" si="299"/>
        <v>4.7830829399999999</v>
      </c>
      <c r="Y312" s="113">
        <f t="shared" si="300"/>
        <v>0</v>
      </c>
      <c r="Z312" s="126" t="str">
        <f t="shared" si="310"/>
        <v>J=</v>
      </c>
      <c r="AA312" s="118">
        <f t="shared" si="311"/>
        <v>44550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01"/>
        <v>44550</v>
      </c>
      <c r="B313" s="113">
        <f t="shared" si="293"/>
        <v>668.47103759999993</v>
      </c>
      <c r="C313" s="113">
        <f t="shared" si="307"/>
        <v>613.34422518999997</v>
      </c>
      <c r="D313" s="114">
        <f t="shared" si="302"/>
        <v>5944.21</v>
      </c>
      <c r="E313" s="115">
        <f t="shared" si="316"/>
        <v>6018.51</v>
      </c>
      <c r="F313" s="116">
        <f t="shared" si="317"/>
        <v>44491</v>
      </c>
      <c r="G313" s="117">
        <f t="shared" si="294"/>
        <v>1.2499558393798349E-2</v>
      </c>
      <c r="H313" s="118">
        <f t="shared" si="308"/>
        <v>44581</v>
      </c>
      <c r="I313" s="118">
        <f t="shared" si="295"/>
        <v>44550</v>
      </c>
      <c r="J313" s="119">
        <f t="shared" si="303"/>
        <v>20</v>
      </c>
      <c r="K313" s="119">
        <f t="shared" si="319"/>
        <v>20</v>
      </c>
      <c r="L313" s="8">
        <f t="shared" si="304"/>
        <v>1.01249955</v>
      </c>
      <c r="M313" s="120">
        <f t="shared" si="318"/>
        <v>1.0115996199999999</v>
      </c>
      <c r="N313" s="120">
        <f t="shared" si="313"/>
        <v>1.0687221725308449</v>
      </c>
      <c r="O313" s="113">
        <f t="shared" si="315"/>
        <v>1.0820807100000001</v>
      </c>
      <c r="P313" s="113">
        <f t="shared" si="296"/>
        <v>663.68795465999995</v>
      </c>
      <c r="Q313" s="167">
        <f t="shared" si="309"/>
        <v>10</v>
      </c>
      <c r="R313" s="168">
        <f t="shared" si="305"/>
        <v>5.875076176420177E-2</v>
      </c>
      <c r="S313" s="113">
        <f t="shared" si="297"/>
        <v>38.992172910000001</v>
      </c>
      <c r="T313" s="123">
        <f t="shared" si="306"/>
        <v>9.4700000000000006E-2</v>
      </c>
      <c r="U313" s="121">
        <f t="shared" si="314"/>
        <v>20</v>
      </c>
      <c r="V313" s="121">
        <v>252</v>
      </c>
      <c r="W313" s="120">
        <f t="shared" si="298"/>
        <v>1.0072068249999999</v>
      </c>
      <c r="X313" s="113">
        <f t="shared" si="299"/>
        <v>4.7830829399999999</v>
      </c>
      <c r="Y313" s="113">
        <f t="shared" si="300"/>
        <v>43.775255850000001</v>
      </c>
      <c r="Z313" s="126" t="str">
        <f t="shared" si="310"/>
        <v>J=</v>
      </c>
      <c r="AA313" s="118">
        <f t="shared" si="311"/>
        <v>44550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01"/>
        <v>44551</v>
      </c>
      <c r="B314" s="113">
        <f t="shared" si="293"/>
        <v>625.17709014000002</v>
      </c>
      <c r="C314" s="113">
        <f t="shared" si="307"/>
        <v>577.30978474000005</v>
      </c>
      <c r="D314" s="114">
        <f t="shared" si="302"/>
        <v>6018.51</v>
      </c>
      <c r="E314" s="115">
        <f t="shared" si="316"/>
        <v>6075.69</v>
      </c>
      <c r="F314" s="116">
        <f t="shared" si="317"/>
        <v>44520</v>
      </c>
      <c r="G314" s="117">
        <f t="shared" si="294"/>
        <v>9.5006903702077317E-3</v>
      </c>
      <c r="H314" s="118">
        <f t="shared" si="308"/>
        <v>44581</v>
      </c>
      <c r="I314" s="118">
        <f t="shared" si="295"/>
        <v>44581</v>
      </c>
      <c r="J314" s="119">
        <f t="shared" si="303"/>
        <v>23</v>
      </c>
      <c r="K314" s="119">
        <f t="shared" si="319"/>
        <v>1</v>
      </c>
      <c r="L314" s="8">
        <f t="shared" si="304"/>
        <v>1.0004112000000001</v>
      </c>
      <c r="M314" s="120">
        <f t="shared" si="318"/>
        <v>1.01249955</v>
      </c>
      <c r="N314" s="120">
        <f t="shared" si="313"/>
        <v>1.0820807187625028</v>
      </c>
      <c r="O314" s="113">
        <f t="shared" si="315"/>
        <v>1.0825256700000001</v>
      </c>
      <c r="P314" s="113">
        <f t="shared" si="296"/>
        <v>624.95266151999999</v>
      </c>
      <c r="Q314" s="167">
        <f t="shared" si="309"/>
        <v>0</v>
      </c>
      <c r="R314" s="168">
        <f t="shared" si="305"/>
        <v>0</v>
      </c>
      <c r="S314" s="113">
        <f t="shared" si="297"/>
        <v>0</v>
      </c>
      <c r="T314" s="123">
        <f t="shared" si="306"/>
        <v>9.4700000000000006E-2</v>
      </c>
      <c r="U314" s="121">
        <f t="shared" si="314"/>
        <v>1</v>
      </c>
      <c r="V314" s="121">
        <v>252</v>
      </c>
      <c r="W314" s="120">
        <f t="shared" si="298"/>
        <v>1.000359113</v>
      </c>
      <c r="X314" s="113">
        <f t="shared" si="299"/>
        <v>0.22442862</v>
      </c>
      <c r="Y314" s="113">
        <f t="shared" si="300"/>
        <v>0</v>
      </c>
      <c r="Z314" s="126" t="str">
        <f t="shared" si="310"/>
        <v>J=</v>
      </c>
      <c r="AA314" s="118">
        <f t="shared" si="311"/>
        <v>44581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01"/>
        <v>44552</v>
      </c>
      <c r="B315" s="113">
        <f t="shared" si="293"/>
        <v>625.6587682899999</v>
      </c>
      <c r="C315" s="113">
        <f t="shared" si="307"/>
        <v>577.30978474000005</v>
      </c>
      <c r="D315" s="114">
        <f t="shared" si="302"/>
        <v>6018.51</v>
      </c>
      <c r="E315" s="115">
        <f t="shared" si="316"/>
        <v>6075.69</v>
      </c>
      <c r="F315" s="116">
        <f t="shared" si="317"/>
        <v>44520</v>
      </c>
      <c r="G315" s="117">
        <f t="shared" si="294"/>
        <v>9.5006903702077317E-3</v>
      </c>
      <c r="H315" s="118">
        <f t="shared" si="308"/>
        <v>44581</v>
      </c>
      <c r="I315" s="118">
        <f t="shared" si="295"/>
        <v>44581</v>
      </c>
      <c r="J315" s="119">
        <f t="shared" si="303"/>
        <v>23</v>
      </c>
      <c r="K315" s="119">
        <f t="shared" si="319"/>
        <v>2</v>
      </c>
      <c r="L315" s="8">
        <f t="shared" si="304"/>
        <v>1.0008225799999999</v>
      </c>
      <c r="M315" s="120">
        <f t="shared" si="318"/>
        <v>1.01249955</v>
      </c>
      <c r="N315" s="120">
        <f t="shared" si="313"/>
        <v>1.0820807187625028</v>
      </c>
      <c r="O315" s="113">
        <f t="shared" si="315"/>
        <v>1.08297081</v>
      </c>
      <c r="P315" s="113">
        <f t="shared" si="296"/>
        <v>625.20964519999995</v>
      </c>
      <c r="Q315" s="167">
        <f t="shared" si="309"/>
        <v>0</v>
      </c>
      <c r="R315" s="168">
        <f t="shared" si="305"/>
        <v>0</v>
      </c>
      <c r="S315" s="113">
        <f t="shared" si="297"/>
        <v>0</v>
      </c>
      <c r="T315" s="123">
        <f t="shared" si="306"/>
        <v>9.4700000000000006E-2</v>
      </c>
      <c r="U315" s="121">
        <f t="shared" si="314"/>
        <v>2</v>
      </c>
      <c r="V315" s="121">
        <v>252</v>
      </c>
      <c r="W315" s="120">
        <f t="shared" si="298"/>
        <v>1.0007183559999999</v>
      </c>
      <c r="X315" s="113">
        <f t="shared" si="299"/>
        <v>0.44912309</v>
      </c>
      <c r="Y315" s="113">
        <f t="shared" si="300"/>
        <v>0</v>
      </c>
      <c r="Z315" s="126" t="str">
        <f t="shared" si="310"/>
        <v>J=</v>
      </c>
      <c r="AA315" s="118">
        <f t="shared" si="311"/>
        <v>44581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01"/>
        <v>44553</v>
      </c>
      <c r="B316" s="113">
        <f t="shared" si="293"/>
        <v>626.14082094999992</v>
      </c>
      <c r="C316" s="113">
        <f t="shared" si="307"/>
        <v>577.30978474000005</v>
      </c>
      <c r="D316" s="114">
        <f t="shared" si="302"/>
        <v>6018.51</v>
      </c>
      <c r="E316" s="115">
        <f t="shared" si="316"/>
        <v>6075.69</v>
      </c>
      <c r="F316" s="116">
        <f t="shared" si="317"/>
        <v>44520</v>
      </c>
      <c r="G316" s="117">
        <f t="shared" si="294"/>
        <v>9.5006903702077317E-3</v>
      </c>
      <c r="H316" s="118">
        <f t="shared" si="308"/>
        <v>44581</v>
      </c>
      <c r="I316" s="118">
        <f t="shared" si="295"/>
        <v>44581</v>
      </c>
      <c r="J316" s="119">
        <f t="shared" si="303"/>
        <v>23</v>
      </c>
      <c r="K316" s="119">
        <f t="shared" si="319"/>
        <v>3</v>
      </c>
      <c r="L316" s="8">
        <f t="shared" si="304"/>
        <v>1.0012341300000001</v>
      </c>
      <c r="M316" s="120">
        <f t="shared" si="318"/>
        <v>1.01249955</v>
      </c>
      <c r="N316" s="120">
        <f t="shared" si="313"/>
        <v>1.0820807187625028</v>
      </c>
      <c r="O316" s="113">
        <f t="shared" si="315"/>
        <v>1.08341614</v>
      </c>
      <c r="P316" s="113">
        <f t="shared" si="296"/>
        <v>625.46673855999995</v>
      </c>
      <c r="Q316" s="167">
        <f t="shared" si="309"/>
        <v>0</v>
      </c>
      <c r="R316" s="168">
        <f t="shared" si="305"/>
        <v>0</v>
      </c>
      <c r="S316" s="113">
        <f t="shared" si="297"/>
        <v>0</v>
      </c>
      <c r="T316" s="123">
        <f t="shared" si="306"/>
        <v>9.4700000000000006E-2</v>
      </c>
      <c r="U316" s="121">
        <f t="shared" si="314"/>
        <v>3</v>
      </c>
      <c r="V316" s="121">
        <v>252</v>
      </c>
      <c r="W316" s="120">
        <f t="shared" si="298"/>
        <v>1.001077727</v>
      </c>
      <c r="X316" s="113">
        <f t="shared" si="299"/>
        <v>0.67408239000000003</v>
      </c>
      <c r="Y316" s="113">
        <f t="shared" si="300"/>
        <v>0</v>
      </c>
      <c r="Z316" s="126" t="str">
        <f t="shared" si="310"/>
        <v>J=</v>
      </c>
      <c r="AA316" s="118">
        <f t="shared" si="311"/>
        <v>44581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01"/>
        <v>44554</v>
      </c>
      <c r="B317" s="113">
        <f t="shared" si="293"/>
        <v>626.62324379999995</v>
      </c>
      <c r="C317" s="113">
        <f t="shared" si="307"/>
        <v>577.30978474000005</v>
      </c>
      <c r="D317" s="114">
        <f t="shared" si="302"/>
        <v>6018.51</v>
      </c>
      <c r="E317" s="115">
        <f t="shared" si="316"/>
        <v>6075.69</v>
      </c>
      <c r="F317" s="116">
        <f t="shared" si="317"/>
        <v>44520</v>
      </c>
      <c r="G317" s="117">
        <f t="shared" si="294"/>
        <v>9.5006903702077317E-3</v>
      </c>
      <c r="H317" s="118">
        <f t="shared" si="308"/>
        <v>44581</v>
      </c>
      <c r="I317" s="118">
        <f t="shared" si="295"/>
        <v>44581</v>
      </c>
      <c r="J317" s="119">
        <f t="shared" si="303"/>
        <v>23</v>
      </c>
      <c r="K317" s="119">
        <f t="shared" si="319"/>
        <v>4</v>
      </c>
      <c r="L317" s="8">
        <f t="shared" si="304"/>
        <v>1.0016458399999999</v>
      </c>
      <c r="M317" s="120">
        <f t="shared" si="318"/>
        <v>1.01249955</v>
      </c>
      <c r="N317" s="120">
        <f t="shared" si="313"/>
        <v>1.0820807187625028</v>
      </c>
      <c r="O317" s="113">
        <f t="shared" si="315"/>
        <v>1.08386165</v>
      </c>
      <c r="P317" s="113">
        <f t="shared" si="296"/>
        <v>625.72393583999997</v>
      </c>
      <c r="Q317" s="167">
        <f t="shared" si="309"/>
        <v>0</v>
      </c>
      <c r="R317" s="168">
        <f t="shared" si="305"/>
        <v>0</v>
      </c>
      <c r="S317" s="113">
        <f t="shared" si="297"/>
        <v>0</v>
      </c>
      <c r="T317" s="123">
        <f t="shared" si="306"/>
        <v>9.4700000000000006E-2</v>
      </c>
      <c r="U317" s="121">
        <f t="shared" si="314"/>
        <v>4</v>
      </c>
      <c r="V317" s="121">
        <v>252</v>
      </c>
      <c r="W317" s="120">
        <f t="shared" si="298"/>
        <v>1.0014372279999999</v>
      </c>
      <c r="X317" s="113">
        <f t="shared" si="299"/>
        <v>0.89930796000000002</v>
      </c>
      <c r="Y317" s="113">
        <f t="shared" si="300"/>
        <v>0</v>
      </c>
      <c r="Z317" s="126" t="str">
        <f t="shared" si="310"/>
        <v>J=</v>
      </c>
      <c r="AA317" s="118">
        <f t="shared" si="311"/>
        <v>44581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01"/>
        <v>44555</v>
      </c>
      <c r="B318" s="113">
        <f t="shared" si="293"/>
        <v>627.10603579999997</v>
      </c>
      <c r="C318" s="113">
        <f t="shared" si="307"/>
        <v>577.30978474000005</v>
      </c>
      <c r="D318" s="114">
        <f t="shared" si="302"/>
        <v>6018.51</v>
      </c>
      <c r="E318" s="115">
        <f t="shared" si="316"/>
        <v>6075.69</v>
      </c>
      <c r="F318" s="116">
        <f t="shared" si="317"/>
        <v>44520</v>
      </c>
      <c r="G318" s="117">
        <f t="shared" si="294"/>
        <v>9.5006903702077317E-3</v>
      </c>
      <c r="H318" s="118">
        <f t="shared" si="308"/>
        <v>44581</v>
      </c>
      <c r="I318" s="118">
        <f t="shared" si="295"/>
        <v>44581</v>
      </c>
      <c r="J318" s="119">
        <f t="shared" si="303"/>
        <v>23</v>
      </c>
      <c r="K318" s="119">
        <f t="shared" si="319"/>
        <v>5</v>
      </c>
      <c r="L318" s="8">
        <f t="shared" si="304"/>
        <v>1.00205773</v>
      </c>
      <c r="M318" s="120">
        <f t="shared" si="318"/>
        <v>1.01249955</v>
      </c>
      <c r="N318" s="120">
        <f t="shared" si="313"/>
        <v>1.0820807187625028</v>
      </c>
      <c r="O318" s="113">
        <f t="shared" si="315"/>
        <v>1.0843073400000001</v>
      </c>
      <c r="P318" s="113">
        <f t="shared" si="296"/>
        <v>625.98123704</v>
      </c>
      <c r="Q318" s="167">
        <f t="shared" si="309"/>
        <v>0</v>
      </c>
      <c r="R318" s="168">
        <f t="shared" si="305"/>
        <v>0</v>
      </c>
      <c r="S318" s="113">
        <f t="shared" si="297"/>
        <v>0</v>
      </c>
      <c r="T318" s="123">
        <f t="shared" si="306"/>
        <v>9.4700000000000006E-2</v>
      </c>
      <c r="U318" s="121">
        <f t="shared" si="314"/>
        <v>5</v>
      </c>
      <c r="V318" s="121">
        <v>252</v>
      </c>
      <c r="W318" s="120">
        <f t="shared" si="298"/>
        <v>1.001796857</v>
      </c>
      <c r="X318" s="113">
        <f t="shared" si="299"/>
        <v>1.12479876</v>
      </c>
      <c r="Y318" s="113">
        <f t="shared" si="300"/>
        <v>0</v>
      </c>
      <c r="Z318" s="126" t="str">
        <f t="shared" si="310"/>
        <v>J=</v>
      </c>
      <c r="AA318" s="118">
        <f t="shared" si="311"/>
        <v>44581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01"/>
        <v>44556</v>
      </c>
      <c r="B319" s="113">
        <f t="shared" si="293"/>
        <v>627.10603579999997</v>
      </c>
      <c r="C319" s="113">
        <f t="shared" si="307"/>
        <v>577.30978474000005</v>
      </c>
      <c r="D319" s="114">
        <f t="shared" si="302"/>
        <v>6018.51</v>
      </c>
      <c r="E319" s="115">
        <f t="shared" si="316"/>
        <v>6075.69</v>
      </c>
      <c r="F319" s="116">
        <f t="shared" si="317"/>
        <v>44520</v>
      </c>
      <c r="G319" s="117">
        <f t="shared" si="294"/>
        <v>9.5006903702077317E-3</v>
      </c>
      <c r="H319" s="118">
        <f t="shared" si="308"/>
        <v>44581</v>
      </c>
      <c r="I319" s="118">
        <f t="shared" si="295"/>
        <v>44581</v>
      </c>
      <c r="J319" s="119">
        <f t="shared" si="303"/>
        <v>23</v>
      </c>
      <c r="K319" s="119">
        <f t="shared" si="319"/>
        <v>5</v>
      </c>
      <c r="L319" s="8">
        <f t="shared" si="304"/>
        <v>1.00205773</v>
      </c>
      <c r="M319" s="120">
        <f t="shared" si="318"/>
        <v>1.01249955</v>
      </c>
      <c r="N319" s="120">
        <f t="shared" si="313"/>
        <v>1.0820807187625028</v>
      </c>
      <c r="O319" s="113">
        <f t="shared" si="315"/>
        <v>1.0843073400000001</v>
      </c>
      <c r="P319" s="113">
        <f t="shared" si="296"/>
        <v>625.98123704</v>
      </c>
      <c r="Q319" s="167">
        <f t="shared" si="309"/>
        <v>0</v>
      </c>
      <c r="R319" s="168">
        <f t="shared" si="305"/>
        <v>0</v>
      </c>
      <c r="S319" s="113">
        <f t="shared" si="297"/>
        <v>0</v>
      </c>
      <c r="T319" s="123">
        <f t="shared" si="306"/>
        <v>9.4700000000000006E-2</v>
      </c>
      <c r="U319" s="121">
        <f t="shared" si="314"/>
        <v>5</v>
      </c>
      <c r="V319" s="121">
        <v>252</v>
      </c>
      <c r="W319" s="120">
        <f t="shared" si="298"/>
        <v>1.001796857</v>
      </c>
      <c r="X319" s="113">
        <f t="shared" si="299"/>
        <v>1.12479876</v>
      </c>
      <c r="Y319" s="113">
        <f t="shared" si="300"/>
        <v>0</v>
      </c>
      <c r="Z319" s="126" t="str">
        <f t="shared" si="310"/>
        <v>J=</v>
      </c>
      <c r="AA319" s="118">
        <f t="shared" si="311"/>
        <v>44581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01"/>
        <v>44557</v>
      </c>
      <c r="B320" s="113">
        <f t="shared" si="293"/>
        <v>627.10603579999997</v>
      </c>
      <c r="C320" s="113">
        <f t="shared" si="307"/>
        <v>577.30978474000005</v>
      </c>
      <c r="D320" s="114">
        <f t="shared" si="302"/>
        <v>6018.51</v>
      </c>
      <c r="E320" s="115">
        <f t="shared" si="316"/>
        <v>6075.69</v>
      </c>
      <c r="F320" s="116">
        <f t="shared" si="317"/>
        <v>44520</v>
      </c>
      <c r="G320" s="117">
        <f t="shared" si="294"/>
        <v>9.5006903702077317E-3</v>
      </c>
      <c r="H320" s="118">
        <f t="shared" si="308"/>
        <v>44581</v>
      </c>
      <c r="I320" s="118">
        <f t="shared" si="295"/>
        <v>44581</v>
      </c>
      <c r="J320" s="119">
        <f t="shared" si="303"/>
        <v>23</v>
      </c>
      <c r="K320" s="119">
        <f t="shared" si="319"/>
        <v>5</v>
      </c>
      <c r="L320" s="8">
        <f t="shared" si="304"/>
        <v>1.00205773</v>
      </c>
      <c r="M320" s="120">
        <f t="shared" si="318"/>
        <v>1.01249955</v>
      </c>
      <c r="N320" s="120">
        <f t="shared" si="313"/>
        <v>1.0820807187625028</v>
      </c>
      <c r="O320" s="113">
        <f t="shared" si="315"/>
        <v>1.0843073400000001</v>
      </c>
      <c r="P320" s="113">
        <f t="shared" si="296"/>
        <v>625.98123704</v>
      </c>
      <c r="Q320" s="167">
        <f t="shared" si="309"/>
        <v>0</v>
      </c>
      <c r="R320" s="168">
        <f t="shared" si="305"/>
        <v>0</v>
      </c>
      <c r="S320" s="113">
        <f t="shared" si="297"/>
        <v>0</v>
      </c>
      <c r="T320" s="123">
        <f t="shared" si="306"/>
        <v>9.4700000000000006E-2</v>
      </c>
      <c r="U320" s="121">
        <f t="shared" si="314"/>
        <v>5</v>
      </c>
      <c r="V320" s="121">
        <v>252</v>
      </c>
      <c r="W320" s="120">
        <f t="shared" si="298"/>
        <v>1.001796857</v>
      </c>
      <c r="X320" s="113">
        <f t="shared" si="299"/>
        <v>1.12479876</v>
      </c>
      <c r="Y320" s="113">
        <f t="shared" si="300"/>
        <v>0</v>
      </c>
      <c r="Z320" s="126" t="str">
        <f t="shared" si="310"/>
        <v>J=</v>
      </c>
      <c r="AA320" s="118">
        <f t="shared" si="311"/>
        <v>44581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01"/>
        <v>44558</v>
      </c>
      <c r="B321" s="113">
        <f t="shared" si="293"/>
        <v>627.58920420999993</v>
      </c>
      <c r="C321" s="113">
        <f t="shared" si="307"/>
        <v>577.30978474000005</v>
      </c>
      <c r="D321" s="114">
        <f t="shared" si="302"/>
        <v>6018.51</v>
      </c>
      <c r="E321" s="115">
        <f t="shared" si="316"/>
        <v>6075.69</v>
      </c>
      <c r="F321" s="116">
        <f t="shared" si="317"/>
        <v>44520</v>
      </c>
      <c r="G321" s="117">
        <f t="shared" si="294"/>
        <v>9.5006903702077317E-3</v>
      </c>
      <c r="H321" s="118">
        <f t="shared" si="308"/>
        <v>44581</v>
      </c>
      <c r="I321" s="118">
        <f t="shared" si="295"/>
        <v>44581</v>
      </c>
      <c r="J321" s="119">
        <f t="shared" si="303"/>
        <v>23</v>
      </c>
      <c r="K321" s="119">
        <f t="shared" si="319"/>
        <v>6</v>
      </c>
      <c r="L321" s="8">
        <f t="shared" si="304"/>
        <v>1.00246978</v>
      </c>
      <c r="M321" s="120">
        <f t="shared" si="318"/>
        <v>1.01249955</v>
      </c>
      <c r="N321" s="120">
        <f t="shared" si="313"/>
        <v>1.0820807187625028</v>
      </c>
      <c r="O321" s="113">
        <f t="shared" si="315"/>
        <v>1.0847532200000001</v>
      </c>
      <c r="P321" s="113">
        <f t="shared" si="296"/>
        <v>626.23864792999996</v>
      </c>
      <c r="Q321" s="167">
        <f t="shared" si="309"/>
        <v>0</v>
      </c>
      <c r="R321" s="168">
        <f t="shared" si="305"/>
        <v>0</v>
      </c>
      <c r="S321" s="113">
        <f t="shared" si="297"/>
        <v>0</v>
      </c>
      <c r="T321" s="123">
        <f t="shared" si="306"/>
        <v>9.4700000000000006E-2</v>
      </c>
      <c r="U321" s="121">
        <f t="shared" si="314"/>
        <v>6</v>
      </c>
      <c r="V321" s="121">
        <v>252</v>
      </c>
      <c r="W321" s="120">
        <f t="shared" si="298"/>
        <v>1.0021566159999999</v>
      </c>
      <c r="X321" s="113">
        <f t="shared" si="299"/>
        <v>1.3505562799999999</v>
      </c>
      <c r="Y321" s="113">
        <f t="shared" si="300"/>
        <v>0</v>
      </c>
      <c r="Z321" s="126" t="str">
        <f t="shared" si="310"/>
        <v>J=</v>
      </c>
      <c r="AA321" s="118">
        <f t="shared" si="311"/>
        <v>44581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01"/>
        <v>44559</v>
      </c>
      <c r="B322" s="113">
        <f t="shared" si="293"/>
        <v>628.07274282000003</v>
      </c>
      <c r="C322" s="113">
        <f t="shared" si="307"/>
        <v>577.30978474000005</v>
      </c>
      <c r="D322" s="114">
        <f t="shared" si="302"/>
        <v>6018.51</v>
      </c>
      <c r="E322" s="115">
        <f t="shared" si="316"/>
        <v>6075.69</v>
      </c>
      <c r="F322" s="116">
        <f t="shared" si="317"/>
        <v>44520</v>
      </c>
      <c r="G322" s="117">
        <f t="shared" si="294"/>
        <v>9.5006903702077317E-3</v>
      </c>
      <c r="H322" s="118">
        <f t="shared" si="308"/>
        <v>44581</v>
      </c>
      <c r="I322" s="118">
        <f t="shared" si="295"/>
        <v>44581</v>
      </c>
      <c r="J322" s="119">
        <f t="shared" si="303"/>
        <v>23</v>
      </c>
      <c r="K322" s="119">
        <f t="shared" si="319"/>
        <v>7</v>
      </c>
      <c r="L322" s="8">
        <f t="shared" si="304"/>
        <v>1.00288201</v>
      </c>
      <c r="M322" s="120">
        <f t="shared" si="318"/>
        <v>1.01249955</v>
      </c>
      <c r="N322" s="120">
        <f t="shared" si="313"/>
        <v>1.0820807187625028</v>
      </c>
      <c r="O322" s="113">
        <f t="shared" si="315"/>
        <v>1.0851992800000001</v>
      </c>
      <c r="P322" s="113">
        <f t="shared" si="296"/>
        <v>626.49616273000004</v>
      </c>
      <c r="Q322" s="167">
        <f t="shared" si="309"/>
        <v>0</v>
      </c>
      <c r="R322" s="168">
        <f t="shared" si="305"/>
        <v>0</v>
      </c>
      <c r="S322" s="113">
        <f t="shared" si="297"/>
        <v>0</v>
      </c>
      <c r="T322" s="123">
        <f t="shared" si="306"/>
        <v>9.4700000000000006E-2</v>
      </c>
      <c r="U322" s="121">
        <f t="shared" si="314"/>
        <v>7</v>
      </c>
      <c r="V322" s="121">
        <v>252</v>
      </c>
      <c r="W322" s="120">
        <f t="shared" si="298"/>
        <v>1.0025165039999999</v>
      </c>
      <c r="X322" s="113">
        <f t="shared" si="299"/>
        <v>1.57658009</v>
      </c>
      <c r="Y322" s="113">
        <f t="shared" si="300"/>
        <v>0</v>
      </c>
      <c r="Z322" s="126" t="str">
        <f t="shared" si="310"/>
        <v>J=</v>
      </c>
      <c r="AA322" s="118">
        <f t="shared" si="311"/>
        <v>44581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01"/>
        <v>44560</v>
      </c>
      <c r="B323" s="113">
        <f t="shared" si="293"/>
        <v>628.55665185999999</v>
      </c>
      <c r="C323" s="113">
        <f t="shared" si="307"/>
        <v>577.30978474000005</v>
      </c>
      <c r="D323" s="114">
        <f t="shared" si="302"/>
        <v>6018.51</v>
      </c>
      <c r="E323" s="115">
        <f t="shared" si="316"/>
        <v>6075.69</v>
      </c>
      <c r="F323" s="116">
        <f t="shared" si="317"/>
        <v>44520</v>
      </c>
      <c r="G323" s="117">
        <f t="shared" si="294"/>
        <v>9.5006903702077317E-3</v>
      </c>
      <c r="H323" s="118">
        <f t="shared" si="308"/>
        <v>44581</v>
      </c>
      <c r="I323" s="118">
        <f t="shared" si="295"/>
        <v>44581</v>
      </c>
      <c r="J323" s="119">
        <f t="shared" si="303"/>
        <v>23</v>
      </c>
      <c r="K323" s="119">
        <f t="shared" si="319"/>
        <v>8</v>
      </c>
      <c r="L323" s="8">
        <f t="shared" si="304"/>
        <v>1.0032943999999999</v>
      </c>
      <c r="M323" s="120">
        <f t="shared" si="318"/>
        <v>1.01249955</v>
      </c>
      <c r="N323" s="120">
        <f t="shared" si="313"/>
        <v>1.0820807187625028</v>
      </c>
      <c r="O323" s="113">
        <f t="shared" si="315"/>
        <v>1.0856455199999999</v>
      </c>
      <c r="P323" s="113">
        <f t="shared" si="296"/>
        <v>626.75378145000002</v>
      </c>
      <c r="Q323" s="167">
        <f t="shared" si="309"/>
        <v>0</v>
      </c>
      <c r="R323" s="168">
        <f t="shared" si="305"/>
        <v>0</v>
      </c>
      <c r="S323" s="113">
        <f t="shared" si="297"/>
        <v>0</v>
      </c>
      <c r="T323" s="123">
        <f t="shared" si="306"/>
        <v>9.4700000000000006E-2</v>
      </c>
      <c r="U323" s="121">
        <f t="shared" si="314"/>
        <v>8</v>
      </c>
      <c r="V323" s="121">
        <v>252</v>
      </c>
      <c r="W323" s="120">
        <f t="shared" si="298"/>
        <v>1.0028765209999999</v>
      </c>
      <c r="X323" s="113">
        <f t="shared" si="299"/>
        <v>1.8028704099999999</v>
      </c>
      <c r="Y323" s="113">
        <f t="shared" si="300"/>
        <v>0</v>
      </c>
      <c r="Z323" s="126" t="str">
        <f t="shared" si="310"/>
        <v>J=</v>
      </c>
      <c r="AA323" s="118">
        <f t="shared" si="311"/>
        <v>44581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01"/>
        <v>44561</v>
      </c>
      <c r="B324" s="113">
        <f t="shared" si="293"/>
        <v>629.04093215</v>
      </c>
      <c r="C324" s="113">
        <f t="shared" si="307"/>
        <v>577.30978474000005</v>
      </c>
      <c r="D324" s="114">
        <f t="shared" si="302"/>
        <v>6018.51</v>
      </c>
      <c r="E324" s="115">
        <f t="shared" si="316"/>
        <v>6075.69</v>
      </c>
      <c r="F324" s="116">
        <f t="shared" si="317"/>
        <v>44520</v>
      </c>
      <c r="G324" s="117">
        <f t="shared" si="294"/>
        <v>9.5006903702077317E-3</v>
      </c>
      <c r="H324" s="118">
        <f t="shared" si="308"/>
        <v>44581</v>
      </c>
      <c r="I324" s="118">
        <f t="shared" si="295"/>
        <v>44581</v>
      </c>
      <c r="J324" s="119">
        <f t="shared" si="303"/>
        <v>23</v>
      </c>
      <c r="K324" s="119">
        <f t="shared" si="319"/>
        <v>9</v>
      </c>
      <c r="L324" s="8">
        <f t="shared" si="304"/>
        <v>1.0037069599999999</v>
      </c>
      <c r="M324" s="120">
        <f t="shared" si="318"/>
        <v>1.01249955</v>
      </c>
      <c r="N324" s="120">
        <f t="shared" si="313"/>
        <v>1.0820807187625028</v>
      </c>
      <c r="O324" s="113">
        <f t="shared" si="315"/>
        <v>1.08609194</v>
      </c>
      <c r="P324" s="113">
        <f t="shared" si="296"/>
        <v>627.01150408000001</v>
      </c>
      <c r="Q324" s="167">
        <f t="shared" si="309"/>
        <v>0</v>
      </c>
      <c r="R324" s="168">
        <f t="shared" si="305"/>
        <v>0</v>
      </c>
      <c r="S324" s="113">
        <f t="shared" si="297"/>
        <v>0</v>
      </c>
      <c r="T324" s="123">
        <f t="shared" si="306"/>
        <v>9.4700000000000006E-2</v>
      </c>
      <c r="U324" s="121">
        <f t="shared" si="314"/>
        <v>9</v>
      </c>
      <c r="V324" s="121">
        <v>252</v>
      </c>
      <c r="W324" s="120">
        <f t="shared" si="298"/>
        <v>1.003236668</v>
      </c>
      <c r="X324" s="113">
        <f t="shared" si="299"/>
        <v>2.0294280699999998</v>
      </c>
      <c r="Y324" s="113">
        <f t="shared" si="300"/>
        <v>0</v>
      </c>
      <c r="Z324" s="126" t="str">
        <f t="shared" si="310"/>
        <v>J=</v>
      </c>
      <c r="AA324" s="118">
        <f t="shared" si="311"/>
        <v>44581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01"/>
        <v>44562</v>
      </c>
      <c r="B325" s="113">
        <f t="shared" si="293"/>
        <v>629.52558908000003</v>
      </c>
      <c r="C325" s="113">
        <f t="shared" si="307"/>
        <v>577.30978474000005</v>
      </c>
      <c r="D325" s="114">
        <f t="shared" si="302"/>
        <v>6018.51</v>
      </c>
      <c r="E325" s="115">
        <f t="shared" si="316"/>
        <v>6075.69</v>
      </c>
      <c r="F325" s="116">
        <f t="shared" si="317"/>
        <v>44520</v>
      </c>
      <c r="G325" s="117">
        <f t="shared" si="294"/>
        <v>9.5006903702077317E-3</v>
      </c>
      <c r="H325" s="118">
        <f t="shared" si="308"/>
        <v>44581</v>
      </c>
      <c r="I325" s="118">
        <f t="shared" si="295"/>
        <v>44581</v>
      </c>
      <c r="J325" s="119">
        <f t="shared" si="303"/>
        <v>23</v>
      </c>
      <c r="K325" s="119">
        <f t="shared" si="319"/>
        <v>10</v>
      </c>
      <c r="L325" s="8">
        <f t="shared" si="304"/>
        <v>1.00411969</v>
      </c>
      <c r="M325" s="120">
        <f t="shared" si="318"/>
        <v>1.01249955</v>
      </c>
      <c r="N325" s="120">
        <f t="shared" si="313"/>
        <v>1.0820807187625028</v>
      </c>
      <c r="O325" s="113">
        <f t="shared" si="315"/>
        <v>1.08653855</v>
      </c>
      <c r="P325" s="113">
        <f t="shared" si="296"/>
        <v>627.26933641000005</v>
      </c>
      <c r="Q325" s="167">
        <f t="shared" si="309"/>
        <v>0</v>
      </c>
      <c r="R325" s="168">
        <f t="shared" si="305"/>
        <v>0</v>
      </c>
      <c r="S325" s="113">
        <f t="shared" si="297"/>
        <v>0</v>
      </c>
      <c r="T325" s="123">
        <f t="shared" si="306"/>
        <v>9.4700000000000006E-2</v>
      </c>
      <c r="U325" s="121">
        <f t="shared" si="314"/>
        <v>10</v>
      </c>
      <c r="V325" s="121">
        <v>252</v>
      </c>
      <c r="W325" s="120">
        <f t="shared" si="298"/>
        <v>1.0035969440000001</v>
      </c>
      <c r="X325" s="113">
        <f t="shared" si="299"/>
        <v>2.2562526699999998</v>
      </c>
      <c r="Y325" s="113">
        <f t="shared" si="300"/>
        <v>0</v>
      </c>
      <c r="Z325" s="126" t="str">
        <f t="shared" si="310"/>
        <v>J=</v>
      </c>
      <c r="AA325" s="118">
        <f t="shared" si="311"/>
        <v>44581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01"/>
        <v>44563</v>
      </c>
      <c r="B326" s="113">
        <f t="shared" si="293"/>
        <v>629.52558908000003</v>
      </c>
      <c r="C326" s="113">
        <f t="shared" si="307"/>
        <v>577.30978474000005</v>
      </c>
      <c r="D326" s="114">
        <f t="shared" si="302"/>
        <v>6018.51</v>
      </c>
      <c r="E326" s="115">
        <f t="shared" si="316"/>
        <v>6075.69</v>
      </c>
      <c r="F326" s="116">
        <f t="shared" si="317"/>
        <v>44520</v>
      </c>
      <c r="G326" s="117">
        <f t="shared" si="294"/>
        <v>9.5006903702077317E-3</v>
      </c>
      <c r="H326" s="118">
        <f t="shared" si="308"/>
        <v>44581</v>
      </c>
      <c r="I326" s="118">
        <f t="shared" si="295"/>
        <v>44581</v>
      </c>
      <c r="J326" s="119">
        <f t="shared" si="303"/>
        <v>23</v>
      </c>
      <c r="K326" s="119">
        <f t="shared" si="319"/>
        <v>10</v>
      </c>
      <c r="L326" s="8">
        <f t="shared" si="304"/>
        <v>1.00411969</v>
      </c>
      <c r="M326" s="120">
        <f t="shared" si="318"/>
        <v>1.01249955</v>
      </c>
      <c r="N326" s="120">
        <f t="shared" si="313"/>
        <v>1.0820807187625028</v>
      </c>
      <c r="O326" s="113">
        <f t="shared" si="315"/>
        <v>1.08653855</v>
      </c>
      <c r="P326" s="113">
        <f t="shared" si="296"/>
        <v>627.26933641000005</v>
      </c>
      <c r="Q326" s="167">
        <f t="shared" si="309"/>
        <v>0</v>
      </c>
      <c r="R326" s="168">
        <f t="shared" si="305"/>
        <v>0</v>
      </c>
      <c r="S326" s="113">
        <f t="shared" si="297"/>
        <v>0</v>
      </c>
      <c r="T326" s="123">
        <f t="shared" si="306"/>
        <v>9.4700000000000006E-2</v>
      </c>
      <c r="U326" s="121">
        <f t="shared" si="314"/>
        <v>10</v>
      </c>
      <c r="V326" s="121">
        <v>252</v>
      </c>
      <c r="W326" s="120">
        <f t="shared" si="298"/>
        <v>1.0035969440000001</v>
      </c>
      <c r="X326" s="113">
        <f t="shared" si="299"/>
        <v>2.2562526699999998</v>
      </c>
      <c r="Y326" s="113">
        <f t="shared" si="300"/>
        <v>0</v>
      </c>
      <c r="Z326" s="126" t="str">
        <f t="shared" si="310"/>
        <v>J=</v>
      </c>
      <c r="AA326" s="118">
        <f t="shared" si="311"/>
        <v>44581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01"/>
        <v>44564</v>
      </c>
      <c r="B327" s="113">
        <f t="shared" si="293"/>
        <v>629.52558908000003</v>
      </c>
      <c r="C327" s="113">
        <f t="shared" si="307"/>
        <v>577.30978474000005</v>
      </c>
      <c r="D327" s="114">
        <f t="shared" si="302"/>
        <v>6018.51</v>
      </c>
      <c r="E327" s="115">
        <f t="shared" si="316"/>
        <v>6075.69</v>
      </c>
      <c r="F327" s="116">
        <f t="shared" si="317"/>
        <v>44520</v>
      </c>
      <c r="G327" s="117">
        <f t="shared" si="294"/>
        <v>9.5006903702077317E-3</v>
      </c>
      <c r="H327" s="118">
        <f t="shared" si="308"/>
        <v>44581</v>
      </c>
      <c r="I327" s="118">
        <f t="shared" si="295"/>
        <v>44581</v>
      </c>
      <c r="J327" s="119">
        <f t="shared" si="303"/>
        <v>23</v>
      </c>
      <c r="K327" s="119">
        <f t="shared" si="319"/>
        <v>10</v>
      </c>
      <c r="L327" s="8">
        <f t="shared" si="304"/>
        <v>1.00411969</v>
      </c>
      <c r="M327" s="120">
        <f t="shared" si="318"/>
        <v>1.01249955</v>
      </c>
      <c r="N327" s="120">
        <f t="shared" si="313"/>
        <v>1.0820807187625028</v>
      </c>
      <c r="O327" s="113">
        <f t="shared" si="315"/>
        <v>1.08653855</v>
      </c>
      <c r="P327" s="113">
        <f t="shared" si="296"/>
        <v>627.26933641000005</v>
      </c>
      <c r="Q327" s="167">
        <f t="shared" si="309"/>
        <v>0</v>
      </c>
      <c r="R327" s="168">
        <f t="shared" si="305"/>
        <v>0</v>
      </c>
      <c r="S327" s="113">
        <f t="shared" si="297"/>
        <v>0</v>
      </c>
      <c r="T327" s="123">
        <f t="shared" si="306"/>
        <v>9.4700000000000006E-2</v>
      </c>
      <c r="U327" s="121">
        <f t="shared" si="314"/>
        <v>10</v>
      </c>
      <c r="V327" s="121">
        <v>252</v>
      </c>
      <c r="W327" s="120">
        <f t="shared" si="298"/>
        <v>1.0035969440000001</v>
      </c>
      <c r="X327" s="113">
        <f t="shared" si="299"/>
        <v>2.2562526699999998</v>
      </c>
      <c r="Y327" s="113">
        <f t="shared" si="300"/>
        <v>0</v>
      </c>
      <c r="Z327" s="126" t="str">
        <f t="shared" si="310"/>
        <v>J=</v>
      </c>
      <c r="AA327" s="118">
        <f t="shared" si="311"/>
        <v>44581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01"/>
        <v>44565</v>
      </c>
      <c r="B328" s="113">
        <f t="shared" si="293"/>
        <v>630.01062286000001</v>
      </c>
      <c r="C328" s="113">
        <f t="shared" si="307"/>
        <v>577.30978474000005</v>
      </c>
      <c r="D328" s="114">
        <f t="shared" si="302"/>
        <v>6018.51</v>
      </c>
      <c r="E328" s="115">
        <f t="shared" si="316"/>
        <v>6075.69</v>
      </c>
      <c r="F328" s="116">
        <f t="shared" si="317"/>
        <v>44520</v>
      </c>
      <c r="G328" s="117">
        <f t="shared" si="294"/>
        <v>9.5006903702077317E-3</v>
      </c>
      <c r="H328" s="118">
        <f t="shared" si="308"/>
        <v>44581</v>
      </c>
      <c r="I328" s="118">
        <f t="shared" si="295"/>
        <v>44581</v>
      </c>
      <c r="J328" s="119">
        <f t="shared" si="303"/>
        <v>23</v>
      </c>
      <c r="K328" s="119">
        <f t="shared" si="319"/>
        <v>11</v>
      </c>
      <c r="L328" s="8">
        <f t="shared" si="304"/>
        <v>1.0045326000000001</v>
      </c>
      <c r="M328" s="120">
        <f t="shared" si="318"/>
        <v>1.01249955</v>
      </c>
      <c r="N328" s="120">
        <f t="shared" si="313"/>
        <v>1.0820807187625028</v>
      </c>
      <c r="O328" s="113">
        <f t="shared" si="315"/>
        <v>1.08698535</v>
      </c>
      <c r="P328" s="113">
        <f t="shared" si="296"/>
        <v>627.52727842000002</v>
      </c>
      <c r="Q328" s="167">
        <f t="shared" si="309"/>
        <v>0</v>
      </c>
      <c r="R328" s="168">
        <f t="shared" si="305"/>
        <v>0</v>
      </c>
      <c r="S328" s="113">
        <f t="shared" si="297"/>
        <v>0</v>
      </c>
      <c r="T328" s="123">
        <f t="shared" si="306"/>
        <v>9.4700000000000006E-2</v>
      </c>
      <c r="U328" s="121">
        <f t="shared" si="314"/>
        <v>11</v>
      </c>
      <c r="V328" s="121">
        <v>252</v>
      </c>
      <c r="W328" s="120">
        <f t="shared" si="298"/>
        <v>1.003957349</v>
      </c>
      <c r="X328" s="113">
        <f t="shared" si="299"/>
        <v>2.4833444400000002</v>
      </c>
      <c r="Y328" s="113">
        <f t="shared" si="300"/>
        <v>0</v>
      </c>
      <c r="Z328" s="126" t="str">
        <f t="shared" si="310"/>
        <v>J=</v>
      </c>
      <c r="AA328" s="118">
        <f t="shared" si="311"/>
        <v>44581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01"/>
        <v>44566</v>
      </c>
      <c r="B329" s="113">
        <f t="shared" si="293"/>
        <v>630.49602791999996</v>
      </c>
      <c r="C329" s="113">
        <f t="shared" si="307"/>
        <v>577.30978474000005</v>
      </c>
      <c r="D329" s="114">
        <f t="shared" si="302"/>
        <v>6018.51</v>
      </c>
      <c r="E329" s="115">
        <f t="shared" si="316"/>
        <v>6075.69</v>
      </c>
      <c r="F329" s="116">
        <f t="shared" si="317"/>
        <v>44520</v>
      </c>
      <c r="G329" s="117">
        <f t="shared" si="294"/>
        <v>9.5006903702077317E-3</v>
      </c>
      <c r="H329" s="118">
        <f t="shared" si="308"/>
        <v>44581</v>
      </c>
      <c r="I329" s="118">
        <f t="shared" si="295"/>
        <v>44581</v>
      </c>
      <c r="J329" s="119">
        <f t="shared" si="303"/>
        <v>23</v>
      </c>
      <c r="K329" s="119">
        <f t="shared" si="319"/>
        <v>12</v>
      </c>
      <c r="L329" s="8">
        <f t="shared" si="304"/>
        <v>1.0049456699999999</v>
      </c>
      <c r="M329" s="120">
        <f t="shared" si="318"/>
        <v>1.01249955</v>
      </c>
      <c r="N329" s="120">
        <f t="shared" si="313"/>
        <v>1.0820807187625028</v>
      </c>
      <c r="O329" s="113">
        <f t="shared" si="315"/>
        <v>1.0874323299999999</v>
      </c>
      <c r="P329" s="113">
        <f t="shared" si="296"/>
        <v>627.78532435</v>
      </c>
      <c r="Q329" s="167">
        <f t="shared" si="309"/>
        <v>0</v>
      </c>
      <c r="R329" s="168">
        <f t="shared" si="305"/>
        <v>0</v>
      </c>
      <c r="S329" s="113">
        <f t="shared" si="297"/>
        <v>0</v>
      </c>
      <c r="T329" s="123">
        <f t="shared" si="306"/>
        <v>9.4700000000000006E-2</v>
      </c>
      <c r="U329" s="121">
        <f t="shared" si="314"/>
        <v>12</v>
      </c>
      <c r="V329" s="121">
        <v>252</v>
      </c>
      <c r="W329" s="120">
        <f t="shared" si="298"/>
        <v>1.0043178829999999</v>
      </c>
      <c r="X329" s="113">
        <f t="shared" si="299"/>
        <v>2.7107035700000002</v>
      </c>
      <c r="Y329" s="113">
        <f t="shared" si="300"/>
        <v>0</v>
      </c>
      <c r="Z329" s="126" t="str">
        <f t="shared" si="310"/>
        <v>J=</v>
      </c>
      <c r="AA329" s="118">
        <f t="shared" si="311"/>
        <v>44581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01"/>
        <v>44567</v>
      </c>
      <c r="B330" s="113">
        <f t="shared" ref="B330:B393" si="320">(P330+X330)</f>
        <v>630.98180573000002</v>
      </c>
      <c r="C330" s="113">
        <f t="shared" si="307"/>
        <v>577.30978474000005</v>
      </c>
      <c r="D330" s="114">
        <f t="shared" si="302"/>
        <v>6018.51</v>
      </c>
      <c r="E330" s="115">
        <f t="shared" si="316"/>
        <v>6075.69</v>
      </c>
      <c r="F330" s="116">
        <f t="shared" si="317"/>
        <v>44520</v>
      </c>
      <c r="G330" s="117">
        <f t="shared" ref="G330:G393" si="321">(E330/D330)-1</f>
        <v>9.5006903702077317E-3</v>
      </c>
      <c r="H330" s="118">
        <f t="shared" si="308"/>
        <v>44581</v>
      </c>
      <c r="I330" s="118">
        <f t="shared" ref="I330:I393" si="322">IF(A330&gt;I329,H330,I329)</f>
        <v>44581</v>
      </c>
      <c r="J330" s="119">
        <f t="shared" si="303"/>
        <v>23</v>
      </c>
      <c r="K330" s="119">
        <f t="shared" si="319"/>
        <v>13</v>
      </c>
      <c r="L330" s="8">
        <f t="shared" si="304"/>
        <v>1.00535891</v>
      </c>
      <c r="M330" s="120">
        <f t="shared" si="318"/>
        <v>1.01249955</v>
      </c>
      <c r="N330" s="120">
        <f t="shared" si="313"/>
        <v>1.0820807187625028</v>
      </c>
      <c r="O330" s="113">
        <f t="shared" si="315"/>
        <v>1.0878794899999999</v>
      </c>
      <c r="P330" s="113">
        <f t="shared" ref="P330:P393" si="323">TRUNC(C330*O330,8)</f>
        <v>628.04347418999998</v>
      </c>
      <c r="Q330" s="167">
        <f t="shared" si="309"/>
        <v>0</v>
      </c>
      <c r="R330" s="168">
        <f t="shared" si="305"/>
        <v>0</v>
      </c>
      <c r="S330" s="113">
        <f t="shared" ref="S330:S393" si="324">IF(R330&gt;0,TRUNC(R330*P330,8),0)</f>
        <v>0</v>
      </c>
      <c r="T330" s="123">
        <f t="shared" si="306"/>
        <v>9.4700000000000006E-2</v>
      </c>
      <c r="U330" s="121">
        <f t="shared" si="314"/>
        <v>13</v>
      </c>
      <c r="V330" s="121">
        <v>252</v>
      </c>
      <c r="W330" s="120">
        <f t="shared" ref="W330:W393" si="325">ROUND((1+T330)^TRUNC((U330/V330),9),9)</f>
        <v>1.004678548</v>
      </c>
      <c r="X330" s="113">
        <f t="shared" ref="X330:X393" si="326">TRUNC((P330*(W330-1)),8)</f>
        <v>2.9383315400000001</v>
      </c>
      <c r="Y330" s="113">
        <f t="shared" ref="Y330:Y393" si="327">IF(Q330&gt;0,S330+X330,0)</f>
        <v>0</v>
      </c>
      <c r="Z330" s="126" t="str">
        <f t="shared" si="310"/>
        <v>J=</v>
      </c>
      <c r="AA330" s="118">
        <f t="shared" si="311"/>
        <v>44581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28">(A330+1)</f>
        <v>44568</v>
      </c>
      <c r="B331" s="113">
        <f t="shared" si="320"/>
        <v>631.46795459999998</v>
      </c>
      <c r="C331" s="113">
        <f t="shared" si="307"/>
        <v>577.30978474000005</v>
      </c>
      <c r="D331" s="114">
        <f t="shared" ref="D331:D394" si="329">IF(E331=E330,D330,E330)</f>
        <v>6018.51</v>
      </c>
      <c r="E331" s="115">
        <f t="shared" si="316"/>
        <v>6075.69</v>
      </c>
      <c r="F331" s="116">
        <f t="shared" si="317"/>
        <v>44520</v>
      </c>
      <c r="G331" s="117">
        <f t="shared" si="321"/>
        <v>9.5006903702077317E-3</v>
      </c>
      <c r="H331" s="118">
        <f t="shared" si="308"/>
        <v>44581</v>
      </c>
      <c r="I331" s="118">
        <f t="shared" si="322"/>
        <v>44581</v>
      </c>
      <c r="J331" s="119">
        <f t="shared" ref="J331:J394" si="330">IF(I331=I330,J330,NETWORKDAYS(I330,I331,$AD$148:$AD$502)-1)</f>
        <v>23</v>
      </c>
      <c r="K331" s="119">
        <f t="shared" si="319"/>
        <v>14</v>
      </c>
      <c r="L331" s="8">
        <f t="shared" ref="L331:L394" si="331">IF(E331&lt;D331,1,TRUNC((E331/D331)^TRUNC((K331/J331),9),8))</f>
        <v>1.0057723199999999</v>
      </c>
      <c r="M331" s="120">
        <f t="shared" si="318"/>
        <v>1.01249955</v>
      </c>
      <c r="N331" s="120">
        <f t="shared" si="313"/>
        <v>1.0820807187625028</v>
      </c>
      <c r="O331" s="113">
        <f t="shared" si="315"/>
        <v>1.08832683</v>
      </c>
      <c r="P331" s="113">
        <f t="shared" si="323"/>
        <v>628.30172794999999</v>
      </c>
      <c r="Q331" s="167">
        <f t="shared" si="309"/>
        <v>0</v>
      </c>
      <c r="R331" s="168">
        <f t="shared" ref="R331:R394" si="332">IF(Q331&gt;0,VLOOKUP($A331,$AD$10:$AI$140,6),0)</f>
        <v>0</v>
      </c>
      <c r="S331" s="113">
        <f t="shared" si="324"/>
        <v>0</v>
      </c>
      <c r="T331" s="123">
        <f t="shared" ref="T331:T394" si="333">(T330)</f>
        <v>9.4700000000000006E-2</v>
      </c>
      <c r="U331" s="121">
        <f t="shared" si="314"/>
        <v>14</v>
      </c>
      <c r="V331" s="121">
        <v>252</v>
      </c>
      <c r="W331" s="120">
        <f t="shared" si="325"/>
        <v>1.005039341</v>
      </c>
      <c r="X331" s="113">
        <f t="shared" si="326"/>
        <v>3.16622665</v>
      </c>
      <c r="Y331" s="113">
        <f t="shared" si="327"/>
        <v>0</v>
      </c>
      <c r="Z331" s="126" t="str">
        <f t="shared" si="310"/>
        <v>J=</v>
      </c>
      <c r="AA331" s="118">
        <f t="shared" si="311"/>
        <v>44581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28"/>
        <v>44569</v>
      </c>
      <c r="B332" s="113">
        <f t="shared" si="320"/>
        <v>631.95448183000008</v>
      </c>
      <c r="C332" s="113">
        <f t="shared" ref="C332:C395" si="334">TRUNC(IF(Q331&gt;0,VLOOKUP(A331,$AD$12:$AE$140,2),C331),8)</f>
        <v>577.30978474000005</v>
      </c>
      <c r="D332" s="114">
        <f t="shared" si="329"/>
        <v>6018.51</v>
      </c>
      <c r="E332" s="115">
        <f t="shared" si="316"/>
        <v>6075.69</v>
      </c>
      <c r="F332" s="116">
        <f t="shared" si="317"/>
        <v>44520</v>
      </c>
      <c r="G332" s="117">
        <f t="shared" si="321"/>
        <v>9.5006903702077317E-3</v>
      </c>
      <c r="H332" s="118">
        <f t="shared" ref="H332:H395" si="335">IF(DAY(A332)=H$9,VLOOKUP(A332,AH$118:AN$450,4),H331)</f>
        <v>44581</v>
      </c>
      <c r="I332" s="118">
        <f t="shared" si="322"/>
        <v>44581</v>
      </c>
      <c r="J332" s="119">
        <f t="shared" si="330"/>
        <v>23</v>
      </c>
      <c r="K332" s="119">
        <f t="shared" si="319"/>
        <v>15</v>
      </c>
      <c r="L332" s="8">
        <f t="shared" si="331"/>
        <v>1.0061859</v>
      </c>
      <c r="M332" s="120">
        <f t="shared" si="318"/>
        <v>1.01249955</v>
      </c>
      <c r="N332" s="120">
        <f t="shared" si="313"/>
        <v>1.0820807187625028</v>
      </c>
      <c r="O332" s="113">
        <f t="shared" si="315"/>
        <v>1.0887743599999999</v>
      </c>
      <c r="P332" s="113">
        <f t="shared" si="323"/>
        <v>628.56009140000003</v>
      </c>
      <c r="Q332" s="167">
        <f t="shared" ref="Q332:Q395" si="336">IF(VLOOKUP(A332,AD$10:AK$140,8)=VLOOKUP(A331,AD$10:AK$140,8),0,VLOOKUP(A332,AD$10:AK$140,8))</f>
        <v>0</v>
      </c>
      <c r="R332" s="168">
        <f t="shared" si="332"/>
        <v>0</v>
      </c>
      <c r="S332" s="113">
        <f t="shared" si="324"/>
        <v>0</v>
      </c>
      <c r="T332" s="123">
        <f t="shared" si="333"/>
        <v>9.4700000000000006E-2</v>
      </c>
      <c r="U332" s="121">
        <f t="shared" si="314"/>
        <v>15</v>
      </c>
      <c r="V332" s="121">
        <v>252</v>
      </c>
      <c r="W332" s="120">
        <f t="shared" si="325"/>
        <v>1.0054002639999999</v>
      </c>
      <c r="X332" s="113">
        <f t="shared" si="326"/>
        <v>3.3943904300000001</v>
      </c>
      <c r="Y332" s="113">
        <f t="shared" si="327"/>
        <v>0</v>
      </c>
      <c r="Z332" s="126" t="str">
        <f t="shared" ref="Z332:Z395" si="337">IF($Q331&gt;0,VLOOKUP($A331,$AD$10:$AM$140,9),Z331)</f>
        <v>J=</v>
      </c>
      <c r="AA332" s="118">
        <f t="shared" ref="AA332:AA395" si="338">IF($Q331&gt;0,VLOOKUP($A331,$AD$10:$AM$140,10),AA331)</f>
        <v>44581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28"/>
        <v>44570</v>
      </c>
      <c r="B333" s="113">
        <f t="shared" si="320"/>
        <v>631.95448183000008</v>
      </c>
      <c r="C333" s="113">
        <f t="shared" si="334"/>
        <v>577.30978474000005</v>
      </c>
      <c r="D333" s="114">
        <f t="shared" si="329"/>
        <v>6018.51</v>
      </c>
      <c r="E333" s="115">
        <f t="shared" si="316"/>
        <v>6075.69</v>
      </c>
      <c r="F333" s="116">
        <f t="shared" si="317"/>
        <v>44520</v>
      </c>
      <c r="G333" s="117">
        <f t="shared" si="321"/>
        <v>9.5006903702077317E-3</v>
      </c>
      <c r="H333" s="118">
        <f t="shared" si="335"/>
        <v>44581</v>
      </c>
      <c r="I333" s="118">
        <f t="shared" si="322"/>
        <v>44581</v>
      </c>
      <c r="J333" s="119">
        <f t="shared" si="330"/>
        <v>23</v>
      </c>
      <c r="K333" s="119">
        <f t="shared" si="319"/>
        <v>15</v>
      </c>
      <c r="L333" s="8">
        <f t="shared" si="331"/>
        <v>1.0061859</v>
      </c>
      <c r="M333" s="120">
        <f t="shared" si="318"/>
        <v>1.01249955</v>
      </c>
      <c r="N333" s="120">
        <f t="shared" si="313"/>
        <v>1.0820807187625028</v>
      </c>
      <c r="O333" s="113">
        <f t="shared" si="315"/>
        <v>1.0887743599999999</v>
      </c>
      <c r="P333" s="113">
        <f t="shared" si="323"/>
        <v>628.56009140000003</v>
      </c>
      <c r="Q333" s="167">
        <f t="shared" si="336"/>
        <v>0</v>
      </c>
      <c r="R333" s="168">
        <f t="shared" si="332"/>
        <v>0</v>
      </c>
      <c r="S333" s="113">
        <f t="shared" si="324"/>
        <v>0</v>
      </c>
      <c r="T333" s="123">
        <f t="shared" si="333"/>
        <v>9.4700000000000006E-2</v>
      </c>
      <c r="U333" s="121">
        <f t="shared" si="314"/>
        <v>15</v>
      </c>
      <c r="V333" s="121">
        <v>252</v>
      </c>
      <c r="W333" s="120">
        <f t="shared" si="325"/>
        <v>1.0054002639999999</v>
      </c>
      <c r="X333" s="113">
        <f t="shared" si="326"/>
        <v>3.3943904300000001</v>
      </c>
      <c r="Y333" s="113">
        <f t="shared" si="327"/>
        <v>0</v>
      </c>
      <c r="Z333" s="126" t="str">
        <f t="shared" si="337"/>
        <v>J=</v>
      </c>
      <c r="AA333" s="118">
        <f t="shared" si="338"/>
        <v>44581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28"/>
        <v>44571</v>
      </c>
      <c r="B334" s="113">
        <f t="shared" si="320"/>
        <v>631.95448183000008</v>
      </c>
      <c r="C334" s="113">
        <f t="shared" si="334"/>
        <v>577.30978474000005</v>
      </c>
      <c r="D334" s="114">
        <f t="shared" si="329"/>
        <v>6018.51</v>
      </c>
      <c r="E334" s="115">
        <f t="shared" si="316"/>
        <v>6075.69</v>
      </c>
      <c r="F334" s="116">
        <f t="shared" si="317"/>
        <v>44520</v>
      </c>
      <c r="G334" s="117">
        <f t="shared" si="321"/>
        <v>9.5006903702077317E-3</v>
      </c>
      <c r="H334" s="118">
        <f t="shared" si="335"/>
        <v>44581</v>
      </c>
      <c r="I334" s="118">
        <f t="shared" si="322"/>
        <v>44581</v>
      </c>
      <c r="J334" s="119">
        <f t="shared" si="330"/>
        <v>23</v>
      </c>
      <c r="K334" s="119">
        <f t="shared" si="319"/>
        <v>15</v>
      </c>
      <c r="L334" s="8">
        <f t="shared" si="331"/>
        <v>1.0061859</v>
      </c>
      <c r="M334" s="120">
        <f t="shared" si="318"/>
        <v>1.01249955</v>
      </c>
      <c r="N334" s="120">
        <f t="shared" si="313"/>
        <v>1.0820807187625028</v>
      </c>
      <c r="O334" s="113">
        <f t="shared" si="315"/>
        <v>1.0887743599999999</v>
      </c>
      <c r="P334" s="113">
        <f t="shared" si="323"/>
        <v>628.56009140000003</v>
      </c>
      <c r="Q334" s="167">
        <f t="shared" si="336"/>
        <v>0</v>
      </c>
      <c r="R334" s="168">
        <f t="shared" si="332"/>
        <v>0</v>
      </c>
      <c r="S334" s="113">
        <f t="shared" si="324"/>
        <v>0</v>
      </c>
      <c r="T334" s="123">
        <f t="shared" si="333"/>
        <v>9.4700000000000006E-2</v>
      </c>
      <c r="U334" s="121">
        <f t="shared" si="314"/>
        <v>15</v>
      </c>
      <c r="V334" s="121">
        <v>252</v>
      </c>
      <c r="W334" s="120">
        <f t="shared" si="325"/>
        <v>1.0054002639999999</v>
      </c>
      <c r="X334" s="113">
        <f t="shared" si="326"/>
        <v>3.3943904300000001</v>
      </c>
      <c r="Y334" s="113">
        <f t="shared" si="327"/>
        <v>0</v>
      </c>
      <c r="Z334" s="126" t="str">
        <f t="shared" si="337"/>
        <v>J=</v>
      </c>
      <c r="AA334" s="118">
        <f t="shared" si="338"/>
        <v>44581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28"/>
        <v>44572</v>
      </c>
      <c r="B335" s="113">
        <f t="shared" si="320"/>
        <v>632.44138180999994</v>
      </c>
      <c r="C335" s="113">
        <f t="shared" si="334"/>
        <v>577.30978474000005</v>
      </c>
      <c r="D335" s="114">
        <f t="shared" si="329"/>
        <v>6018.51</v>
      </c>
      <c r="E335" s="115">
        <f t="shared" si="316"/>
        <v>6075.69</v>
      </c>
      <c r="F335" s="116">
        <f t="shared" si="317"/>
        <v>44520</v>
      </c>
      <c r="G335" s="117">
        <f t="shared" si="321"/>
        <v>9.5006903702077317E-3</v>
      </c>
      <c r="H335" s="118">
        <f t="shared" si="335"/>
        <v>44581</v>
      </c>
      <c r="I335" s="118">
        <f t="shared" si="322"/>
        <v>44581</v>
      </c>
      <c r="J335" s="119">
        <f t="shared" si="330"/>
        <v>23</v>
      </c>
      <c r="K335" s="119">
        <f t="shared" si="319"/>
        <v>16</v>
      </c>
      <c r="L335" s="8">
        <f t="shared" si="331"/>
        <v>1.0065996500000001</v>
      </c>
      <c r="M335" s="120">
        <f t="shared" si="318"/>
        <v>1.01249955</v>
      </c>
      <c r="N335" s="120">
        <f t="shared" si="313"/>
        <v>1.0820807187625028</v>
      </c>
      <c r="O335" s="113">
        <f t="shared" si="315"/>
        <v>1.0892220699999999</v>
      </c>
      <c r="P335" s="113">
        <f t="shared" si="323"/>
        <v>628.81855875999997</v>
      </c>
      <c r="Q335" s="167">
        <f t="shared" si="336"/>
        <v>0</v>
      </c>
      <c r="R335" s="168">
        <f t="shared" si="332"/>
        <v>0</v>
      </c>
      <c r="S335" s="113">
        <f t="shared" si="324"/>
        <v>0</v>
      </c>
      <c r="T335" s="123">
        <f t="shared" si="333"/>
        <v>9.4700000000000006E-2</v>
      </c>
      <c r="U335" s="121">
        <f t="shared" si="314"/>
        <v>16</v>
      </c>
      <c r="V335" s="121">
        <v>252</v>
      </c>
      <c r="W335" s="120">
        <f t="shared" si="325"/>
        <v>1.0057613169999999</v>
      </c>
      <c r="X335" s="113">
        <f t="shared" si="326"/>
        <v>3.62282305</v>
      </c>
      <c r="Y335" s="113">
        <f t="shared" si="327"/>
        <v>0</v>
      </c>
      <c r="Z335" s="126" t="str">
        <f t="shared" si="337"/>
        <v>J=</v>
      </c>
      <c r="AA335" s="118">
        <f t="shared" si="338"/>
        <v>44581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28"/>
        <v>44573</v>
      </c>
      <c r="B336" s="113">
        <f t="shared" si="320"/>
        <v>632.92866056999992</v>
      </c>
      <c r="C336" s="113">
        <f t="shared" si="334"/>
        <v>577.30978474000005</v>
      </c>
      <c r="D336" s="114">
        <f t="shared" si="329"/>
        <v>6018.51</v>
      </c>
      <c r="E336" s="115">
        <f t="shared" si="316"/>
        <v>6075.69</v>
      </c>
      <c r="F336" s="116">
        <f t="shared" si="317"/>
        <v>44520</v>
      </c>
      <c r="G336" s="117">
        <f t="shared" si="321"/>
        <v>9.5006903702077317E-3</v>
      </c>
      <c r="H336" s="118">
        <f t="shared" si="335"/>
        <v>44581</v>
      </c>
      <c r="I336" s="118">
        <f t="shared" si="322"/>
        <v>44581</v>
      </c>
      <c r="J336" s="119">
        <f t="shared" si="330"/>
        <v>23</v>
      </c>
      <c r="K336" s="119">
        <f t="shared" si="319"/>
        <v>17</v>
      </c>
      <c r="L336" s="8">
        <f t="shared" si="331"/>
        <v>1.00701358</v>
      </c>
      <c r="M336" s="120">
        <f t="shared" si="318"/>
        <v>1.01249955</v>
      </c>
      <c r="N336" s="120">
        <f t="shared" si="313"/>
        <v>1.0820807187625028</v>
      </c>
      <c r="O336" s="113">
        <f t="shared" si="315"/>
        <v>1.0896699700000001</v>
      </c>
      <c r="P336" s="113">
        <f t="shared" si="323"/>
        <v>629.07713580999996</v>
      </c>
      <c r="Q336" s="167">
        <f t="shared" si="336"/>
        <v>0</v>
      </c>
      <c r="R336" s="168">
        <f t="shared" si="332"/>
        <v>0</v>
      </c>
      <c r="S336" s="113">
        <f t="shared" si="324"/>
        <v>0</v>
      </c>
      <c r="T336" s="123">
        <f t="shared" si="333"/>
        <v>9.4700000000000006E-2</v>
      </c>
      <c r="U336" s="121">
        <f t="shared" si="314"/>
        <v>17</v>
      </c>
      <c r="V336" s="121">
        <v>252</v>
      </c>
      <c r="W336" s="120">
        <f t="shared" si="325"/>
        <v>1.0061225</v>
      </c>
      <c r="X336" s="113">
        <f t="shared" si="326"/>
        <v>3.8515247600000002</v>
      </c>
      <c r="Y336" s="113">
        <f t="shared" si="327"/>
        <v>0</v>
      </c>
      <c r="Z336" s="126" t="str">
        <f t="shared" si="337"/>
        <v>J=</v>
      </c>
      <c r="AA336" s="118">
        <f t="shared" si="338"/>
        <v>44581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28"/>
        <v>44574</v>
      </c>
      <c r="B337" s="113">
        <f t="shared" si="320"/>
        <v>633.41631189999998</v>
      </c>
      <c r="C337" s="113">
        <f t="shared" si="334"/>
        <v>577.30978474000005</v>
      </c>
      <c r="D337" s="114">
        <f t="shared" si="329"/>
        <v>6018.51</v>
      </c>
      <c r="E337" s="115">
        <f t="shared" si="316"/>
        <v>6075.69</v>
      </c>
      <c r="F337" s="116">
        <f t="shared" si="317"/>
        <v>44520</v>
      </c>
      <c r="G337" s="117">
        <f t="shared" si="321"/>
        <v>9.5006903702077317E-3</v>
      </c>
      <c r="H337" s="118">
        <f t="shared" si="335"/>
        <v>44581</v>
      </c>
      <c r="I337" s="118">
        <f t="shared" si="322"/>
        <v>44581</v>
      </c>
      <c r="J337" s="119">
        <f t="shared" si="330"/>
        <v>23</v>
      </c>
      <c r="K337" s="119">
        <f t="shared" si="319"/>
        <v>18</v>
      </c>
      <c r="L337" s="8">
        <f t="shared" si="331"/>
        <v>1.00742767</v>
      </c>
      <c r="M337" s="120">
        <f t="shared" si="318"/>
        <v>1.01249955</v>
      </c>
      <c r="N337" s="120">
        <f t="shared" si="313"/>
        <v>1.0820807187625028</v>
      </c>
      <c r="O337" s="113">
        <f t="shared" si="315"/>
        <v>1.0901180500000001</v>
      </c>
      <c r="P337" s="113">
        <f t="shared" si="323"/>
        <v>629.33581677999996</v>
      </c>
      <c r="Q337" s="167">
        <f t="shared" si="336"/>
        <v>0</v>
      </c>
      <c r="R337" s="168">
        <f t="shared" si="332"/>
        <v>0</v>
      </c>
      <c r="S337" s="113">
        <f t="shared" si="324"/>
        <v>0</v>
      </c>
      <c r="T337" s="123">
        <f t="shared" si="333"/>
        <v>9.4700000000000006E-2</v>
      </c>
      <c r="U337" s="121">
        <f t="shared" si="314"/>
        <v>18</v>
      </c>
      <c r="V337" s="121">
        <v>252</v>
      </c>
      <c r="W337" s="120">
        <f t="shared" si="325"/>
        <v>1.0064838119999999</v>
      </c>
      <c r="X337" s="113">
        <f t="shared" si="326"/>
        <v>4.0804951200000001</v>
      </c>
      <c r="Y337" s="113">
        <f t="shared" si="327"/>
        <v>0</v>
      </c>
      <c r="Z337" s="126" t="str">
        <f t="shared" si="337"/>
        <v>J=</v>
      </c>
      <c r="AA337" s="118">
        <f t="shared" si="338"/>
        <v>44581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28"/>
        <v>44575</v>
      </c>
      <c r="B338" s="113">
        <f t="shared" si="320"/>
        <v>633.90434244000005</v>
      </c>
      <c r="C338" s="113">
        <f t="shared" si="334"/>
        <v>577.30978474000005</v>
      </c>
      <c r="D338" s="114">
        <f t="shared" si="329"/>
        <v>6018.51</v>
      </c>
      <c r="E338" s="115">
        <f t="shared" si="316"/>
        <v>6075.69</v>
      </c>
      <c r="F338" s="116">
        <f t="shared" si="317"/>
        <v>44520</v>
      </c>
      <c r="G338" s="117">
        <f t="shared" si="321"/>
        <v>9.5006903702077317E-3</v>
      </c>
      <c r="H338" s="118">
        <f t="shared" si="335"/>
        <v>44581</v>
      </c>
      <c r="I338" s="118">
        <f t="shared" si="322"/>
        <v>44581</v>
      </c>
      <c r="J338" s="119">
        <f t="shared" si="330"/>
        <v>23</v>
      </c>
      <c r="K338" s="119">
        <f t="shared" si="319"/>
        <v>19</v>
      </c>
      <c r="L338" s="8">
        <f t="shared" si="331"/>
        <v>1.0078419300000001</v>
      </c>
      <c r="M338" s="120">
        <f t="shared" si="318"/>
        <v>1.01249955</v>
      </c>
      <c r="N338" s="120">
        <f t="shared" si="313"/>
        <v>1.0820807187625028</v>
      </c>
      <c r="O338" s="113">
        <f t="shared" si="315"/>
        <v>1.09056632</v>
      </c>
      <c r="P338" s="113">
        <f t="shared" si="323"/>
        <v>629.59460744</v>
      </c>
      <c r="Q338" s="167">
        <f t="shared" si="336"/>
        <v>0</v>
      </c>
      <c r="R338" s="168">
        <f t="shared" si="332"/>
        <v>0</v>
      </c>
      <c r="S338" s="113">
        <f t="shared" si="324"/>
        <v>0</v>
      </c>
      <c r="T338" s="123">
        <f t="shared" si="333"/>
        <v>9.4700000000000006E-2</v>
      </c>
      <c r="U338" s="121">
        <f t="shared" si="314"/>
        <v>19</v>
      </c>
      <c r="V338" s="121">
        <v>252</v>
      </c>
      <c r="W338" s="120">
        <f t="shared" si="325"/>
        <v>1.0068452539999999</v>
      </c>
      <c r="X338" s="113">
        <f t="shared" si="326"/>
        <v>4.3097349999999999</v>
      </c>
      <c r="Y338" s="113">
        <f t="shared" si="327"/>
        <v>0</v>
      </c>
      <c r="Z338" s="126" t="str">
        <f t="shared" si="337"/>
        <v>J=</v>
      </c>
      <c r="AA338" s="118">
        <f t="shared" si="338"/>
        <v>44581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28"/>
        <v>44576</v>
      </c>
      <c r="B339" s="113">
        <f t="shared" si="320"/>
        <v>634.39274016000002</v>
      </c>
      <c r="C339" s="113">
        <f t="shared" si="334"/>
        <v>577.30978474000005</v>
      </c>
      <c r="D339" s="114">
        <f t="shared" si="329"/>
        <v>6018.51</v>
      </c>
      <c r="E339" s="115">
        <f t="shared" si="316"/>
        <v>6075.69</v>
      </c>
      <c r="F339" s="116">
        <f t="shared" si="317"/>
        <v>44520</v>
      </c>
      <c r="G339" s="117">
        <f t="shared" si="321"/>
        <v>9.5006903702077317E-3</v>
      </c>
      <c r="H339" s="118">
        <f t="shared" si="335"/>
        <v>44581</v>
      </c>
      <c r="I339" s="118">
        <f t="shared" si="322"/>
        <v>44581</v>
      </c>
      <c r="J339" s="119">
        <f t="shared" si="330"/>
        <v>23</v>
      </c>
      <c r="K339" s="119">
        <f t="shared" si="319"/>
        <v>20</v>
      </c>
      <c r="L339" s="8">
        <f t="shared" si="331"/>
        <v>1.0082563600000001</v>
      </c>
      <c r="M339" s="120">
        <f t="shared" si="318"/>
        <v>1.01249955</v>
      </c>
      <c r="N339" s="120">
        <f t="shared" si="313"/>
        <v>1.0820807187625028</v>
      </c>
      <c r="O339" s="113">
        <f t="shared" si="315"/>
        <v>1.09101476</v>
      </c>
      <c r="P339" s="113">
        <f t="shared" si="323"/>
        <v>629.85349624000003</v>
      </c>
      <c r="Q339" s="167">
        <f t="shared" si="336"/>
        <v>0</v>
      </c>
      <c r="R339" s="168">
        <f t="shared" si="332"/>
        <v>0</v>
      </c>
      <c r="S339" s="113">
        <f t="shared" si="324"/>
        <v>0</v>
      </c>
      <c r="T339" s="123">
        <f t="shared" si="333"/>
        <v>9.4700000000000006E-2</v>
      </c>
      <c r="U339" s="121">
        <f t="shared" si="314"/>
        <v>20</v>
      </c>
      <c r="V339" s="121">
        <v>252</v>
      </c>
      <c r="W339" s="120">
        <f t="shared" si="325"/>
        <v>1.0072068249999999</v>
      </c>
      <c r="X339" s="113">
        <f t="shared" si="326"/>
        <v>4.5392439199999997</v>
      </c>
      <c r="Y339" s="113">
        <f t="shared" si="327"/>
        <v>0</v>
      </c>
      <c r="Z339" s="126" t="str">
        <f t="shared" si="337"/>
        <v>J=</v>
      </c>
      <c r="AA339" s="118">
        <f t="shared" si="338"/>
        <v>44581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28"/>
        <v>44577</v>
      </c>
      <c r="B340" s="113">
        <f t="shared" si="320"/>
        <v>634.39274016000002</v>
      </c>
      <c r="C340" s="113">
        <f t="shared" si="334"/>
        <v>577.30978474000005</v>
      </c>
      <c r="D340" s="114">
        <f t="shared" si="329"/>
        <v>6018.51</v>
      </c>
      <c r="E340" s="115">
        <f t="shared" si="316"/>
        <v>6075.69</v>
      </c>
      <c r="F340" s="116">
        <f t="shared" si="317"/>
        <v>44520</v>
      </c>
      <c r="G340" s="117">
        <f t="shared" si="321"/>
        <v>9.5006903702077317E-3</v>
      </c>
      <c r="H340" s="118">
        <f t="shared" si="335"/>
        <v>44581</v>
      </c>
      <c r="I340" s="118">
        <f t="shared" si="322"/>
        <v>44581</v>
      </c>
      <c r="J340" s="119">
        <f t="shared" si="330"/>
        <v>23</v>
      </c>
      <c r="K340" s="119">
        <f t="shared" si="319"/>
        <v>20</v>
      </c>
      <c r="L340" s="8">
        <f t="shared" si="331"/>
        <v>1.0082563600000001</v>
      </c>
      <c r="M340" s="120">
        <f t="shared" si="318"/>
        <v>1.01249955</v>
      </c>
      <c r="N340" s="120">
        <f t="shared" si="313"/>
        <v>1.0820807187625028</v>
      </c>
      <c r="O340" s="113">
        <f t="shared" si="315"/>
        <v>1.09101476</v>
      </c>
      <c r="P340" s="113">
        <f t="shared" si="323"/>
        <v>629.85349624000003</v>
      </c>
      <c r="Q340" s="167">
        <f t="shared" si="336"/>
        <v>0</v>
      </c>
      <c r="R340" s="168">
        <f t="shared" si="332"/>
        <v>0</v>
      </c>
      <c r="S340" s="113">
        <f t="shared" si="324"/>
        <v>0</v>
      </c>
      <c r="T340" s="123">
        <f t="shared" si="333"/>
        <v>9.4700000000000006E-2</v>
      </c>
      <c r="U340" s="121">
        <f t="shared" si="314"/>
        <v>20</v>
      </c>
      <c r="V340" s="121">
        <v>252</v>
      </c>
      <c r="W340" s="120">
        <f t="shared" si="325"/>
        <v>1.0072068249999999</v>
      </c>
      <c r="X340" s="113">
        <f t="shared" si="326"/>
        <v>4.5392439199999997</v>
      </c>
      <c r="Y340" s="113">
        <f t="shared" si="327"/>
        <v>0</v>
      </c>
      <c r="Z340" s="126" t="str">
        <f t="shared" si="337"/>
        <v>J=</v>
      </c>
      <c r="AA340" s="118">
        <f t="shared" si="338"/>
        <v>44581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28"/>
        <v>44578</v>
      </c>
      <c r="B341" s="113">
        <f t="shared" si="320"/>
        <v>634.39274016000002</v>
      </c>
      <c r="C341" s="113">
        <f t="shared" si="334"/>
        <v>577.30978474000005</v>
      </c>
      <c r="D341" s="114">
        <f t="shared" si="329"/>
        <v>6018.51</v>
      </c>
      <c r="E341" s="115">
        <f t="shared" si="316"/>
        <v>6075.69</v>
      </c>
      <c r="F341" s="116">
        <f t="shared" si="317"/>
        <v>44520</v>
      </c>
      <c r="G341" s="117">
        <f t="shared" si="321"/>
        <v>9.5006903702077317E-3</v>
      </c>
      <c r="H341" s="118">
        <f t="shared" si="335"/>
        <v>44581</v>
      </c>
      <c r="I341" s="118">
        <f t="shared" si="322"/>
        <v>44581</v>
      </c>
      <c r="J341" s="119">
        <f t="shared" si="330"/>
        <v>23</v>
      </c>
      <c r="K341" s="119">
        <f t="shared" si="319"/>
        <v>20</v>
      </c>
      <c r="L341" s="8">
        <f t="shared" si="331"/>
        <v>1.0082563600000001</v>
      </c>
      <c r="M341" s="120">
        <f t="shared" si="318"/>
        <v>1.01249955</v>
      </c>
      <c r="N341" s="120">
        <f t="shared" si="313"/>
        <v>1.0820807187625028</v>
      </c>
      <c r="O341" s="113">
        <f t="shared" si="315"/>
        <v>1.09101476</v>
      </c>
      <c r="P341" s="113">
        <f t="shared" si="323"/>
        <v>629.85349624000003</v>
      </c>
      <c r="Q341" s="167">
        <f t="shared" si="336"/>
        <v>0</v>
      </c>
      <c r="R341" s="168">
        <f t="shared" si="332"/>
        <v>0</v>
      </c>
      <c r="S341" s="113">
        <f t="shared" si="324"/>
        <v>0</v>
      </c>
      <c r="T341" s="123">
        <f t="shared" si="333"/>
        <v>9.4700000000000006E-2</v>
      </c>
      <c r="U341" s="121">
        <f t="shared" si="314"/>
        <v>20</v>
      </c>
      <c r="V341" s="121">
        <v>252</v>
      </c>
      <c r="W341" s="120">
        <f t="shared" si="325"/>
        <v>1.0072068249999999</v>
      </c>
      <c r="X341" s="113">
        <f t="shared" si="326"/>
        <v>4.5392439199999997</v>
      </c>
      <c r="Y341" s="113">
        <f t="shared" si="327"/>
        <v>0</v>
      </c>
      <c r="Z341" s="126" t="str">
        <f t="shared" si="337"/>
        <v>J=</v>
      </c>
      <c r="AA341" s="118">
        <f t="shared" si="338"/>
        <v>44581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28"/>
        <v>44579</v>
      </c>
      <c r="B342" s="113">
        <f t="shared" si="320"/>
        <v>634.88152396999999</v>
      </c>
      <c r="C342" s="113">
        <f t="shared" si="334"/>
        <v>577.30978474000005</v>
      </c>
      <c r="D342" s="114">
        <f t="shared" si="329"/>
        <v>6018.51</v>
      </c>
      <c r="E342" s="115">
        <f t="shared" si="316"/>
        <v>6075.69</v>
      </c>
      <c r="F342" s="116">
        <f t="shared" si="317"/>
        <v>44520</v>
      </c>
      <c r="G342" s="117">
        <f t="shared" si="321"/>
        <v>9.5006903702077317E-3</v>
      </c>
      <c r="H342" s="118">
        <f t="shared" si="335"/>
        <v>44581</v>
      </c>
      <c r="I342" s="118">
        <f t="shared" si="322"/>
        <v>44581</v>
      </c>
      <c r="J342" s="119">
        <f t="shared" si="330"/>
        <v>23</v>
      </c>
      <c r="K342" s="119">
        <f t="shared" si="319"/>
        <v>21</v>
      </c>
      <c r="L342" s="8">
        <f t="shared" si="331"/>
        <v>1.0086709700000001</v>
      </c>
      <c r="M342" s="120">
        <f t="shared" si="318"/>
        <v>1.01249955</v>
      </c>
      <c r="N342" s="120">
        <f t="shared" si="313"/>
        <v>1.0820807187625028</v>
      </c>
      <c r="O342" s="113">
        <f t="shared" si="315"/>
        <v>1.0914634000000001</v>
      </c>
      <c r="P342" s="113">
        <f t="shared" si="323"/>
        <v>630.11250050000001</v>
      </c>
      <c r="Q342" s="167">
        <f t="shared" si="336"/>
        <v>0</v>
      </c>
      <c r="R342" s="168">
        <f t="shared" si="332"/>
        <v>0</v>
      </c>
      <c r="S342" s="113">
        <f t="shared" si="324"/>
        <v>0</v>
      </c>
      <c r="T342" s="123">
        <f t="shared" si="333"/>
        <v>9.4700000000000006E-2</v>
      </c>
      <c r="U342" s="121">
        <f t="shared" si="314"/>
        <v>21</v>
      </c>
      <c r="V342" s="121">
        <v>252</v>
      </c>
      <c r="W342" s="120">
        <f t="shared" si="325"/>
        <v>1.0075685270000001</v>
      </c>
      <c r="X342" s="113">
        <f t="shared" si="326"/>
        <v>4.7690234699999996</v>
      </c>
      <c r="Y342" s="113">
        <f t="shared" si="327"/>
        <v>0</v>
      </c>
      <c r="Z342" s="126" t="str">
        <f t="shared" si="337"/>
        <v>J=</v>
      </c>
      <c r="AA342" s="118">
        <f t="shared" si="338"/>
        <v>44581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28"/>
        <v>44580</v>
      </c>
      <c r="B343" s="113">
        <f t="shared" si="320"/>
        <v>635.37068120000004</v>
      </c>
      <c r="C343" s="113">
        <f t="shared" si="334"/>
        <v>577.30978474000005</v>
      </c>
      <c r="D343" s="114">
        <f t="shared" si="329"/>
        <v>6018.51</v>
      </c>
      <c r="E343" s="115">
        <f t="shared" si="316"/>
        <v>6075.69</v>
      </c>
      <c r="F343" s="116">
        <f t="shared" si="317"/>
        <v>44520</v>
      </c>
      <c r="G343" s="117">
        <f t="shared" si="321"/>
        <v>9.5006903702077317E-3</v>
      </c>
      <c r="H343" s="118">
        <f t="shared" si="335"/>
        <v>44581</v>
      </c>
      <c r="I343" s="118">
        <f t="shared" si="322"/>
        <v>44581</v>
      </c>
      <c r="J343" s="119">
        <f t="shared" si="330"/>
        <v>23</v>
      </c>
      <c r="K343" s="119">
        <f t="shared" si="319"/>
        <v>22</v>
      </c>
      <c r="L343" s="8">
        <f t="shared" si="331"/>
        <v>1.00908574</v>
      </c>
      <c r="M343" s="120">
        <f t="shared" si="318"/>
        <v>1.01249955</v>
      </c>
      <c r="N343" s="120">
        <f t="shared" si="313"/>
        <v>1.0820807187625028</v>
      </c>
      <c r="O343" s="113">
        <f t="shared" si="315"/>
        <v>1.09191222</v>
      </c>
      <c r="P343" s="113">
        <f t="shared" si="323"/>
        <v>630.37160868000001</v>
      </c>
      <c r="Q343" s="167">
        <f t="shared" si="336"/>
        <v>0</v>
      </c>
      <c r="R343" s="168">
        <f t="shared" si="332"/>
        <v>0</v>
      </c>
      <c r="S343" s="113">
        <f t="shared" si="324"/>
        <v>0</v>
      </c>
      <c r="T343" s="123">
        <f t="shared" si="333"/>
        <v>9.4700000000000006E-2</v>
      </c>
      <c r="U343" s="121">
        <f t="shared" si="314"/>
        <v>22</v>
      </c>
      <c r="V343" s="121">
        <v>252</v>
      </c>
      <c r="W343" s="120">
        <f t="shared" si="325"/>
        <v>1.0079303580000001</v>
      </c>
      <c r="X343" s="113">
        <f t="shared" si="326"/>
        <v>4.9990725200000004</v>
      </c>
      <c r="Y343" s="113">
        <f t="shared" si="327"/>
        <v>0</v>
      </c>
      <c r="Z343" s="126" t="str">
        <f t="shared" si="337"/>
        <v>J=</v>
      </c>
      <c r="AA343" s="118">
        <f t="shared" si="338"/>
        <v>44581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28"/>
        <v>44581</v>
      </c>
      <c r="B344" s="113">
        <f t="shared" si="320"/>
        <v>635.86021915000003</v>
      </c>
      <c r="C344" s="113">
        <f t="shared" si="334"/>
        <v>577.30978474000005</v>
      </c>
      <c r="D344" s="114">
        <f t="shared" si="329"/>
        <v>6018.51</v>
      </c>
      <c r="E344" s="115">
        <f t="shared" si="316"/>
        <v>6075.69</v>
      </c>
      <c r="F344" s="116">
        <f t="shared" si="317"/>
        <v>44520</v>
      </c>
      <c r="G344" s="117">
        <f t="shared" si="321"/>
        <v>9.5006903702077317E-3</v>
      </c>
      <c r="H344" s="118">
        <f t="shared" si="335"/>
        <v>44613</v>
      </c>
      <c r="I344" s="118">
        <f t="shared" si="322"/>
        <v>44581</v>
      </c>
      <c r="J344" s="119">
        <f t="shared" si="330"/>
        <v>23</v>
      </c>
      <c r="K344" s="119">
        <f t="shared" si="319"/>
        <v>23</v>
      </c>
      <c r="L344" s="8">
        <f t="shared" si="331"/>
        <v>1.0095006900000001</v>
      </c>
      <c r="M344" s="120">
        <f t="shared" si="318"/>
        <v>1.01249955</v>
      </c>
      <c r="N344" s="120">
        <f t="shared" si="313"/>
        <v>1.0820807187625028</v>
      </c>
      <c r="O344" s="113">
        <f t="shared" si="315"/>
        <v>1.0923612300000001</v>
      </c>
      <c r="P344" s="113">
        <f t="shared" si="323"/>
        <v>630.63082654000004</v>
      </c>
      <c r="Q344" s="167">
        <f t="shared" si="336"/>
        <v>11</v>
      </c>
      <c r="R344" s="168">
        <f t="shared" si="332"/>
        <v>5.8595073686357753E-2</v>
      </c>
      <c r="S344" s="113">
        <f t="shared" si="324"/>
        <v>36.951859749999997</v>
      </c>
      <c r="T344" s="123">
        <f t="shared" si="333"/>
        <v>9.4700000000000006E-2</v>
      </c>
      <c r="U344" s="121">
        <f t="shared" si="314"/>
        <v>23</v>
      </c>
      <c r="V344" s="121">
        <v>252</v>
      </c>
      <c r="W344" s="120">
        <f t="shared" si="325"/>
        <v>1.00829232</v>
      </c>
      <c r="X344" s="113">
        <f t="shared" si="326"/>
        <v>5.2293926099999997</v>
      </c>
      <c r="Y344" s="113">
        <f t="shared" si="327"/>
        <v>42.181252359999995</v>
      </c>
      <c r="Z344" s="126" t="str">
        <f t="shared" si="337"/>
        <v>J=</v>
      </c>
      <c r="AA344" s="118">
        <f t="shared" si="338"/>
        <v>44581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28"/>
        <v>44582</v>
      </c>
      <c r="B345" s="113">
        <f t="shared" si="320"/>
        <v>594.08853005000003</v>
      </c>
      <c r="C345" s="113">
        <f t="shared" si="334"/>
        <v>543.48227537000002</v>
      </c>
      <c r="D345" s="114">
        <f t="shared" si="329"/>
        <v>6075.69</v>
      </c>
      <c r="E345" s="115">
        <f t="shared" si="316"/>
        <v>6120.04</v>
      </c>
      <c r="F345" s="116">
        <f t="shared" si="317"/>
        <v>44550</v>
      </c>
      <c r="G345" s="117">
        <f t="shared" si="321"/>
        <v>7.2995824342585447E-3</v>
      </c>
      <c r="H345" s="118">
        <f t="shared" si="335"/>
        <v>44613</v>
      </c>
      <c r="I345" s="118">
        <f t="shared" si="322"/>
        <v>44613</v>
      </c>
      <c r="J345" s="119">
        <f t="shared" si="330"/>
        <v>22</v>
      </c>
      <c r="K345" s="119">
        <f t="shared" si="319"/>
        <v>1</v>
      </c>
      <c r="L345" s="8">
        <f t="shared" si="331"/>
        <v>1.00033064</v>
      </c>
      <c r="M345" s="120">
        <f t="shared" si="318"/>
        <v>1.0095006900000001</v>
      </c>
      <c r="N345" s="120">
        <f t="shared" si="313"/>
        <v>1.0923612322264427</v>
      </c>
      <c r="O345" s="113">
        <f t="shared" si="315"/>
        <v>1.0927224099999999</v>
      </c>
      <c r="P345" s="113">
        <f t="shared" si="323"/>
        <v>593.87526173000003</v>
      </c>
      <c r="Q345" s="167">
        <f t="shared" si="336"/>
        <v>0</v>
      </c>
      <c r="R345" s="168">
        <f t="shared" si="332"/>
        <v>0</v>
      </c>
      <c r="S345" s="113">
        <f t="shared" si="324"/>
        <v>0</v>
      </c>
      <c r="T345" s="123">
        <f t="shared" si="333"/>
        <v>9.4700000000000006E-2</v>
      </c>
      <c r="U345" s="121">
        <f t="shared" si="314"/>
        <v>1</v>
      </c>
      <c r="V345" s="121">
        <v>252</v>
      </c>
      <c r="W345" s="120">
        <f t="shared" si="325"/>
        <v>1.000359113</v>
      </c>
      <c r="X345" s="113">
        <f t="shared" si="326"/>
        <v>0.21326832000000001</v>
      </c>
      <c r="Y345" s="113">
        <f t="shared" si="327"/>
        <v>0</v>
      </c>
      <c r="Z345" s="126" t="str">
        <f t="shared" si="337"/>
        <v>J=</v>
      </c>
      <c r="AA345" s="118">
        <f t="shared" si="338"/>
        <v>44613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28"/>
        <v>44583</v>
      </c>
      <c r="B346" s="113">
        <f t="shared" si="320"/>
        <v>594.49837678999995</v>
      </c>
      <c r="C346" s="113">
        <f t="shared" si="334"/>
        <v>543.48227537000002</v>
      </c>
      <c r="D346" s="114">
        <f t="shared" si="329"/>
        <v>6075.69</v>
      </c>
      <c r="E346" s="115">
        <f t="shared" si="316"/>
        <v>6120.04</v>
      </c>
      <c r="F346" s="116">
        <f t="shared" si="317"/>
        <v>44550</v>
      </c>
      <c r="G346" s="117">
        <f t="shared" si="321"/>
        <v>7.2995824342585447E-3</v>
      </c>
      <c r="H346" s="118">
        <f t="shared" si="335"/>
        <v>44613</v>
      </c>
      <c r="I346" s="118">
        <f t="shared" si="322"/>
        <v>44613</v>
      </c>
      <c r="J346" s="119">
        <f t="shared" si="330"/>
        <v>22</v>
      </c>
      <c r="K346" s="119">
        <f t="shared" si="319"/>
        <v>2</v>
      </c>
      <c r="L346" s="8">
        <f t="shared" si="331"/>
        <v>1.0006614</v>
      </c>
      <c r="M346" s="120">
        <f t="shared" si="318"/>
        <v>1.0095006900000001</v>
      </c>
      <c r="N346" s="120">
        <f t="shared" si="313"/>
        <v>1.0923612322264427</v>
      </c>
      <c r="O346" s="113">
        <f t="shared" si="315"/>
        <v>1.0930837099999999</v>
      </c>
      <c r="P346" s="113">
        <f t="shared" si="323"/>
        <v>594.07162187999995</v>
      </c>
      <c r="Q346" s="167">
        <f t="shared" si="336"/>
        <v>0</v>
      </c>
      <c r="R346" s="168">
        <f t="shared" si="332"/>
        <v>0</v>
      </c>
      <c r="S346" s="113">
        <f t="shared" si="324"/>
        <v>0</v>
      </c>
      <c r="T346" s="123">
        <f t="shared" si="333"/>
        <v>9.4700000000000006E-2</v>
      </c>
      <c r="U346" s="121">
        <f t="shared" si="314"/>
        <v>2</v>
      </c>
      <c r="V346" s="121">
        <v>252</v>
      </c>
      <c r="W346" s="120">
        <f t="shared" si="325"/>
        <v>1.0007183559999999</v>
      </c>
      <c r="X346" s="113">
        <f t="shared" si="326"/>
        <v>0.42675490999999999</v>
      </c>
      <c r="Y346" s="113">
        <f t="shared" si="327"/>
        <v>0</v>
      </c>
      <c r="Z346" s="126" t="str">
        <f t="shared" si="337"/>
        <v>J=</v>
      </c>
      <c r="AA346" s="118">
        <f t="shared" si="338"/>
        <v>44613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28"/>
        <v>44584</v>
      </c>
      <c r="B347" s="113">
        <f t="shared" si="320"/>
        <v>594.49837678999995</v>
      </c>
      <c r="C347" s="113">
        <f t="shared" si="334"/>
        <v>543.48227537000002</v>
      </c>
      <c r="D347" s="114">
        <f t="shared" si="329"/>
        <v>6075.69</v>
      </c>
      <c r="E347" s="115">
        <f t="shared" si="316"/>
        <v>6120.04</v>
      </c>
      <c r="F347" s="116">
        <f t="shared" si="317"/>
        <v>44550</v>
      </c>
      <c r="G347" s="117">
        <f t="shared" si="321"/>
        <v>7.2995824342585447E-3</v>
      </c>
      <c r="H347" s="118">
        <f t="shared" si="335"/>
        <v>44613</v>
      </c>
      <c r="I347" s="118">
        <f t="shared" si="322"/>
        <v>44613</v>
      </c>
      <c r="J347" s="119">
        <f t="shared" si="330"/>
        <v>22</v>
      </c>
      <c r="K347" s="119">
        <f t="shared" si="319"/>
        <v>2</v>
      </c>
      <c r="L347" s="8">
        <f t="shared" si="331"/>
        <v>1.0006614</v>
      </c>
      <c r="M347" s="120">
        <f t="shared" si="318"/>
        <v>1.0095006900000001</v>
      </c>
      <c r="N347" s="120">
        <f t="shared" si="313"/>
        <v>1.0923612322264427</v>
      </c>
      <c r="O347" s="113">
        <f t="shared" si="315"/>
        <v>1.0930837099999999</v>
      </c>
      <c r="P347" s="113">
        <f t="shared" si="323"/>
        <v>594.07162187999995</v>
      </c>
      <c r="Q347" s="167">
        <f t="shared" si="336"/>
        <v>0</v>
      </c>
      <c r="R347" s="168">
        <f t="shared" si="332"/>
        <v>0</v>
      </c>
      <c r="S347" s="113">
        <f t="shared" si="324"/>
        <v>0</v>
      </c>
      <c r="T347" s="123">
        <f t="shared" si="333"/>
        <v>9.4700000000000006E-2</v>
      </c>
      <c r="U347" s="121">
        <f t="shared" si="314"/>
        <v>2</v>
      </c>
      <c r="V347" s="121">
        <v>252</v>
      </c>
      <c r="W347" s="120">
        <f t="shared" si="325"/>
        <v>1.0007183559999999</v>
      </c>
      <c r="X347" s="113">
        <f t="shared" si="326"/>
        <v>0.42675490999999999</v>
      </c>
      <c r="Y347" s="113">
        <f t="shared" si="327"/>
        <v>0</v>
      </c>
      <c r="Z347" s="126" t="str">
        <f t="shared" si="337"/>
        <v>J=</v>
      </c>
      <c r="AA347" s="118">
        <f t="shared" si="338"/>
        <v>44613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28"/>
        <v>44585</v>
      </c>
      <c r="B348" s="113">
        <f t="shared" si="320"/>
        <v>594.49837678999995</v>
      </c>
      <c r="C348" s="113">
        <f t="shared" si="334"/>
        <v>543.48227537000002</v>
      </c>
      <c r="D348" s="114">
        <f t="shared" si="329"/>
        <v>6075.69</v>
      </c>
      <c r="E348" s="115">
        <f t="shared" si="316"/>
        <v>6120.04</v>
      </c>
      <c r="F348" s="116">
        <f t="shared" si="317"/>
        <v>44550</v>
      </c>
      <c r="G348" s="117">
        <f t="shared" si="321"/>
        <v>7.2995824342585447E-3</v>
      </c>
      <c r="H348" s="118">
        <f t="shared" si="335"/>
        <v>44613</v>
      </c>
      <c r="I348" s="118">
        <f t="shared" si="322"/>
        <v>44613</v>
      </c>
      <c r="J348" s="119">
        <f t="shared" si="330"/>
        <v>22</v>
      </c>
      <c r="K348" s="119">
        <f t="shared" si="319"/>
        <v>2</v>
      </c>
      <c r="L348" s="8">
        <f t="shared" si="331"/>
        <v>1.0006614</v>
      </c>
      <c r="M348" s="120">
        <f t="shared" si="318"/>
        <v>1.0095006900000001</v>
      </c>
      <c r="N348" s="120">
        <f t="shared" si="313"/>
        <v>1.0923612322264427</v>
      </c>
      <c r="O348" s="113">
        <f t="shared" si="315"/>
        <v>1.0930837099999999</v>
      </c>
      <c r="P348" s="113">
        <f t="shared" si="323"/>
        <v>594.07162187999995</v>
      </c>
      <c r="Q348" s="167">
        <f t="shared" si="336"/>
        <v>0</v>
      </c>
      <c r="R348" s="168">
        <f t="shared" si="332"/>
        <v>0</v>
      </c>
      <c r="S348" s="113">
        <f t="shared" si="324"/>
        <v>0</v>
      </c>
      <c r="T348" s="123">
        <f t="shared" si="333"/>
        <v>9.4700000000000006E-2</v>
      </c>
      <c r="U348" s="121">
        <f t="shared" si="314"/>
        <v>2</v>
      </c>
      <c r="V348" s="121">
        <v>252</v>
      </c>
      <c r="W348" s="120">
        <f t="shared" si="325"/>
        <v>1.0007183559999999</v>
      </c>
      <c r="X348" s="113">
        <f t="shared" si="326"/>
        <v>0.42675490999999999</v>
      </c>
      <c r="Y348" s="113">
        <f t="shared" si="327"/>
        <v>0</v>
      </c>
      <c r="Z348" s="126" t="str">
        <f t="shared" si="337"/>
        <v>J=</v>
      </c>
      <c r="AA348" s="118">
        <f t="shared" si="338"/>
        <v>44613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28"/>
        <v>44586</v>
      </c>
      <c r="B349" s="113">
        <f t="shared" si="320"/>
        <v>594.90851138999994</v>
      </c>
      <c r="C349" s="113">
        <f t="shared" si="334"/>
        <v>543.48227537000002</v>
      </c>
      <c r="D349" s="114">
        <f t="shared" si="329"/>
        <v>6075.69</v>
      </c>
      <c r="E349" s="115">
        <f t="shared" si="316"/>
        <v>6120.04</v>
      </c>
      <c r="F349" s="116">
        <f t="shared" si="317"/>
        <v>44550</v>
      </c>
      <c r="G349" s="117">
        <f t="shared" si="321"/>
        <v>7.2995824342585447E-3</v>
      </c>
      <c r="H349" s="118">
        <f t="shared" si="335"/>
        <v>44613</v>
      </c>
      <c r="I349" s="118">
        <f t="shared" si="322"/>
        <v>44613</v>
      </c>
      <c r="J349" s="119">
        <f t="shared" si="330"/>
        <v>22</v>
      </c>
      <c r="K349" s="119">
        <f t="shared" si="319"/>
        <v>3</v>
      </c>
      <c r="L349" s="8">
        <f t="shared" si="331"/>
        <v>1.00099227</v>
      </c>
      <c r="M349" s="120">
        <f t="shared" si="318"/>
        <v>1.0095006900000001</v>
      </c>
      <c r="N349" s="120">
        <f t="shared" si="313"/>
        <v>1.0923612322264427</v>
      </c>
      <c r="O349" s="113">
        <f t="shared" si="315"/>
        <v>1.09344514</v>
      </c>
      <c r="P349" s="113">
        <f t="shared" si="323"/>
        <v>594.26805266999997</v>
      </c>
      <c r="Q349" s="167">
        <f t="shared" si="336"/>
        <v>0</v>
      </c>
      <c r="R349" s="168">
        <f t="shared" si="332"/>
        <v>0</v>
      </c>
      <c r="S349" s="113">
        <f t="shared" si="324"/>
        <v>0</v>
      </c>
      <c r="T349" s="123">
        <f t="shared" si="333"/>
        <v>9.4700000000000006E-2</v>
      </c>
      <c r="U349" s="121">
        <f t="shared" si="314"/>
        <v>3</v>
      </c>
      <c r="V349" s="121">
        <v>252</v>
      </c>
      <c r="W349" s="120">
        <f t="shared" si="325"/>
        <v>1.001077727</v>
      </c>
      <c r="X349" s="113">
        <f t="shared" si="326"/>
        <v>0.64045872000000004</v>
      </c>
      <c r="Y349" s="113">
        <f t="shared" si="327"/>
        <v>0</v>
      </c>
      <c r="Z349" s="126" t="str">
        <f t="shared" si="337"/>
        <v>J=</v>
      </c>
      <c r="AA349" s="118">
        <f t="shared" si="338"/>
        <v>44613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28"/>
        <v>44587</v>
      </c>
      <c r="B350" s="113">
        <f t="shared" si="320"/>
        <v>595.31892977999996</v>
      </c>
      <c r="C350" s="113">
        <f t="shared" si="334"/>
        <v>543.48227537000002</v>
      </c>
      <c r="D350" s="114">
        <f t="shared" si="329"/>
        <v>6075.69</v>
      </c>
      <c r="E350" s="115">
        <f t="shared" si="316"/>
        <v>6120.04</v>
      </c>
      <c r="F350" s="116">
        <f t="shared" si="317"/>
        <v>44550</v>
      </c>
      <c r="G350" s="117">
        <f t="shared" si="321"/>
        <v>7.2995824342585447E-3</v>
      </c>
      <c r="H350" s="118">
        <f t="shared" si="335"/>
        <v>44613</v>
      </c>
      <c r="I350" s="118">
        <f t="shared" si="322"/>
        <v>44613</v>
      </c>
      <c r="J350" s="119">
        <f t="shared" si="330"/>
        <v>22</v>
      </c>
      <c r="K350" s="119">
        <f t="shared" si="319"/>
        <v>4</v>
      </c>
      <c r="L350" s="8">
        <f t="shared" si="331"/>
        <v>1.00132325</v>
      </c>
      <c r="M350" s="120">
        <f t="shared" si="318"/>
        <v>1.0095006900000001</v>
      </c>
      <c r="N350" s="120">
        <f t="shared" si="313"/>
        <v>1.0923612322264427</v>
      </c>
      <c r="O350" s="113">
        <f t="shared" si="315"/>
        <v>1.0938066900000001</v>
      </c>
      <c r="P350" s="113">
        <f t="shared" si="323"/>
        <v>594.46454869000002</v>
      </c>
      <c r="Q350" s="167">
        <f t="shared" si="336"/>
        <v>0</v>
      </c>
      <c r="R350" s="168">
        <f t="shared" si="332"/>
        <v>0</v>
      </c>
      <c r="S350" s="113">
        <f t="shared" si="324"/>
        <v>0</v>
      </c>
      <c r="T350" s="123">
        <f t="shared" si="333"/>
        <v>9.4700000000000006E-2</v>
      </c>
      <c r="U350" s="121">
        <f t="shared" si="314"/>
        <v>4</v>
      </c>
      <c r="V350" s="121">
        <v>252</v>
      </c>
      <c r="W350" s="120">
        <f t="shared" si="325"/>
        <v>1.0014372279999999</v>
      </c>
      <c r="X350" s="113">
        <f t="shared" si="326"/>
        <v>0.85438108999999995</v>
      </c>
      <c r="Y350" s="113">
        <f t="shared" si="327"/>
        <v>0</v>
      </c>
      <c r="Z350" s="126" t="str">
        <f t="shared" si="337"/>
        <v>J=</v>
      </c>
      <c r="AA350" s="118">
        <f t="shared" si="338"/>
        <v>44613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28"/>
        <v>44588</v>
      </c>
      <c r="B351" s="113">
        <f t="shared" si="320"/>
        <v>595.72962544999996</v>
      </c>
      <c r="C351" s="113">
        <f t="shared" si="334"/>
        <v>543.48227537000002</v>
      </c>
      <c r="D351" s="114">
        <f t="shared" si="329"/>
        <v>6075.69</v>
      </c>
      <c r="E351" s="115">
        <f t="shared" si="316"/>
        <v>6120.04</v>
      </c>
      <c r="F351" s="116">
        <f t="shared" si="317"/>
        <v>44550</v>
      </c>
      <c r="G351" s="117">
        <f t="shared" si="321"/>
        <v>7.2995824342585447E-3</v>
      </c>
      <c r="H351" s="118">
        <f t="shared" si="335"/>
        <v>44613</v>
      </c>
      <c r="I351" s="118">
        <f t="shared" si="322"/>
        <v>44613</v>
      </c>
      <c r="J351" s="119">
        <f t="shared" si="330"/>
        <v>22</v>
      </c>
      <c r="K351" s="119">
        <f t="shared" si="319"/>
        <v>5</v>
      </c>
      <c r="L351" s="8">
        <f t="shared" si="331"/>
        <v>1.00165433</v>
      </c>
      <c r="M351" s="120">
        <f t="shared" si="318"/>
        <v>1.0095006900000001</v>
      </c>
      <c r="N351" s="120">
        <f t="shared" ref="N351:N414" si="339">IF(I351&gt;I350,N350*M351,N350)</f>
        <v>1.0923612322264427</v>
      </c>
      <c r="O351" s="113">
        <f t="shared" si="315"/>
        <v>1.0941683499999999</v>
      </c>
      <c r="P351" s="113">
        <f t="shared" si="323"/>
        <v>594.66110448999996</v>
      </c>
      <c r="Q351" s="167">
        <f t="shared" si="336"/>
        <v>0</v>
      </c>
      <c r="R351" s="168">
        <f t="shared" si="332"/>
        <v>0</v>
      </c>
      <c r="S351" s="113">
        <f t="shared" si="324"/>
        <v>0</v>
      </c>
      <c r="T351" s="123">
        <f t="shared" si="333"/>
        <v>9.4700000000000006E-2</v>
      </c>
      <c r="U351" s="121">
        <f t="shared" si="314"/>
        <v>5</v>
      </c>
      <c r="V351" s="121">
        <v>252</v>
      </c>
      <c r="W351" s="120">
        <f t="shared" si="325"/>
        <v>1.001796857</v>
      </c>
      <c r="X351" s="113">
        <f t="shared" si="326"/>
        <v>1.0685209600000001</v>
      </c>
      <c r="Y351" s="113">
        <f t="shared" si="327"/>
        <v>0</v>
      </c>
      <c r="Z351" s="126" t="str">
        <f t="shared" si="337"/>
        <v>J=</v>
      </c>
      <c r="AA351" s="118">
        <f t="shared" si="338"/>
        <v>44613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28"/>
        <v>44589</v>
      </c>
      <c r="B352" s="113">
        <f t="shared" si="320"/>
        <v>596.14061063999998</v>
      </c>
      <c r="C352" s="113">
        <f t="shared" si="334"/>
        <v>543.48227537000002</v>
      </c>
      <c r="D352" s="114">
        <f t="shared" si="329"/>
        <v>6075.69</v>
      </c>
      <c r="E352" s="115">
        <f t="shared" si="316"/>
        <v>6120.04</v>
      </c>
      <c r="F352" s="116">
        <f t="shared" si="317"/>
        <v>44550</v>
      </c>
      <c r="G352" s="117">
        <f t="shared" si="321"/>
        <v>7.2995824342585447E-3</v>
      </c>
      <c r="H352" s="118">
        <f t="shared" si="335"/>
        <v>44613</v>
      </c>
      <c r="I352" s="118">
        <f t="shared" si="322"/>
        <v>44613</v>
      </c>
      <c r="J352" s="119">
        <f t="shared" si="330"/>
        <v>22</v>
      </c>
      <c r="K352" s="119">
        <f t="shared" si="319"/>
        <v>6</v>
      </c>
      <c r="L352" s="8">
        <f t="shared" si="331"/>
        <v>1.00198553</v>
      </c>
      <c r="M352" s="120">
        <f t="shared" si="318"/>
        <v>1.0095006900000001</v>
      </c>
      <c r="N352" s="120">
        <f t="shared" si="339"/>
        <v>1.0923612322264427</v>
      </c>
      <c r="O352" s="113">
        <f t="shared" si="315"/>
        <v>1.09453014</v>
      </c>
      <c r="P352" s="113">
        <f t="shared" si="323"/>
        <v>594.85773094000001</v>
      </c>
      <c r="Q352" s="167">
        <f t="shared" si="336"/>
        <v>0</v>
      </c>
      <c r="R352" s="168">
        <f t="shared" si="332"/>
        <v>0</v>
      </c>
      <c r="S352" s="113">
        <f t="shared" si="324"/>
        <v>0</v>
      </c>
      <c r="T352" s="123">
        <f t="shared" si="333"/>
        <v>9.4700000000000006E-2</v>
      </c>
      <c r="U352" s="121">
        <f t="shared" si="314"/>
        <v>6</v>
      </c>
      <c r="V352" s="121">
        <v>252</v>
      </c>
      <c r="W352" s="120">
        <f t="shared" si="325"/>
        <v>1.0021566159999999</v>
      </c>
      <c r="X352" s="113">
        <f t="shared" si="326"/>
        <v>1.2828797000000001</v>
      </c>
      <c r="Y352" s="113">
        <f t="shared" si="327"/>
        <v>0</v>
      </c>
      <c r="Z352" s="126" t="str">
        <f t="shared" si="337"/>
        <v>J=</v>
      </c>
      <c r="AA352" s="118">
        <f t="shared" si="338"/>
        <v>44613</v>
      </c>
      <c r="AB352" s="4"/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28"/>
        <v>44590</v>
      </c>
      <c r="B353" s="113">
        <f t="shared" si="320"/>
        <v>596.551874</v>
      </c>
      <c r="C353" s="113">
        <f t="shared" si="334"/>
        <v>543.48227537000002</v>
      </c>
      <c r="D353" s="114">
        <f t="shared" si="329"/>
        <v>6075.69</v>
      </c>
      <c r="E353" s="115">
        <f t="shared" si="316"/>
        <v>6120.04</v>
      </c>
      <c r="F353" s="116">
        <f t="shared" si="317"/>
        <v>44550</v>
      </c>
      <c r="G353" s="117">
        <f t="shared" si="321"/>
        <v>7.2995824342585447E-3</v>
      </c>
      <c r="H353" s="118">
        <f t="shared" si="335"/>
        <v>44613</v>
      </c>
      <c r="I353" s="118">
        <f t="shared" si="322"/>
        <v>44613</v>
      </c>
      <c r="J353" s="119">
        <f t="shared" si="330"/>
        <v>22</v>
      </c>
      <c r="K353" s="119">
        <f t="shared" si="319"/>
        <v>7</v>
      </c>
      <c r="L353" s="8">
        <f t="shared" si="331"/>
        <v>1.00231683</v>
      </c>
      <c r="M353" s="120">
        <f t="shared" si="318"/>
        <v>1.0095006900000001</v>
      </c>
      <c r="N353" s="120">
        <f t="shared" si="339"/>
        <v>1.0923612322264427</v>
      </c>
      <c r="O353" s="113">
        <f t="shared" si="315"/>
        <v>1.09489204</v>
      </c>
      <c r="P353" s="113">
        <f t="shared" si="323"/>
        <v>595.05441717999997</v>
      </c>
      <c r="Q353" s="167">
        <f t="shared" si="336"/>
        <v>0</v>
      </c>
      <c r="R353" s="168">
        <f t="shared" si="332"/>
        <v>0</v>
      </c>
      <c r="S353" s="113">
        <f t="shared" si="324"/>
        <v>0</v>
      </c>
      <c r="T353" s="123">
        <f t="shared" si="333"/>
        <v>9.4700000000000006E-2</v>
      </c>
      <c r="U353" s="121">
        <f t="shared" si="314"/>
        <v>7</v>
      </c>
      <c r="V353" s="121">
        <v>252</v>
      </c>
      <c r="W353" s="120">
        <f t="shared" si="325"/>
        <v>1.0025165039999999</v>
      </c>
      <c r="X353" s="113">
        <f t="shared" si="326"/>
        <v>1.49745682</v>
      </c>
      <c r="Y353" s="113">
        <f t="shared" si="327"/>
        <v>0</v>
      </c>
      <c r="Z353" s="126" t="str">
        <f t="shared" si="337"/>
        <v>J=</v>
      </c>
      <c r="AA353" s="118">
        <f t="shared" si="338"/>
        <v>44613</v>
      </c>
      <c r="AB353" s="4"/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28"/>
        <v>44591</v>
      </c>
      <c r="B354" s="113">
        <f t="shared" si="320"/>
        <v>596.551874</v>
      </c>
      <c r="C354" s="113">
        <f t="shared" si="334"/>
        <v>543.48227537000002</v>
      </c>
      <c r="D354" s="114">
        <f t="shared" si="329"/>
        <v>6075.69</v>
      </c>
      <c r="E354" s="115">
        <f t="shared" si="316"/>
        <v>6120.04</v>
      </c>
      <c r="F354" s="116">
        <f t="shared" si="317"/>
        <v>44550</v>
      </c>
      <c r="G354" s="117">
        <f t="shared" si="321"/>
        <v>7.2995824342585447E-3</v>
      </c>
      <c r="H354" s="118">
        <f t="shared" si="335"/>
        <v>44613</v>
      </c>
      <c r="I354" s="118">
        <f t="shared" si="322"/>
        <v>44613</v>
      </c>
      <c r="J354" s="119">
        <f t="shared" si="330"/>
        <v>22</v>
      </c>
      <c r="K354" s="119">
        <f t="shared" si="319"/>
        <v>7</v>
      </c>
      <c r="L354" s="8">
        <f t="shared" si="331"/>
        <v>1.00231683</v>
      </c>
      <c r="M354" s="120">
        <f t="shared" si="318"/>
        <v>1.0095006900000001</v>
      </c>
      <c r="N354" s="120">
        <f t="shared" si="339"/>
        <v>1.0923612322264427</v>
      </c>
      <c r="O354" s="113">
        <f t="shared" si="315"/>
        <v>1.09489204</v>
      </c>
      <c r="P354" s="113">
        <f t="shared" si="323"/>
        <v>595.05441717999997</v>
      </c>
      <c r="Q354" s="167">
        <f t="shared" si="336"/>
        <v>0</v>
      </c>
      <c r="R354" s="168">
        <f t="shared" si="332"/>
        <v>0</v>
      </c>
      <c r="S354" s="113">
        <f t="shared" si="324"/>
        <v>0</v>
      </c>
      <c r="T354" s="123">
        <f t="shared" si="333"/>
        <v>9.4700000000000006E-2</v>
      </c>
      <c r="U354" s="121">
        <f t="shared" si="314"/>
        <v>7</v>
      </c>
      <c r="V354" s="121">
        <v>252</v>
      </c>
      <c r="W354" s="120">
        <f t="shared" si="325"/>
        <v>1.0025165039999999</v>
      </c>
      <c r="X354" s="113">
        <f t="shared" si="326"/>
        <v>1.49745682</v>
      </c>
      <c r="Y354" s="113">
        <f t="shared" si="327"/>
        <v>0</v>
      </c>
      <c r="Z354" s="126" t="str">
        <f t="shared" si="337"/>
        <v>J=</v>
      </c>
      <c r="AA354" s="118">
        <f t="shared" si="338"/>
        <v>44613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28"/>
        <v>44592</v>
      </c>
      <c r="B355" s="113">
        <f t="shared" si="320"/>
        <v>596.551874</v>
      </c>
      <c r="C355" s="113">
        <f t="shared" si="334"/>
        <v>543.48227537000002</v>
      </c>
      <c r="D355" s="114">
        <f t="shared" si="329"/>
        <v>6075.69</v>
      </c>
      <c r="E355" s="115">
        <f t="shared" si="316"/>
        <v>6120.04</v>
      </c>
      <c r="F355" s="116">
        <f t="shared" si="317"/>
        <v>44550</v>
      </c>
      <c r="G355" s="117">
        <f t="shared" si="321"/>
        <v>7.2995824342585447E-3</v>
      </c>
      <c r="H355" s="118">
        <f t="shared" si="335"/>
        <v>44613</v>
      </c>
      <c r="I355" s="118">
        <f t="shared" si="322"/>
        <v>44613</v>
      </c>
      <c r="J355" s="119">
        <f t="shared" si="330"/>
        <v>22</v>
      </c>
      <c r="K355" s="119">
        <f t="shared" si="319"/>
        <v>7</v>
      </c>
      <c r="L355" s="8">
        <f t="shared" si="331"/>
        <v>1.00231683</v>
      </c>
      <c r="M355" s="120">
        <f t="shared" si="318"/>
        <v>1.0095006900000001</v>
      </c>
      <c r="N355" s="120">
        <f t="shared" si="339"/>
        <v>1.0923612322264427</v>
      </c>
      <c r="O355" s="113">
        <f t="shared" si="315"/>
        <v>1.09489204</v>
      </c>
      <c r="P355" s="113">
        <f t="shared" si="323"/>
        <v>595.05441717999997</v>
      </c>
      <c r="Q355" s="167">
        <f t="shared" si="336"/>
        <v>0</v>
      </c>
      <c r="R355" s="168">
        <f t="shared" si="332"/>
        <v>0</v>
      </c>
      <c r="S355" s="113">
        <f t="shared" si="324"/>
        <v>0</v>
      </c>
      <c r="T355" s="123">
        <f t="shared" si="333"/>
        <v>9.4700000000000006E-2</v>
      </c>
      <c r="U355" s="121">
        <f t="shared" si="314"/>
        <v>7</v>
      </c>
      <c r="V355" s="121">
        <v>252</v>
      </c>
      <c r="W355" s="120">
        <f t="shared" si="325"/>
        <v>1.0025165039999999</v>
      </c>
      <c r="X355" s="113">
        <f t="shared" si="326"/>
        <v>1.49745682</v>
      </c>
      <c r="Y355" s="113">
        <f t="shared" si="327"/>
        <v>0</v>
      </c>
      <c r="Z355" s="126" t="str">
        <f t="shared" si="337"/>
        <v>J=</v>
      </c>
      <c r="AA355" s="118">
        <f t="shared" si="338"/>
        <v>44613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28"/>
        <v>44593</v>
      </c>
      <c r="B356" s="113">
        <f t="shared" si="320"/>
        <v>596.96342657000002</v>
      </c>
      <c r="C356" s="113">
        <f t="shared" si="334"/>
        <v>543.48227537000002</v>
      </c>
      <c r="D356" s="114">
        <f t="shared" si="329"/>
        <v>6075.69</v>
      </c>
      <c r="E356" s="115">
        <f t="shared" si="316"/>
        <v>6120.04</v>
      </c>
      <c r="F356" s="116">
        <f t="shared" si="317"/>
        <v>44550</v>
      </c>
      <c r="G356" s="117">
        <f t="shared" si="321"/>
        <v>7.2995824342585447E-3</v>
      </c>
      <c r="H356" s="118">
        <f t="shared" si="335"/>
        <v>44613</v>
      </c>
      <c r="I356" s="118">
        <f t="shared" si="322"/>
        <v>44613</v>
      </c>
      <c r="J356" s="119">
        <f t="shared" si="330"/>
        <v>22</v>
      </c>
      <c r="K356" s="119">
        <f t="shared" si="319"/>
        <v>8</v>
      </c>
      <c r="L356" s="8">
        <f t="shared" si="331"/>
        <v>1.00264825</v>
      </c>
      <c r="M356" s="120">
        <f t="shared" si="318"/>
        <v>1.0095006900000001</v>
      </c>
      <c r="N356" s="120">
        <f t="shared" si="339"/>
        <v>1.0923612322264427</v>
      </c>
      <c r="O356" s="113">
        <f t="shared" si="315"/>
        <v>1.09525407</v>
      </c>
      <c r="P356" s="113">
        <f t="shared" si="323"/>
        <v>595.25117407000005</v>
      </c>
      <c r="Q356" s="167">
        <f t="shared" si="336"/>
        <v>0</v>
      </c>
      <c r="R356" s="168">
        <f t="shared" si="332"/>
        <v>0</v>
      </c>
      <c r="S356" s="113">
        <f t="shared" si="324"/>
        <v>0</v>
      </c>
      <c r="T356" s="123">
        <f t="shared" si="333"/>
        <v>9.4700000000000006E-2</v>
      </c>
      <c r="U356" s="121">
        <f t="shared" si="314"/>
        <v>8</v>
      </c>
      <c r="V356" s="121">
        <v>252</v>
      </c>
      <c r="W356" s="120">
        <f t="shared" si="325"/>
        <v>1.0028765209999999</v>
      </c>
      <c r="X356" s="113">
        <f t="shared" si="326"/>
        <v>1.7122525</v>
      </c>
      <c r="Y356" s="113">
        <f t="shared" si="327"/>
        <v>0</v>
      </c>
      <c r="Z356" s="126" t="str">
        <f t="shared" si="337"/>
        <v>J=</v>
      </c>
      <c r="AA356" s="118">
        <f t="shared" si="338"/>
        <v>44613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28"/>
        <v>44594</v>
      </c>
      <c r="B357" s="113">
        <f t="shared" si="320"/>
        <v>597.37525819000007</v>
      </c>
      <c r="C357" s="113">
        <f t="shared" si="334"/>
        <v>543.48227537000002</v>
      </c>
      <c r="D357" s="114">
        <f t="shared" si="329"/>
        <v>6075.69</v>
      </c>
      <c r="E357" s="115">
        <f t="shared" si="316"/>
        <v>6120.04</v>
      </c>
      <c r="F357" s="116">
        <f t="shared" si="317"/>
        <v>44550</v>
      </c>
      <c r="G357" s="117">
        <f t="shared" si="321"/>
        <v>7.2995824342585447E-3</v>
      </c>
      <c r="H357" s="118">
        <f t="shared" si="335"/>
        <v>44613</v>
      </c>
      <c r="I357" s="118">
        <f t="shared" si="322"/>
        <v>44613</v>
      </c>
      <c r="J357" s="119">
        <f t="shared" si="330"/>
        <v>22</v>
      </c>
      <c r="K357" s="119">
        <f t="shared" si="319"/>
        <v>9</v>
      </c>
      <c r="L357" s="8">
        <f t="shared" si="331"/>
        <v>1.00297977</v>
      </c>
      <c r="M357" s="120">
        <f t="shared" si="318"/>
        <v>1.0095006900000001</v>
      </c>
      <c r="N357" s="120">
        <f t="shared" si="339"/>
        <v>1.0923612322264427</v>
      </c>
      <c r="O357" s="113">
        <f t="shared" si="315"/>
        <v>1.09561621</v>
      </c>
      <c r="P357" s="113">
        <f t="shared" si="323"/>
        <v>595.44799074000002</v>
      </c>
      <c r="Q357" s="167">
        <f t="shared" si="336"/>
        <v>0</v>
      </c>
      <c r="R357" s="168">
        <f t="shared" si="332"/>
        <v>0</v>
      </c>
      <c r="S357" s="113">
        <f t="shared" si="324"/>
        <v>0</v>
      </c>
      <c r="T357" s="123">
        <f t="shared" si="333"/>
        <v>9.4700000000000006E-2</v>
      </c>
      <c r="U357" s="121">
        <f t="shared" ref="U357:U420" si="340">IF(Q356&gt;0,1,IF(K357=K356,U356,U356+1))</f>
        <v>9</v>
      </c>
      <c r="V357" s="121">
        <v>252</v>
      </c>
      <c r="W357" s="120">
        <f t="shared" si="325"/>
        <v>1.003236668</v>
      </c>
      <c r="X357" s="113">
        <f t="shared" si="326"/>
        <v>1.92726745</v>
      </c>
      <c r="Y357" s="113">
        <f t="shared" si="327"/>
        <v>0</v>
      </c>
      <c r="Z357" s="126" t="str">
        <f t="shared" si="337"/>
        <v>J=</v>
      </c>
      <c r="AA357" s="118">
        <f t="shared" si="338"/>
        <v>44613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28"/>
        <v>44595</v>
      </c>
      <c r="B358" s="113">
        <f t="shared" si="320"/>
        <v>597.78737933000002</v>
      </c>
      <c r="C358" s="113">
        <f t="shared" si="334"/>
        <v>543.48227537000002</v>
      </c>
      <c r="D358" s="114">
        <f t="shared" si="329"/>
        <v>6075.69</v>
      </c>
      <c r="E358" s="115">
        <f t="shared" si="316"/>
        <v>6120.04</v>
      </c>
      <c r="F358" s="116">
        <f t="shared" si="317"/>
        <v>44550</v>
      </c>
      <c r="G358" s="117">
        <f t="shared" si="321"/>
        <v>7.2995824342585447E-3</v>
      </c>
      <c r="H358" s="118">
        <f t="shared" si="335"/>
        <v>44613</v>
      </c>
      <c r="I358" s="118">
        <f t="shared" si="322"/>
        <v>44613</v>
      </c>
      <c r="J358" s="119">
        <f t="shared" si="330"/>
        <v>22</v>
      </c>
      <c r="K358" s="119">
        <f t="shared" si="319"/>
        <v>10</v>
      </c>
      <c r="L358" s="8">
        <f t="shared" si="331"/>
        <v>1.00331141</v>
      </c>
      <c r="M358" s="120">
        <f t="shared" si="318"/>
        <v>1.0095006900000001</v>
      </c>
      <c r="N358" s="120">
        <f t="shared" si="339"/>
        <v>1.0923612322264427</v>
      </c>
      <c r="O358" s="113">
        <f t="shared" si="315"/>
        <v>1.0959784800000001</v>
      </c>
      <c r="P358" s="113">
        <f t="shared" si="323"/>
        <v>595.64487806</v>
      </c>
      <c r="Q358" s="167">
        <f t="shared" si="336"/>
        <v>0</v>
      </c>
      <c r="R358" s="168">
        <f t="shared" si="332"/>
        <v>0</v>
      </c>
      <c r="S358" s="113">
        <f t="shared" si="324"/>
        <v>0</v>
      </c>
      <c r="T358" s="123">
        <f t="shared" si="333"/>
        <v>9.4700000000000006E-2</v>
      </c>
      <c r="U358" s="121">
        <f t="shared" si="340"/>
        <v>10</v>
      </c>
      <c r="V358" s="121">
        <v>252</v>
      </c>
      <c r="W358" s="120">
        <f t="shared" si="325"/>
        <v>1.0035969440000001</v>
      </c>
      <c r="X358" s="113">
        <f t="shared" si="326"/>
        <v>2.1425012699999999</v>
      </c>
      <c r="Y358" s="113">
        <f t="shared" si="327"/>
        <v>0</v>
      </c>
      <c r="Z358" s="126" t="str">
        <f t="shared" si="337"/>
        <v>J=</v>
      </c>
      <c r="AA358" s="118">
        <f t="shared" si="338"/>
        <v>44613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28"/>
        <v>44596</v>
      </c>
      <c r="B359" s="113">
        <f t="shared" si="320"/>
        <v>598.19977921999998</v>
      </c>
      <c r="C359" s="113">
        <f t="shared" si="334"/>
        <v>543.48227537000002</v>
      </c>
      <c r="D359" s="114">
        <f t="shared" si="329"/>
        <v>6075.69</v>
      </c>
      <c r="E359" s="115">
        <f t="shared" si="316"/>
        <v>6120.04</v>
      </c>
      <c r="F359" s="116">
        <f t="shared" si="317"/>
        <v>44550</v>
      </c>
      <c r="G359" s="117">
        <f t="shared" si="321"/>
        <v>7.2995824342585447E-3</v>
      </c>
      <c r="H359" s="118">
        <f t="shared" si="335"/>
        <v>44613</v>
      </c>
      <c r="I359" s="118">
        <f t="shared" si="322"/>
        <v>44613</v>
      </c>
      <c r="J359" s="119">
        <f t="shared" si="330"/>
        <v>22</v>
      </c>
      <c r="K359" s="119">
        <f t="shared" si="319"/>
        <v>11</v>
      </c>
      <c r="L359" s="8">
        <f t="shared" si="331"/>
        <v>1.00364315</v>
      </c>
      <c r="M359" s="120">
        <f t="shared" si="318"/>
        <v>1.0095006900000001</v>
      </c>
      <c r="N359" s="120">
        <f t="shared" si="339"/>
        <v>1.0923612322264427</v>
      </c>
      <c r="O359" s="113">
        <f t="shared" si="315"/>
        <v>1.09634086</v>
      </c>
      <c r="P359" s="113">
        <f t="shared" si="323"/>
        <v>595.84182516999999</v>
      </c>
      <c r="Q359" s="167">
        <f t="shared" si="336"/>
        <v>0</v>
      </c>
      <c r="R359" s="168">
        <f t="shared" si="332"/>
        <v>0</v>
      </c>
      <c r="S359" s="113">
        <f t="shared" si="324"/>
        <v>0</v>
      </c>
      <c r="T359" s="123">
        <f t="shared" si="333"/>
        <v>9.4700000000000006E-2</v>
      </c>
      <c r="U359" s="121">
        <f t="shared" si="340"/>
        <v>11</v>
      </c>
      <c r="V359" s="121">
        <v>252</v>
      </c>
      <c r="W359" s="120">
        <f t="shared" si="325"/>
        <v>1.003957349</v>
      </c>
      <c r="X359" s="113">
        <f t="shared" si="326"/>
        <v>2.35795405</v>
      </c>
      <c r="Y359" s="113">
        <f t="shared" si="327"/>
        <v>0</v>
      </c>
      <c r="Z359" s="126" t="str">
        <f t="shared" si="337"/>
        <v>J=</v>
      </c>
      <c r="AA359" s="118">
        <f t="shared" si="338"/>
        <v>44613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28"/>
        <v>44597</v>
      </c>
      <c r="B360" s="113">
        <f t="shared" si="320"/>
        <v>598.61246344999995</v>
      </c>
      <c r="C360" s="113">
        <f t="shared" si="334"/>
        <v>543.48227537000002</v>
      </c>
      <c r="D360" s="114">
        <f t="shared" si="329"/>
        <v>6075.69</v>
      </c>
      <c r="E360" s="115">
        <f t="shared" si="316"/>
        <v>6120.04</v>
      </c>
      <c r="F360" s="116">
        <f t="shared" si="317"/>
        <v>44550</v>
      </c>
      <c r="G360" s="117">
        <f t="shared" si="321"/>
        <v>7.2995824342585447E-3</v>
      </c>
      <c r="H360" s="118">
        <f t="shared" si="335"/>
        <v>44613</v>
      </c>
      <c r="I360" s="118">
        <f t="shared" si="322"/>
        <v>44613</v>
      </c>
      <c r="J360" s="119">
        <f t="shared" si="330"/>
        <v>22</v>
      </c>
      <c r="K360" s="119">
        <f t="shared" si="319"/>
        <v>12</v>
      </c>
      <c r="L360" s="8">
        <f t="shared" si="331"/>
        <v>1.0039750000000001</v>
      </c>
      <c r="M360" s="120">
        <f t="shared" si="318"/>
        <v>1.0095006900000001</v>
      </c>
      <c r="N360" s="120">
        <f t="shared" si="339"/>
        <v>1.0923612322264427</v>
      </c>
      <c r="O360" s="113">
        <f t="shared" si="315"/>
        <v>1.09670336</v>
      </c>
      <c r="P360" s="113">
        <f t="shared" si="323"/>
        <v>596.03883748999999</v>
      </c>
      <c r="Q360" s="167">
        <f t="shared" si="336"/>
        <v>0</v>
      </c>
      <c r="R360" s="168">
        <f t="shared" si="332"/>
        <v>0</v>
      </c>
      <c r="S360" s="113">
        <f t="shared" si="324"/>
        <v>0</v>
      </c>
      <c r="T360" s="123">
        <f t="shared" si="333"/>
        <v>9.4700000000000006E-2</v>
      </c>
      <c r="U360" s="121">
        <f t="shared" si="340"/>
        <v>12</v>
      </c>
      <c r="V360" s="121">
        <v>252</v>
      </c>
      <c r="W360" s="120">
        <f t="shared" si="325"/>
        <v>1.0043178829999999</v>
      </c>
      <c r="X360" s="113">
        <f t="shared" si="326"/>
        <v>2.5736259600000002</v>
      </c>
      <c r="Y360" s="113">
        <f t="shared" si="327"/>
        <v>0</v>
      </c>
      <c r="Z360" s="126" t="str">
        <f t="shared" si="337"/>
        <v>J=</v>
      </c>
      <c r="AA360" s="118">
        <f t="shared" si="338"/>
        <v>44613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28"/>
        <v>44598</v>
      </c>
      <c r="B361" s="113">
        <f t="shared" si="320"/>
        <v>598.61246344999995</v>
      </c>
      <c r="C361" s="113">
        <f t="shared" si="334"/>
        <v>543.48227537000002</v>
      </c>
      <c r="D361" s="114">
        <f t="shared" si="329"/>
        <v>6075.69</v>
      </c>
      <c r="E361" s="115">
        <f t="shared" si="316"/>
        <v>6120.04</v>
      </c>
      <c r="F361" s="116">
        <f t="shared" si="317"/>
        <v>44550</v>
      </c>
      <c r="G361" s="117">
        <f t="shared" si="321"/>
        <v>7.2995824342585447E-3</v>
      </c>
      <c r="H361" s="118">
        <f t="shared" si="335"/>
        <v>44613</v>
      </c>
      <c r="I361" s="118">
        <f t="shared" si="322"/>
        <v>44613</v>
      </c>
      <c r="J361" s="119">
        <f t="shared" si="330"/>
        <v>22</v>
      </c>
      <c r="K361" s="119">
        <f t="shared" si="319"/>
        <v>12</v>
      </c>
      <c r="L361" s="8">
        <f t="shared" si="331"/>
        <v>1.0039750000000001</v>
      </c>
      <c r="M361" s="120">
        <f t="shared" si="318"/>
        <v>1.0095006900000001</v>
      </c>
      <c r="N361" s="120">
        <f t="shared" si="339"/>
        <v>1.0923612322264427</v>
      </c>
      <c r="O361" s="113">
        <f t="shared" ref="O361:O424" si="341">TRUNC(TRUNC((L361*N361),15),8)</f>
        <v>1.09670336</v>
      </c>
      <c r="P361" s="113">
        <f t="shared" si="323"/>
        <v>596.03883748999999</v>
      </c>
      <c r="Q361" s="167">
        <f t="shared" si="336"/>
        <v>0</v>
      </c>
      <c r="R361" s="168">
        <f t="shared" si="332"/>
        <v>0</v>
      </c>
      <c r="S361" s="113">
        <f t="shared" si="324"/>
        <v>0</v>
      </c>
      <c r="T361" s="123">
        <f t="shared" si="333"/>
        <v>9.4700000000000006E-2</v>
      </c>
      <c r="U361" s="121">
        <f t="shared" si="340"/>
        <v>12</v>
      </c>
      <c r="V361" s="121">
        <v>252</v>
      </c>
      <c r="W361" s="120">
        <f t="shared" si="325"/>
        <v>1.0043178829999999</v>
      </c>
      <c r="X361" s="113">
        <f t="shared" si="326"/>
        <v>2.5736259600000002</v>
      </c>
      <c r="Y361" s="113">
        <f t="shared" si="327"/>
        <v>0</v>
      </c>
      <c r="Z361" s="126" t="str">
        <f t="shared" si="337"/>
        <v>J=</v>
      </c>
      <c r="AA361" s="118">
        <f t="shared" si="338"/>
        <v>44613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28"/>
        <v>44599</v>
      </c>
      <c r="B362" s="113">
        <f t="shared" si="320"/>
        <v>598.61246344999995</v>
      </c>
      <c r="C362" s="113">
        <f t="shared" si="334"/>
        <v>543.48227537000002</v>
      </c>
      <c r="D362" s="114">
        <f t="shared" si="329"/>
        <v>6075.69</v>
      </c>
      <c r="E362" s="115">
        <f t="shared" ref="E362:E425" si="342">IF($K362=1,VLOOKUP($A361,$AO$10:$AS$131,4),E361)</f>
        <v>6120.04</v>
      </c>
      <c r="F362" s="116">
        <f t="shared" ref="F362:F425" si="343">IF($K362=1,VLOOKUP($A361,$AO$10:$AS$131,5),F361)</f>
        <v>44550</v>
      </c>
      <c r="G362" s="117">
        <f t="shared" si="321"/>
        <v>7.2995824342585447E-3</v>
      </c>
      <c r="H362" s="118">
        <f t="shared" si="335"/>
        <v>44613</v>
      </c>
      <c r="I362" s="118">
        <f t="shared" si="322"/>
        <v>44613</v>
      </c>
      <c r="J362" s="119">
        <f t="shared" si="330"/>
        <v>22</v>
      </c>
      <c r="K362" s="119">
        <f t="shared" si="319"/>
        <v>12</v>
      </c>
      <c r="L362" s="8">
        <f t="shared" si="331"/>
        <v>1.0039750000000001</v>
      </c>
      <c r="M362" s="120">
        <f t="shared" ref="M362:M425" si="344">IF(I362&gt;I361,L361,M361)</f>
        <v>1.0095006900000001</v>
      </c>
      <c r="N362" s="120">
        <f t="shared" si="339"/>
        <v>1.0923612322264427</v>
      </c>
      <c r="O362" s="113">
        <f t="shared" si="341"/>
        <v>1.09670336</v>
      </c>
      <c r="P362" s="113">
        <f t="shared" si="323"/>
        <v>596.03883748999999</v>
      </c>
      <c r="Q362" s="167">
        <f t="shared" si="336"/>
        <v>0</v>
      </c>
      <c r="R362" s="168">
        <f t="shared" si="332"/>
        <v>0</v>
      </c>
      <c r="S362" s="113">
        <f t="shared" si="324"/>
        <v>0</v>
      </c>
      <c r="T362" s="123">
        <f t="shared" si="333"/>
        <v>9.4700000000000006E-2</v>
      </c>
      <c r="U362" s="121">
        <f t="shared" si="340"/>
        <v>12</v>
      </c>
      <c r="V362" s="121">
        <v>252</v>
      </c>
      <c r="W362" s="120">
        <f t="shared" si="325"/>
        <v>1.0043178829999999</v>
      </c>
      <c r="X362" s="113">
        <f t="shared" si="326"/>
        <v>2.5736259600000002</v>
      </c>
      <c r="Y362" s="113">
        <f t="shared" si="327"/>
        <v>0</v>
      </c>
      <c r="Z362" s="126" t="str">
        <f t="shared" si="337"/>
        <v>J=</v>
      </c>
      <c r="AA362" s="118">
        <f t="shared" si="338"/>
        <v>44613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28"/>
        <v>44600</v>
      </c>
      <c r="B363" s="113">
        <f t="shared" si="320"/>
        <v>599.02543883999999</v>
      </c>
      <c r="C363" s="113">
        <f t="shared" si="334"/>
        <v>543.48227537000002</v>
      </c>
      <c r="D363" s="114">
        <f t="shared" si="329"/>
        <v>6075.69</v>
      </c>
      <c r="E363" s="115">
        <f t="shared" si="342"/>
        <v>6120.04</v>
      </c>
      <c r="F363" s="116">
        <f t="shared" si="343"/>
        <v>44550</v>
      </c>
      <c r="G363" s="117">
        <f t="shared" si="321"/>
        <v>7.2995824342585447E-3</v>
      </c>
      <c r="H363" s="118">
        <f t="shared" si="335"/>
        <v>44613</v>
      </c>
      <c r="I363" s="118">
        <f t="shared" si="322"/>
        <v>44613</v>
      </c>
      <c r="J363" s="119">
        <f t="shared" si="330"/>
        <v>22</v>
      </c>
      <c r="K363" s="119">
        <f t="shared" si="319"/>
        <v>13</v>
      </c>
      <c r="L363" s="8">
        <f t="shared" si="331"/>
        <v>1.00430697</v>
      </c>
      <c r="M363" s="120">
        <f t="shared" si="344"/>
        <v>1.0095006900000001</v>
      </c>
      <c r="N363" s="120">
        <f t="shared" si="339"/>
        <v>1.0923612322264427</v>
      </c>
      <c r="O363" s="113">
        <f t="shared" si="341"/>
        <v>1.0970659899999999</v>
      </c>
      <c r="P363" s="113">
        <f t="shared" si="323"/>
        <v>596.23592047</v>
      </c>
      <c r="Q363" s="167">
        <f t="shared" si="336"/>
        <v>0</v>
      </c>
      <c r="R363" s="168">
        <f t="shared" si="332"/>
        <v>0</v>
      </c>
      <c r="S363" s="113">
        <f t="shared" si="324"/>
        <v>0</v>
      </c>
      <c r="T363" s="123">
        <f t="shared" si="333"/>
        <v>9.4700000000000006E-2</v>
      </c>
      <c r="U363" s="121">
        <f t="shared" si="340"/>
        <v>13</v>
      </c>
      <c r="V363" s="121">
        <v>252</v>
      </c>
      <c r="W363" s="120">
        <f t="shared" si="325"/>
        <v>1.004678548</v>
      </c>
      <c r="X363" s="113">
        <f t="shared" si="326"/>
        <v>2.7895183700000001</v>
      </c>
      <c r="Y363" s="113">
        <f t="shared" si="327"/>
        <v>0</v>
      </c>
      <c r="Z363" s="126" t="str">
        <f t="shared" si="337"/>
        <v>J=</v>
      </c>
      <c r="AA363" s="118">
        <f t="shared" si="338"/>
        <v>44613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28"/>
        <v>44601</v>
      </c>
      <c r="B364" s="113">
        <f t="shared" si="320"/>
        <v>599.43869281000002</v>
      </c>
      <c r="C364" s="113">
        <f t="shared" si="334"/>
        <v>543.48227537000002</v>
      </c>
      <c r="D364" s="114">
        <f t="shared" si="329"/>
        <v>6075.69</v>
      </c>
      <c r="E364" s="115">
        <f t="shared" si="342"/>
        <v>6120.04</v>
      </c>
      <c r="F364" s="116">
        <f t="shared" si="343"/>
        <v>44550</v>
      </c>
      <c r="G364" s="117">
        <f t="shared" si="321"/>
        <v>7.2995824342585447E-3</v>
      </c>
      <c r="H364" s="118">
        <f t="shared" si="335"/>
        <v>44613</v>
      </c>
      <c r="I364" s="118">
        <f t="shared" si="322"/>
        <v>44613</v>
      </c>
      <c r="J364" s="119">
        <f t="shared" si="330"/>
        <v>22</v>
      </c>
      <c r="K364" s="119">
        <f t="shared" si="319"/>
        <v>14</v>
      </c>
      <c r="L364" s="8">
        <f t="shared" si="331"/>
        <v>1.00463904</v>
      </c>
      <c r="M364" s="120">
        <f t="shared" si="344"/>
        <v>1.0095006900000001</v>
      </c>
      <c r="N364" s="120">
        <f t="shared" si="339"/>
        <v>1.0923612322264427</v>
      </c>
      <c r="O364" s="113">
        <f t="shared" si="341"/>
        <v>1.0974287300000001</v>
      </c>
      <c r="P364" s="113">
        <f t="shared" si="323"/>
        <v>596.43306323000002</v>
      </c>
      <c r="Q364" s="167">
        <f t="shared" si="336"/>
        <v>0</v>
      </c>
      <c r="R364" s="168">
        <f t="shared" si="332"/>
        <v>0</v>
      </c>
      <c r="S364" s="113">
        <f t="shared" si="324"/>
        <v>0</v>
      </c>
      <c r="T364" s="123">
        <f t="shared" si="333"/>
        <v>9.4700000000000006E-2</v>
      </c>
      <c r="U364" s="121">
        <f t="shared" si="340"/>
        <v>14</v>
      </c>
      <c r="V364" s="121">
        <v>252</v>
      </c>
      <c r="W364" s="120">
        <f t="shared" si="325"/>
        <v>1.005039341</v>
      </c>
      <c r="X364" s="113">
        <f t="shared" si="326"/>
        <v>3.0056295799999999</v>
      </c>
      <c r="Y364" s="113">
        <f t="shared" si="327"/>
        <v>0</v>
      </c>
      <c r="Z364" s="126" t="str">
        <f t="shared" si="337"/>
        <v>J=</v>
      </c>
      <c r="AA364" s="118">
        <f t="shared" si="338"/>
        <v>44613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28"/>
        <v>44602</v>
      </c>
      <c r="B365" s="113">
        <f t="shared" si="320"/>
        <v>599.85223765000001</v>
      </c>
      <c r="C365" s="113">
        <f t="shared" si="334"/>
        <v>543.48227537000002</v>
      </c>
      <c r="D365" s="114">
        <f t="shared" si="329"/>
        <v>6075.69</v>
      </c>
      <c r="E365" s="115">
        <f t="shared" si="342"/>
        <v>6120.04</v>
      </c>
      <c r="F365" s="116">
        <f t="shared" si="343"/>
        <v>44550</v>
      </c>
      <c r="G365" s="117">
        <f t="shared" si="321"/>
        <v>7.2995824342585447E-3</v>
      </c>
      <c r="H365" s="118">
        <f t="shared" si="335"/>
        <v>44613</v>
      </c>
      <c r="I365" s="118">
        <f t="shared" si="322"/>
        <v>44613</v>
      </c>
      <c r="J365" s="119">
        <f t="shared" si="330"/>
        <v>22</v>
      </c>
      <c r="K365" s="119">
        <f t="shared" si="319"/>
        <v>15</v>
      </c>
      <c r="L365" s="8">
        <f t="shared" si="331"/>
        <v>1.0049712200000001</v>
      </c>
      <c r="M365" s="120">
        <f t="shared" si="344"/>
        <v>1.0095006900000001</v>
      </c>
      <c r="N365" s="120">
        <f t="shared" si="339"/>
        <v>1.0923612322264427</v>
      </c>
      <c r="O365" s="113">
        <f t="shared" si="341"/>
        <v>1.0977916000000001</v>
      </c>
      <c r="P365" s="113">
        <f t="shared" si="323"/>
        <v>596.63027665000004</v>
      </c>
      <c r="Q365" s="167">
        <f t="shared" si="336"/>
        <v>0</v>
      </c>
      <c r="R365" s="168">
        <f t="shared" si="332"/>
        <v>0</v>
      </c>
      <c r="S365" s="113">
        <f t="shared" si="324"/>
        <v>0</v>
      </c>
      <c r="T365" s="123">
        <f t="shared" si="333"/>
        <v>9.4700000000000006E-2</v>
      </c>
      <c r="U365" s="121">
        <f t="shared" si="340"/>
        <v>15</v>
      </c>
      <c r="V365" s="121">
        <v>252</v>
      </c>
      <c r="W365" s="120">
        <f t="shared" si="325"/>
        <v>1.0054002639999999</v>
      </c>
      <c r="X365" s="113">
        <f t="shared" si="326"/>
        <v>3.2219609999999999</v>
      </c>
      <c r="Y365" s="113">
        <f t="shared" si="327"/>
        <v>0</v>
      </c>
      <c r="Z365" s="126" t="str">
        <f t="shared" si="337"/>
        <v>J=</v>
      </c>
      <c r="AA365" s="118">
        <f t="shared" si="338"/>
        <v>44613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28"/>
        <v>44603</v>
      </c>
      <c r="B366" s="113">
        <f t="shared" si="320"/>
        <v>600.26606254000001</v>
      </c>
      <c r="C366" s="113">
        <f t="shared" si="334"/>
        <v>543.48227537000002</v>
      </c>
      <c r="D366" s="114">
        <f t="shared" si="329"/>
        <v>6075.69</v>
      </c>
      <c r="E366" s="115">
        <f t="shared" si="342"/>
        <v>6120.04</v>
      </c>
      <c r="F366" s="116">
        <f t="shared" si="343"/>
        <v>44550</v>
      </c>
      <c r="G366" s="117">
        <f t="shared" si="321"/>
        <v>7.2995824342585447E-3</v>
      </c>
      <c r="H366" s="118">
        <f t="shared" si="335"/>
        <v>44613</v>
      </c>
      <c r="I366" s="118">
        <f t="shared" si="322"/>
        <v>44613</v>
      </c>
      <c r="J366" s="119">
        <f t="shared" si="330"/>
        <v>22</v>
      </c>
      <c r="K366" s="119">
        <f t="shared" ref="K366:K429" si="345">(J366-(NETWORKDAYS(A366,I366,AD$148:AD$502)-1))</f>
        <v>16</v>
      </c>
      <c r="L366" s="8">
        <f t="shared" si="331"/>
        <v>1.0053035100000001</v>
      </c>
      <c r="M366" s="120">
        <f t="shared" si="344"/>
        <v>1.0095006900000001</v>
      </c>
      <c r="N366" s="120">
        <f t="shared" si="339"/>
        <v>1.0923612322264427</v>
      </c>
      <c r="O366" s="113">
        <f t="shared" si="341"/>
        <v>1.0981545800000001</v>
      </c>
      <c r="P366" s="113">
        <f t="shared" si="323"/>
        <v>596.82754983999996</v>
      </c>
      <c r="Q366" s="167">
        <f t="shared" si="336"/>
        <v>0</v>
      </c>
      <c r="R366" s="168">
        <f t="shared" si="332"/>
        <v>0</v>
      </c>
      <c r="S366" s="113">
        <f t="shared" si="324"/>
        <v>0</v>
      </c>
      <c r="T366" s="123">
        <f t="shared" si="333"/>
        <v>9.4700000000000006E-2</v>
      </c>
      <c r="U366" s="121">
        <f t="shared" si="340"/>
        <v>16</v>
      </c>
      <c r="V366" s="121">
        <v>252</v>
      </c>
      <c r="W366" s="120">
        <f t="shared" si="325"/>
        <v>1.0057613169999999</v>
      </c>
      <c r="X366" s="113">
        <f t="shared" si="326"/>
        <v>3.4385127</v>
      </c>
      <c r="Y366" s="113">
        <f t="shared" si="327"/>
        <v>0</v>
      </c>
      <c r="Z366" s="126" t="str">
        <f t="shared" si="337"/>
        <v>J=</v>
      </c>
      <c r="AA366" s="118">
        <f t="shared" si="338"/>
        <v>44613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28"/>
        <v>44604</v>
      </c>
      <c r="B367" s="113">
        <f t="shared" si="320"/>
        <v>600.68017859999998</v>
      </c>
      <c r="C367" s="113">
        <f t="shared" si="334"/>
        <v>543.48227537000002</v>
      </c>
      <c r="D367" s="114">
        <f t="shared" si="329"/>
        <v>6075.69</v>
      </c>
      <c r="E367" s="115">
        <f t="shared" si="342"/>
        <v>6120.04</v>
      </c>
      <c r="F367" s="116">
        <f t="shared" si="343"/>
        <v>44550</v>
      </c>
      <c r="G367" s="117">
        <f t="shared" si="321"/>
        <v>7.2995824342585447E-3</v>
      </c>
      <c r="H367" s="118">
        <f t="shared" si="335"/>
        <v>44613</v>
      </c>
      <c r="I367" s="118">
        <f t="shared" si="322"/>
        <v>44613</v>
      </c>
      <c r="J367" s="119">
        <f t="shared" si="330"/>
        <v>22</v>
      </c>
      <c r="K367" s="119">
        <f t="shared" si="345"/>
        <v>17</v>
      </c>
      <c r="L367" s="8">
        <f t="shared" si="331"/>
        <v>1.00563592</v>
      </c>
      <c r="M367" s="120">
        <f t="shared" si="344"/>
        <v>1.0095006900000001</v>
      </c>
      <c r="N367" s="120">
        <f t="shared" si="339"/>
        <v>1.0923612322264427</v>
      </c>
      <c r="O367" s="113">
        <f t="shared" si="341"/>
        <v>1.09851769</v>
      </c>
      <c r="P367" s="113">
        <f t="shared" si="323"/>
        <v>597.02489369</v>
      </c>
      <c r="Q367" s="167">
        <f t="shared" si="336"/>
        <v>0</v>
      </c>
      <c r="R367" s="168">
        <f t="shared" si="332"/>
        <v>0</v>
      </c>
      <c r="S367" s="113">
        <f t="shared" si="324"/>
        <v>0</v>
      </c>
      <c r="T367" s="123">
        <f t="shared" si="333"/>
        <v>9.4700000000000006E-2</v>
      </c>
      <c r="U367" s="121">
        <f t="shared" si="340"/>
        <v>17</v>
      </c>
      <c r="V367" s="121">
        <v>252</v>
      </c>
      <c r="W367" s="120">
        <f t="shared" si="325"/>
        <v>1.0061225</v>
      </c>
      <c r="X367" s="113">
        <f t="shared" si="326"/>
        <v>3.6552849100000002</v>
      </c>
      <c r="Y367" s="113">
        <f t="shared" si="327"/>
        <v>0</v>
      </c>
      <c r="Z367" s="126" t="str">
        <f t="shared" si="337"/>
        <v>J=</v>
      </c>
      <c r="AA367" s="118">
        <f t="shared" si="338"/>
        <v>44613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28"/>
        <v>44605</v>
      </c>
      <c r="B368" s="113">
        <f t="shared" si="320"/>
        <v>600.68017859999998</v>
      </c>
      <c r="C368" s="113">
        <f t="shared" si="334"/>
        <v>543.48227537000002</v>
      </c>
      <c r="D368" s="114">
        <f t="shared" si="329"/>
        <v>6075.69</v>
      </c>
      <c r="E368" s="115">
        <f t="shared" si="342"/>
        <v>6120.04</v>
      </c>
      <c r="F368" s="116">
        <f t="shared" si="343"/>
        <v>44550</v>
      </c>
      <c r="G368" s="117">
        <f t="shared" si="321"/>
        <v>7.2995824342585447E-3</v>
      </c>
      <c r="H368" s="118">
        <f t="shared" si="335"/>
        <v>44613</v>
      </c>
      <c r="I368" s="118">
        <f t="shared" si="322"/>
        <v>44613</v>
      </c>
      <c r="J368" s="119">
        <f t="shared" si="330"/>
        <v>22</v>
      </c>
      <c r="K368" s="119">
        <f t="shared" si="345"/>
        <v>17</v>
      </c>
      <c r="L368" s="8">
        <f t="shared" si="331"/>
        <v>1.00563592</v>
      </c>
      <c r="M368" s="120">
        <f t="shared" si="344"/>
        <v>1.0095006900000001</v>
      </c>
      <c r="N368" s="120">
        <f t="shared" si="339"/>
        <v>1.0923612322264427</v>
      </c>
      <c r="O368" s="113">
        <f t="shared" si="341"/>
        <v>1.09851769</v>
      </c>
      <c r="P368" s="113">
        <f t="shared" si="323"/>
        <v>597.02489369</v>
      </c>
      <c r="Q368" s="167">
        <f t="shared" si="336"/>
        <v>0</v>
      </c>
      <c r="R368" s="168">
        <f t="shared" si="332"/>
        <v>0</v>
      </c>
      <c r="S368" s="113">
        <f t="shared" si="324"/>
        <v>0</v>
      </c>
      <c r="T368" s="123">
        <f t="shared" si="333"/>
        <v>9.4700000000000006E-2</v>
      </c>
      <c r="U368" s="121">
        <f t="shared" si="340"/>
        <v>17</v>
      </c>
      <c r="V368" s="121">
        <v>252</v>
      </c>
      <c r="W368" s="120">
        <f t="shared" si="325"/>
        <v>1.0061225</v>
      </c>
      <c r="X368" s="113">
        <f t="shared" si="326"/>
        <v>3.6552849100000002</v>
      </c>
      <c r="Y368" s="113">
        <f t="shared" si="327"/>
        <v>0</v>
      </c>
      <c r="Z368" s="126" t="str">
        <f t="shared" si="337"/>
        <v>J=</v>
      </c>
      <c r="AA368" s="118">
        <f t="shared" si="338"/>
        <v>44613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28"/>
        <v>44606</v>
      </c>
      <c r="B369" s="113">
        <f t="shared" si="320"/>
        <v>600.68017859999998</v>
      </c>
      <c r="C369" s="113">
        <f t="shared" si="334"/>
        <v>543.48227537000002</v>
      </c>
      <c r="D369" s="114">
        <f t="shared" si="329"/>
        <v>6075.69</v>
      </c>
      <c r="E369" s="115">
        <f t="shared" si="342"/>
        <v>6120.04</v>
      </c>
      <c r="F369" s="116">
        <f t="shared" si="343"/>
        <v>44550</v>
      </c>
      <c r="G369" s="117">
        <f t="shared" si="321"/>
        <v>7.2995824342585447E-3</v>
      </c>
      <c r="H369" s="118">
        <f t="shared" si="335"/>
        <v>44613</v>
      </c>
      <c r="I369" s="118">
        <f t="shared" si="322"/>
        <v>44613</v>
      </c>
      <c r="J369" s="119">
        <f t="shared" si="330"/>
        <v>22</v>
      </c>
      <c r="K369" s="119">
        <f t="shared" si="345"/>
        <v>17</v>
      </c>
      <c r="L369" s="8">
        <f t="shared" si="331"/>
        <v>1.00563592</v>
      </c>
      <c r="M369" s="120">
        <f t="shared" si="344"/>
        <v>1.0095006900000001</v>
      </c>
      <c r="N369" s="120">
        <f t="shared" si="339"/>
        <v>1.0923612322264427</v>
      </c>
      <c r="O369" s="113">
        <f t="shared" si="341"/>
        <v>1.09851769</v>
      </c>
      <c r="P369" s="113">
        <f t="shared" si="323"/>
        <v>597.02489369</v>
      </c>
      <c r="Q369" s="167">
        <f t="shared" si="336"/>
        <v>0</v>
      </c>
      <c r="R369" s="168">
        <f t="shared" si="332"/>
        <v>0</v>
      </c>
      <c r="S369" s="113">
        <f t="shared" si="324"/>
        <v>0</v>
      </c>
      <c r="T369" s="123">
        <f t="shared" si="333"/>
        <v>9.4700000000000006E-2</v>
      </c>
      <c r="U369" s="121">
        <f t="shared" si="340"/>
        <v>17</v>
      </c>
      <c r="V369" s="121">
        <v>252</v>
      </c>
      <c r="W369" s="120">
        <f t="shared" si="325"/>
        <v>1.0061225</v>
      </c>
      <c r="X369" s="113">
        <f t="shared" si="326"/>
        <v>3.6552849100000002</v>
      </c>
      <c r="Y369" s="113">
        <f t="shared" si="327"/>
        <v>0</v>
      </c>
      <c r="Z369" s="126" t="str">
        <f t="shared" si="337"/>
        <v>J=</v>
      </c>
      <c r="AA369" s="118">
        <f t="shared" si="338"/>
        <v>44613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28"/>
        <v>44607</v>
      </c>
      <c r="B370" s="113">
        <f t="shared" si="320"/>
        <v>601.09457441000006</v>
      </c>
      <c r="C370" s="113">
        <f t="shared" si="334"/>
        <v>543.48227537000002</v>
      </c>
      <c r="D370" s="114">
        <f t="shared" si="329"/>
        <v>6075.69</v>
      </c>
      <c r="E370" s="115">
        <f t="shared" si="342"/>
        <v>6120.04</v>
      </c>
      <c r="F370" s="116">
        <f t="shared" si="343"/>
        <v>44550</v>
      </c>
      <c r="G370" s="117">
        <f t="shared" si="321"/>
        <v>7.2995824342585447E-3</v>
      </c>
      <c r="H370" s="118">
        <f t="shared" si="335"/>
        <v>44613</v>
      </c>
      <c r="I370" s="118">
        <f t="shared" si="322"/>
        <v>44613</v>
      </c>
      <c r="J370" s="119">
        <f t="shared" si="330"/>
        <v>22</v>
      </c>
      <c r="K370" s="119">
        <f t="shared" si="345"/>
        <v>18</v>
      </c>
      <c r="L370" s="8">
        <f t="shared" si="331"/>
        <v>1.00596843</v>
      </c>
      <c r="M370" s="120">
        <f t="shared" si="344"/>
        <v>1.0095006900000001</v>
      </c>
      <c r="N370" s="120">
        <f t="shared" si="339"/>
        <v>1.0923612322264427</v>
      </c>
      <c r="O370" s="113">
        <f t="shared" si="341"/>
        <v>1.0988809100000001</v>
      </c>
      <c r="P370" s="113">
        <f t="shared" si="323"/>
        <v>597.22229732000005</v>
      </c>
      <c r="Q370" s="167">
        <f t="shared" si="336"/>
        <v>0</v>
      </c>
      <c r="R370" s="168">
        <f t="shared" si="332"/>
        <v>0</v>
      </c>
      <c r="S370" s="113">
        <f t="shared" si="324"/>
        <v>0</v>
      </c>
      <c r="T370" s="123">
        <f t="shared" si="333"/>
        <v>9.4700000000000006E-2</v>
      </c>
      <c r="U370" s="121">
        <f t="shared" si="340"/>
        <v>18</v>
      </c>
      <c r="V370" s="121">
        <v>252</v>
      </c>
      <c r="W370" s="120">
        <f t="shared" si="325"/>
        <v>1.0064838119999999</v>
      </c>
      <c r="X370" s="113">
        <f t="shared" si="326"/>
        <v>3.8722770899999999</v>
      </c>
      <c r="Y370" s="113">
        <f t="shared" si="327"/>
        <v>0</v>
      </c>
      <c r="Z370" s="126" t="str">
        <f t="shared" si="337"/>
        <v>J=</v>
      </c>
      <c r="AA370" s="118">
        <f t="shared" si="338"/>
        <v>44613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28"/>
        <v>44608</v>
      </c>
      <c r="B371" s="113">
        <f t="shared" si="320"/>
        <v>601.50925620999999</v>
      </c>
      <c r="C371" s="113">
        <f t="shared" si="334"/>
        <v>543.48227537000002</v>
      </c>
      <c r="D371" s="114">
        <f t="shared" si="329"/>
        <v>6075.69</v>
      </c>
      <c r="E371" s="115">
        <f t="shared" si="342"/>
        <v>6120.04</v>
      </c>
      <c r="F371" s="116">
        <f t="shared" si="343"/>
        <v>44550</v>
      </c>
      <c r="G371" s="117">
        <f t="shared" si="321"/>
        <v>7.2995824342585447E-3</v>
      </c>
      <c r="H371" s="118">
        <f t="shared" si="335"/>
        <v>44613</v>
      </c>
      <c r="I371" s="118">
        <f t="shared" si="322"/>
        <v>44613</v>
      </c>
      <c r="J371" s="119">
        <f t="shared" si="330"/>
        <v>22</v>
      </c>
      <c r="K371" s="119">
        <f t="shared" si="345"/>
        <v>19</v>
      </c>
      <c r="L371" s="8">
        <f t="shared" si="331"/>
        <v>1.00630105</v>
      </c>
      <c r="M371" s="120">
        <f t="shared" si="344"/>
        <v>1.0095006900000001</v>
      </c>
      <c r="N371" s="120">
        <f t="shared" si="339"/>
        <v>1.0923612322264427</v>
      </c>
      <c r="O371" s="113">
        <f t="shared" si="341"/>
        <v>1.0992442499999999</v>
      </c>
      <c r="P371" s="113">
        <f t="shared" si="323"/>
        <v>597.41976617</v>
      </c>
      <c r="Q371" s="167">
        <f t="shared" si="336"/>
        <v>0</v>
      </c>
      <c r="R371" s="168">
        <f t="shared" si="332"/>
        <v>0</v>
      </c>
      <c r="S371" s="113">
        <f t="shared" si="324"/>
        <v>0</v>
      </c>
      <c r="T371" s="123">
        <f t="shared" si="333"/>
        <v>9.4700000000000006E-2</v>
      </c>
      <c r="U371" s="121">
        <f t="shared" si="340"/>
        <v>19</v>
      </c>
      <c r="V371" s="121">
        <v>252</v>
      </c>
      <c r="W371" s="120">
        <f t="shared" si="325"/>
        <v>1.0068452539999999</v>
      </c>
      <c r="X371" s="113">
        <f t="shared" si="326"/>
        <v>4.0894900400000003</v>
      </c>
      <c r="Y371" s="113">
        <f t="shared" si="327"/>
        <v>0</v>
      </c>
      <c r="Z371" s="126" t="str">
        <f t="shared" si="337"/>
        <v>J=</v>
      </c>
      <c r="AA371" s="118">
        <f t="shared" si="338"/>
        <v>44613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28"/>
        <v>44609</v>
      </c>
      <c r="B372" s="113">
        <f t="shared" si="320"/>
        <v>601.92422352999995</v>
      </c>
      <c r="C372" s="113">
        <f t="shared" si="334"/>
        <v>543.48227537000002</v>
      </c>
      <c r="D372" s="114">
        <f t="shared" si="329"/>
        <v>6075.69</v>
      </c>
      <c r="E372" s="115">
        <f t="shared" si="342"/>
        <v>6120.04</v>
      </c>
      <c r="F372" s="116">
        <f t="shared" si="343"/>
        <v>44550</v>
      </c>
      <c r="G372" s="117">
        <f t="shared" si="321"/>
        <v>7.2995824342585447E-3</v>
      </c>
      <c r="H372" s="118">
        <f t="shared" si="335"/>
        <v>44613</v>
      </c>
      <c r="I372" s="118">
        <f t="shared" si="322"/>
        <v>44613</v>
      </c>
      <c r="J372" s="119">
        <f t="shared" si="330"/>
        <v>22</v>
      </c>
      <c r="K372" s="119">
        <f t="shared" si="345"/>
        <v>20</v>
      </c>
      <c r="L372" s="8">
        <f t="shared" si="331"/>
        <v>1.00663378</v>
      </c>
      <c r="M372" s="120">
        <f t="shared" si="344"/>
        <v>1.0095006900000001</v>
      </c>
      <c r="N372" s="120">
        <f t="shared" si="339"/>
        <v>1.0923612322264427</v>
      </c>
      <c r="O372" s="113">
        <f t="shared" si="341"/>
        <v>1.0996077099999999</v>
      </c>
      <c r="P372" s="113">
        <f t="shared" si="323"/>
        <v>597.61730023999996</v>
      </c>
      <c r="Q372" s="167">
        <f t="shared" si="336"/>
        <v>0</v>
      </c>
      <c r="R372" s="168">
        <f t="shared" si="332"/>
        <v>0</v>
      </c>
      <c r="S372" s="113">
        <f t="shared" si="324"/>
        <v>0</v>
      </c>
      <c r="T372" s="123">
        <f t="shared" si="333"/>
        <v>9.4700000000000006E-2</v>
      </c>
      <c r="U372" s="121">
        <f t="shared" si="340"/>
        <v>20</v>
      </c>
      <c r="V372" s="121">
        <v>252</v>
      </c>
      <c r="W372" s="120">
        <f t="shared" si="325"/>
        <v>1.0072068249999999</v>
      </c>
      <c r="X372" s="113">
        <f t="shared" si="326"/>
        <v>4.3069232900000003</v>
      </c>
      <c r="Y372" s="113">
        <f t="shared" si="327"/>
        <v>0</v>
      </c>
      <c r="Z372" s="126" t="str">
        <f t="shared" si="337"/>
        <v>J=</v>
      </c>
      <c r="AA372" s="118">
        <f t="shared" si="338"/>
        <v>44613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28"/>
        <v>44610</v>
      </c>
      <c r="B373" s="113">
        <f t="shared" si="320"/>
        <v>602.33948320000002</v>
      </c>
      <c r="C373" s="113">
        <f t="shared" si="334"/>
        <v>543.48227537000002</v>
      </c>
      <c r="D373" s="114">
        <f t="shared" si="329"/>
        <v>6075.69</v>
      </c>
      <c r="E373" s="115">
        <f t="shared" si="342"/>
        <v>6120.04</v>
      </c>
      <c r="F373" s="116">
        <f t="shared" si="343"/>
        <v>44550</v>
      </c>
      <c r="G373" s="117">
        <f t="shared" si="321"/>
        <v>7.2995824342585447E-3</v>
      </c>
      <c r="H373" s="118">
        <f t="shared" si="335"/>
        <v>44613</v>
      </c>
      <c r="I373" s="118">
        <f t="shared" si="322"/>
        <v>44613</v>
      </c>
      <c r="J373" s="119">
        <f t="shared" si="330"/>
        <v>22</v>
      </c>
      <c r="K373" s="119">
        <f t="shared" si="345"/>
        <v>21</v>
      </c>
      <c r="L373" s="8">
        <f t="shared" si="331"/>
        <v>1.00696663</v>
      </c>
      <c r="M373" s="120">
        <f t="shared" si="344"/>
        <v>1.0095006900000001</v>
      </c>
      <c r="N373" s="120">
        <f t="shared" si="339"/>
        <v>1.0923612322264427</v>
      </c>
      <c r="O373" s="113">
        <f t="shared" si="341"/>
        <v>1.0999713</v>
      </c>
      <c r="P373" s="113">
        <f t="shared" si="323"/>
        <v>597.81490496000004</v>
      </c>
      <c r="Q373" s="167">
        <f t="shared" si="336"/>
        <v>0</v>
      </c>
      <c r="R373" s="168">
        <f t="shared" si="332"/>
        <v>0</v>
      </c>
      <c r="S373" s="113">
        <f t="shared" si="324"/>
        <v>0</v>
      </c>
      <c r="T373" s="123">
        <f t="shared" si="333"/>
        <v>9.4700000000000006E-2</v>
      </c>
      <c r="U373" s="121">
        <f t="shared" si="340"/>
        <v>21</v>
      </c>
      <c r="V373" s="121">
        <v>252</v>
      </c>
      <c r="W373" s="120">
        <f t="shared" si="325"/>
        <v>1.0075685270000001</v>
      </c>
      <c r="X373" s="113">
        <f t="shared" si="326"/>
        <v>4.5245782400000003</v>
      </c>
      <c r="Y373" s="113">
        <f t="shared" si="327"/>
        <v>0</v>
      </c>
      <c r="Z373" s="126" t="str">
        <f t="shared" si="337"/>
        <v>J=</v>
      </c>
      <c r="AA373" s="118">
        <f t="shared" si="338"/>
        <v>44613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28"/>
        <v>44611</v>
      </c>
      <c r="B374" s="113">
        <f t="shared" si="320"/>
        <v>602.75502870000003</v>
      </c>
      <c r="C374" s="113">
        <f t="shared" si="334"/>
        <v>543.48227537000002</v>
      </c>
      <c r="D374" s="114">
        <f t="shared" si="329"/>
        <v>6075.69</v>
      </c>
      <c r="E374" s="115">
        <f t="shared" si="342"/>
        <v>6120.04</v>
      </c>
      <c r="F374" s="116">
        <f t="shared" si="343"/>
        <v>44550</v>
      </c>
      <c r="G374" s="117">
        <f t="shared" si="321"/>
        <v>7.2995824342585447E-3</v>
      </c>
      <c r="H374" s="118">
        <f t="shared" si="335"/>
        <v>44613</v>
      </c>
      <c r="I374" s="118">
        <f t="shared" si="322"/>
        <v>44613</v>
      </c>
      <c r="J374" s="119">
        <f t="shared" si="330"/>
        <v>22</v>
      </c>
      <c r="K374" s="119">
        <f t="shared" si="345"/>
        <v>22</v>
      </c>
      <c r="L374" s="8">
        <f t="shared" si="331"/>
        <v>1.00729958</v>
      </c>
      <c r="M374" s="120">
        <f t="shared" si="344"/>
        <v>1.0095006900000001</v>
      </c>
      <c r="N374" s="120">
        <f t="shared" si="339"/>
        <v>1.0923612322264427</v>
      </c>
      <c r="O374" s="113">
        <f t="shared" si="341"/>
        <v>1.10033501</v>
      </c>
      <c r="P374" s="113">
        <f t="shared" si="323"/>
        <v>598.0125749</v>
      </c>
      <c r="Q374" s="167">
        <f t="shared" si="336"/>
        <v>0</v>
      </c>
      <c r="R374" s="168">
        <f t="shared" si="332"/>
        <v>0</v>
      </c>
      <c r="S374" s="113">
        <f t="shared" si="324"/>
        <v>0</v>
      </c>
      <c r="T374" s="123">
        <f t="shared" si="333"/>
        <v>9.4700000000000006E-2</v>
      </c>
      <c r="U374" s="121">
        <f t="shared" si="340"/>
        <v>22</v>
      </c>
      <c r="V374" s="121">
        <v>252</v>
      </c>
      <c r="W374" s="120">
        <f t="shared" si="325"/>
        <v>1.0079303580000001</v>
      </c>
      <c r="X374" s="113">
        <f t="shared" si="326"/>
        <v>4.7424537999999998</v>
      </c>
      <c r="Y374" s="113">
        <f t="shared" si="327"/>
        <v>0</v>
      </c>
      <c r="Z374" s="126" t="str">
        <f t="shared" si="337"/>
        <v>J=</v>
      </c>
      <c r="AA374" s="118">
        <f t="shared" si="338"/>
        <v>44613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28"/>
        <v>44612</v>
      </c>
      <c r="B375" s="113">
        <f t="shared" si="320"/>
        <v>602.75502870000003</v>
      </c>
      <c r="C375" s="113">
        <f t="shared" si="334"/>
        <v>543.48227537000002</v>
      </c>
      <c r="D375" s="114">
        <f t="shared" si="329"/>
        <v>6075.69</v>
      </c>
      <c r="E375" s="115">
        <f t="shared" si="342"/>
        <v>6120.04</v>
      </c>
      <c r="F375" s="116">
        <f t="shared" si="343"/>
        <v>44550</v>
      </c>
      <c r="G375" s="117">
        <f t="shared" si="321"/>
        <v>7.2995824342585447E-3</v>
      </c>
      <c r="H375" s="118">
        <f t="shared" si="335"/>
        <v>44641</v>
      </c>
      <c r="I375" s="118">
        <f t="shared" si="322"/>
        <v>44613</v>
      </c>
      <c r="J375" s="119">
        <f t="shared" si="330"/>
        <v>22</v>
      </c>
      <c r="K375" s="119">
        <f t="shared" si="345"/>
        <v>22</v>
      </c>
      <c r="L375" s="8">
        <f t="shared" si="331"/>
        <v>1.00729958</v>
      </c>
      <c r="M375" s="120">
        <f t="shared" si="344"/>
        <v>1.0095006900000001</v>
      </c>
      <c r="N375" s="120">
        <f t="shared" si="339"/>
        <v>1.0923612322264427</v>
      </c>
      <c r="O375" s="113">
        <f t="shared" si="341"/>
        <v>1.10033501</v>
      </c>
      <c r="P375" s="113">
        <f t="shared" si="323"/>
        <v>598.0125749</v>
      </c>
      <c r="Q375" s="167">
        <f t="shared" si="336"/>
        <v>0</v>
      </c>
      <c r="R375" s="168">
        <f t="shared" si="332"/>
        <v>0</v>
      </c>
      <c r="S375" s="113">
        <f t="shared" si="324"/>
        <v>0</v>
      </c>
      <c r="T375" s="123">
        <f t="shared" si="333"/>
        <v>9.4700000000000006E-2</v>
      </c>
      <c r="U375" s="121">
        <f t="shared" si="340"/>
        <v>22</v>
      </c>
      <c r="V375" s="121">
        <v>252</v>
      </c>
      <c r="W375" s="120">
        <f t="shared" si="325"/>
        <v>1.0079303580000001</v>
      </c>
      <c r="X375" s="113">
        <f t="shared" si="326"/>
        <v>4.7424537999999998</v>
      </c>
      <c r="Y375" s="113">
        <f t="shared" si="327"/>
        <v>0</v>
      </c>
      <c r="Z375" s="126" t="str">
        <f t="shared" si="337"/>
        <v>J=</v>
      </c>
      <c r="AA375" s="118">
        <f t="shared" si="338"/>
        <v>44613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28"/>
        <v>44613</v>
      </c>
      <c r="B376" s="113">
        <f t="shared" si="320"/>
        <v>602.75502870000003</v>
      </c>
      <c r="C376" s="113">
        <f t="shared" si="334"/>
        <v>543.48227537000002</v>
      </c>
      <c r="D376" s="114">
        <f t="shared" si="329"/>
        <v>6075.69</v>
      </c>
      <c r="E376" s="115">
        <f t="shared" si="342"/>
        <v>6120.04</v>
      </c>
      <c r="F376" s="116">
        <f t="shared" si="343"/>
        <v>44550</v>
      </c>
      <c r="G376" s="117">
        <f t="shared" si="321"/>
        <v>7.2995824342585447E-3</v>
      </c>
      <c r="H376" s="118">
        <f t="shared" si="335"/>
        <v>44641</v>
      </c>
      <c r="I376" s="118">
        <f t="shared" si="322"/>
        <v>44613</v>
      </c>
      <c r="J376" s="119">
        <f t="shared" si="330"/>
        <v>22</v>
      </c>
      <c r="K376" s="119">
        <f t="shared" si="345"/>
        <v>22</v>
      </c>
      <c r="L376" s="8">
        <f t="shared" si="331"/>
        <v>1.00729958</v>
      </c>
      <c r="M376" s="120">
        <f t="shared" si="344"/>
        <v>1.0095006900000001</v>
      </c>
      <c r="N376" s="120">
        <f t="shared" si="339"/>
        <v>1.0923612322264427</v>
      </c>
      <c r="O376" s="113">
        <f t="shared" si="341"/>
        <v>1.10033501</v>
      </c>
      <c r="P376" s="113">
        <f t="shared" si="323"/>
        <v>598.0125749</v>
      </c>
      <c r="Q376" s="167">
        <f t="shared" si="336"/>
        <v>12</v>
      </c>
      <c r="R376" s="168">
        <f t="shared" si="332"/>
        <v>6.049051285593627E-2</v>
      </c>
      <c r="S376" s="113">
        <f t="shared" si="324"/>
        <v>36.174087350000001</v>
      </c>
      <c r="T376" s="123">
        <f t="shared" si="333"/>
        <v>9.4700000000000006E-2</v>
      </c>
      <c r="U376" s="121">
        <f t="shared" si="340"/>
        <v>22</v>
      </c>
      <c r="V376" s="121">
        <v>252</v>
      </c>
      <c r="W376" s="120">
        <f t="shared" si="325"/>
        <v>1.0079303580000001</v>
      </c>
      <c r="X376" s="113">
        <f t="shared" si="326"/>
        <v>4.7424537999999998</v>
      </c>
      <c r="Y376" s="113">
        <f t="shared" si="327"/>
        <v>40.91654115</v>
      </c>
      <c r="Z376" s="126" t="str">
        <f t="shared" si="337"/>
        <v>J=</v>
      </c>
      <c r="AA376" s="118">
        <f t="shared" si="338"/>
        <v>44613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28"/>
        <v>44614</v>
      </c>
      <c r="B377" s="113">
        <f t="shared" si="320"/>
        <v>562.20843892000005</v>
      </c>
      <c r="C377" s="113">
        <f t="shared" si="334"/>
        <v>510.60675380999999</v>
      </c>
      <c r="D377" s="114">
        <f t="shared" si="329"/>
        <v>6120.04</v>
      </c>
      <c r="E377" s="115">
        <f t="shared" si="342"/>
        <v>6153.09</v>
      </c>
      <c r="F377" s="116">
        <f t="shared" si="343"/>
        <v>44582</v>
      </c>
      <c r="G377" s="117">
        <f t="shared" si="321"/>
        <v>5.4002915013626751E-3</v>
      </c>
      <c r="H377" s="118">
        <f t="shared" si="335"/>
        <v>44641</v>
      </c>
      <c r="I377" s="118">
        <f t="shared" si="322"/>
        <v>44641</v>
      </c>
      <c r="J377" s="119">
        <f t="shared" si="330"/>
        <v>18</v>
      </c>
      <c r="K377" s="119">
        <f t="shared" si="345"/>
        <v>1</v>
      </c>
      <c r="L377" s="8">
        <f t="shared" si="331"/>
        <v>1.0002992500000001</v>
      </c>
      <c r="M377" s="120">
        <f t="shared" si="344"/>
        <v>1.00729958</v>
      </c>
      <c r="N377" s="120">
        <f t="shared" si="339"/>
        <v>1.1003350104299781</v>
      </c>
      <c r="O377" s="113">
        <f t="shared" si="341"/>
        <v>1.1006642799999999</v>
      </c>
      <c r="P377" s="113">
        <f t="shared" si="323"/>
        <v>562.00661504000004</v>
      </c>
      <c r="Q377" s="167">
        <f t="shared" si="336"/>
        <v>0</v>
      </c>
      <c r="R377" s="168">
        <f t="shared" si="332"/>
        <v>0</v>
      </c>
      <c r="S377" s="113">
        <f t="shared" si="324"/>
        <v>0</v>
      </c>
      <c r="T377" s="123">
        <f t="shared" si="333"/>
        <v>9.4700000000000006E-2</v>
      </c>
      <c r="U377" s="121">
        <f t="shared" si="340"/>
        <v>1</v>
      </c>
      <c r="V377" s="121">
        <v>252</v>
      </c>
      <c r="W377" s="120">
        <f t="shared" si="325"/>
        <v>1.000359113</v>
      </c>
      <c r="X377" s="113">
        <f t="shared" si="326"/>
        <v>0.20182388000000001</v>
      </c>
      <c r="Y377" s="113">
        <f t="shared" si="327"/>
        <v>0</v>
      </c>
      <c r="Z377" s="126" t="str">
        <f t="shared" si="337"/>
        <v>J=</v>
      </c>
      <c r="AA377" s="118">
        <f t="shared" si="338"/>
        <v>44641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28"/>
        <v>44615</v>
      </c>
      <c r="B378" s="113">
        <f t="shared" si="320"/>
        <v>562.57863522000002</v>
      </c>
      <c r="C378" s="113">
        <f t="shared" si="334"/>
        <v>510.60675380999999</v>
      </c>
      <c r="D378" s="114">
        <f t="shared" si="329"/>
        <v>6120.04</v>
      </c>
      <c r="E378" s="115">
        <f t="shared" si="342"/>
        <v>6153.09</v>
      </c>
      <c r="F378" s="116">
        <f t="shared" si="343"/>
        <v>44582</v>
      </c>
      <c r="G378" s="117">
        <f t="shared" si="321"/>
        <v>5.4002915013626751E-3</v>
      </c>
      <c r="H378" s="118">
        <f t="shared" si="335"/>
        <v>44641</v>
      </c>
      <c r="I378" s="118">
        <f t="shared" si="322"/>
        <v>44641</v>
      </c>
      <c r="J378" s="119">
        <f t="shared" si="330"/>
        <v>18</v>
      </c>
      <c r="K378" s="119">
        <f t="shared" si="345"/>
        <v>2</v>
      </c>
      <c r="L378" s="8">
        <f t="shared" si="331"/>
        <v>1.0005985900000001</v>
      </c>
      <c r="M378" s="120">
        <f t="shared" si="344"/>
        <v>1.00729958</v>
      </c>
      <c r="N378" s="120">
        <f t="shared" si="339"/>
        <v>1.1003350104299781</v>
      </c>
      <c r="O378" s="113">
        <f t="shared" si="341"/>
        <v>1.1009936499999999</v>
      </c>
      <c r="P378" s="113">
        <f t="shared" si="323"/>
        <v>562.17479359000004</v>
      </c>
      <c r="Q378" s="167">
        <f t="shared" si="336"/>
        <v>0</v>
      </c>
      <c r="R378" s="168">
        <f t="shared" si="332"/>
        <v>0</v>
      </c>
      <c r="S378" s="113">
        <f t="shared" si="324"/>
        <v>0</v>
      </c>
      <c r="T378" s="123">
        <f t="shared" si="333"/>
        <v>9.4700000000000006E-2</v>
      </c>
      <c r="U378" s="121">
        <f t="shared" si="340"/>
        <v>2</v>
      </c>
      <c r="V378" s="121">
        <v>252</v>
      </c>
      <c r="W378" s="120">
        <f t="shared" si="325"/>
        <v>1.0007183559999999</v>
      </c>
      <c r="X378" s="113">
        <f t="shared" si="326"/>
        <v>0.40384163000000001</v>
      </c>
      <c r="Y378" s="113">
        <f t="shared" si="327"/>
        <v>0</v>
      </c>
      <c r="Z378" s="126" t="str">
        <f t="shared" si="337"/>
        <v>J=</v>
      </c>
      <c r="AA378" s="118">
        <f t="shared" si="338"/>
        <v>44641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28"/>
        <v>44616</v>
      </c>
      <c r="B379" s="113">
        <f t="shared" si="320"/>
        <v>562.94908567999994</v>
      </c>
      <c r="C379" s="113">
        <f t="shared" si="334"/>
        <v>510.60675380999999</v>
      </c>
      <c r="D379" s="114">
        <f t="shared" si="329"/>
        <v>6120.04</v>
      </c>
      <c r="E379" s="115">
        <f t="shared" si="342"/>
        <v>6153.09</v>
      </c>
      <c r="F379" s="116">
        <f t="shared" si="343"/>
        <v>44582</v>
      </c>
      <c r="G379" s="117">
        <f t="shared" si="321"/>
        <v>5.4002915013626751E-3</v>
      </c>
      <c r="H379" s="118">
        <f t="shared" si="335"/>
        <v>44641</v>
      </c>
      <c r="I379" s="118">
        <f t="shared" si="322"/>
        <v>44641</v>
      </c>
      <c r="J379" s="119">
        <f t="shared" si="330"/>
        <v>18</v>
      </c>
      <c r="K379" s="119">
        <f t="shared" si="345"/>
        <v>3</v>
      </c>
      <c r="L379" s="8">
        <f t="shared" si="331"/>
        <v>1.0008980300000001</v>
      </c>
      <c r="M379" s="120">
        <f t="shared" si="344"/>
        <v>1.00729958</v>
      </c>
      <c r="N379" s="120">
        <f t="shared" si="339"/>
        <v>1.1003350104299781</v>
      </c>
      <c r="O379" s="113">
        <f t="shared" si="341"/>
        <v>1.1013231400000001</v>
      </c>
      <c r="P379" s="113">
        <f t="shared" si="323"/>
        <v>562.34303340999998</v>
      </c>
      <c r="Q379" s="167">
        <f t="shared" si="336"/>
        <v>0</v>
      </c>
      <c r="R379" s="168">
        <f t="shared" si="332"/>
        <v>0</v>
      </c>
      <c r="S379" s="113">
        <f t="shared" si="324"/>
        <v>0</v>
      </c>
      <c r="T379" s="123">
        <f t="shared" si="333"/>
        <v>9.4700000000000006E-2</v>
      </c>
      <c r="U379" s="121">
        <f t="shared" si="340"/>
        <v>3</v>
      </c>
      <c r="V379" s="121">
        <v>252</v>
      </c>
      <c r="W379" s="120">
        <f t="shared" si="325"/>
        <v>1.001077727</v>
      </c>
      <c r="X379" s="113">
        <f t="shared" si="326"/>
        <v>0.60605226999999995</v>
      </c>
      <c r="Y379" s="113">
        <f t="shared" si="327"/>
        <v>0</v>
      </c>
      <c r="Z379" s="126" t="str">
        <f t="shared" si="337"/>
        <v>J=</v>
      </c>
      <c r="AA379" s="118">
        <f t="shared" si="338"/>
        <v>44641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28"/>
        <v>44617</v>
      </c>
      <c r="B380" s="113">
        <f t="shared" si="320"/>
        <v>563.31977108000001</v>
      </c>
      <c r="C380" s="113">
        <f t="shared" si="334"/>
        <v>510.60675380999999</v>
      </c>
      <c r="D380" s="114">
        <f t="shared" si="329"/>
        <v>6120.04</v>
      </c>
      <c r="E380" s="115">
        <f t="shared" si="342"/>
        <v>6153.09</v>
      </c>
      <c r="F380" s="116">
        <f t="shared" si="343"/>
        <v>44582</v>
      </c>
      <c r="G380" s="117">
        <f t="shared" si="321"/>
        <v>5.4002915013626751E-3</v>
      </c>
      <c r="H380" s="118">
        <f t="shared" si="335"/>
        <v>44641</v>
      </c>
      <c r="I380" s="118">
        <f t="shared" si="322"/>
        <v>44641</v>
      </c>
      <c r="J380" s="119">
        <f t="shared" si="330"/>
        <v>18</v>
      </c>
      <c r="K380" s="119">
        <f t="shared" si="345"/>
        <v>4</v>
      </c>
      <c r="L380" s="8">
        <f t="shared" si="331"/>
        <v>1.0011975500000001</v>
      </c>
      <c r="M380" s="120">
        <f t="shared" si="344"/>
        <v>1.00729958</v>
      </c>
      <c r="N380" s="120">
        <f t="shared" si="339"/>
        <v>1.1003350104299781</v>
      </c>
      <c r="O380" s="113">
        <f t="shared" si="341"/>
        <v>1.10165271</v>
      </c>
      <c r="P380" s="113">
        <f t="shared" si="323"/>
        <v>562.51131407000003</v>
      </c>
      <c r="Q380" s="167">
        <f t="shared" si="336"/>
        <v>0</v>
      </c>
      <c r="R380" s="168">
        <f t="shared" si="332"/>
        <v>0</v>
      </c>
      <c r="S380" s="113">
        <f t="shared" si="324"/>
        <v>0</v>
      </c>
      <c r="T380" s="123">
        <f t="shared" si="333"/>
        <v>9.4700000000000006E-2</v>
      </c>
      <c r="U380" s="121">
        <f t="shared" si="340"/>
        <v>4</v>
      </c>
      <c r="V380" s="121">
        <v>252</v>
      </c>
      <c r="W380" s="120">
        <f t="shared" si="325"/>
        <v>1.0014372279999999</v>
      </c>
      <c r="X380" s="113">
        <f t="shared" si="326"/>
        <v>0.80845701000000003</v>
      </c>
      <c r="Y380" s="113">
        <f t="shared" si="327"/>
        <v>0</v>
      </c>
      <c r="Z380" s="126" t="str">
        <f t="shared" si="337"/>
        <v>J=</v>
      </c>
      <c r="AA380" s="118">
        <f t="shared" si="338"/>
        <v>44641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28"/>
        <v>44618</v>
      </c>
      <c r="B381" s="113">
        <f t="shared" si="320"/>
        <v>563.69070065999995</v>
      </c>
      <c r="C381" s="113">
        <f t="shared" si="334"/>
        <v>510.60675380999999</v>
      </c>
      <c r="D381" s="114">
        <f t="shared" si="329"/>
        <v>6120.04</v>
      </c>
      <c r="E381" s="115">
        <f t="shared" si="342"/>
        <v>6153.09</v>
      </c>
      <c r="F381" s="116">
        <f t="shared" si="343"/>
        <v>44582</v>
      </c>
      <c r="G381" s="117">
        <f t="shared" si="321"/>
        <v>5.4002915013626751E-3</v>
      </c>
      <c r="H381" s="118">
        <f t="shared" si="335"/>
        <v>44641</v>
      </c>
      <c r="I381" s="118">
        <f t="shared" si="322"/>
        <v>44641</v>
      </c>
      <c r="J381" s="119">
        <f t="shared" si="330"/>
        <v>18</v>
      </c>
      <c r="K381" s="119">
        <f t="shared" si="345"/>
        <v>5</v>
      </c>
      <c r="L381" s="8">
        <f t="shared" si="331"/>
        <v>1.00149716</v>
      </c>
      <c r="M381" s="120">
        <f t="shared" si="344"/>
        <v>1.00729958</v>
      </c>
      <c r="N381" s="120">
        <f t="shared" si="339"/>
        <v>1.1003350104299781</v>
      </c>
      <c r="O381" s="113">
        <f t="shared" si="341"/>
        <v>1.1019823799999999</v>
      </c>
      <c r="P381" s="113">
        <f t="shared" si="323"/>
        <v>562.6796458</v>
      </c>
      <c r="Q381" s="167">
        <f t="shared" si="336"/>
        <v>0</v>
      </c>
      <c r="R381" s="168">
        <f t="shared" si="332"/>
        <v>0</v>
      </c>
      <c r="S381" s="113">
        <f t="shared" si="324"/>
        <v>0</v>
      </c>
      <c r="T381" s="123">
        <f t="shared" si="333"/>
        <v>9.4700000000000006E-2</v>
      </c>
      <c r="U381" s="121">
        <f t="shared" si="340"/>
        <v>5</v>
      </c>
      <c r="V381" s="121">
        <v>252</v>
      </c>
      <c r="W381" s="120">
        <f t="shared" si="325"/>
        <v>1.001796857</v>
      </c>
      <c r="X381" s="113">
        <f t="shared" si="326"/>
        <v>1.01105486</v>
      </c>
      <c r="Y381" s="113">
        <f t="shared" si="327"/>
        <v>0</v>
      </c>
      <c r="Z381" s="126" t="str">
        <f t="shared" si="337"/>
        <v>J=</v>
      </c>
      <c r="AA381" s="118">
        <f t="shared" si="338"/>
        <v>44641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28"/>
        <v>44619</v>
      </c>
      <c r="B382" s="113">
        <f t="shared" si="320"/>
        <v>563.69070065999995</v>
      </c>
      <c r="C382" s="113">
        <f t="shared" si="334"/>
        <v>510.60675380999999</v>
      </c>
      <c r="D382" s="114">
        <f t="shared" si="329"/>
        <v>6120.04</v>
      </c>
      <c r="E382" s="115">
        <f t="shared" si="342"/>
        <v>6153.09</v>
      </c>
      <c r="F382" s="116">
        <f t="shared" si="343"/>
        <v>44582</v>
      </c>
      <c r="G382" s="117">
        <f t="shared" si="321"/>
        <v>5.4002915013626751E-3</v>
      </c>
      <c r="H382" s="118">
        <f t="shared" si="335"/>
        <v>44641</v>
      </c>
      <c r="I382" s="118">
        <f t="shared" si="322"/>
        <v>44641</v>
      </c>
      <c r="J382" s="119">
        <f t="shared" si="330"/>
        <v>18</v>
      </c>
      <c r="K382" s="119">
        <f t="shared" si="345"/>
        <v>5</v>
      </c>
      <c r="L382" s="8">
        <f t="shared" si="331"/>
        <v>1.00149716</v>
      </c>
      <c r="M382" s="120">
        <f t="shared" si="344"/>
        <v>1.00729958</v>
      </c>
      <c r="N382" s="120">
        <f t="shared" si="339"/>
        <v>1.1003350104299781</v>
      </c>
      <c r="O382" s="113">
        <f t="shared" si="341"/>
        <v>1.1019823799999999</v>
      </c>
      <c r="P382" s="113">
        <f t="shared" si="323"/>
        <v>562.6796458</v>
      </c>
      <c r="Q382" s="167">
        <f t="shared" si="336"/>
        <v>0</v>
      </c>
      <c r="R382" s="168">
        <f t="shared" si="332"/>
        <v>0</v>
      </c>
      <c r="S382" s="113">
        <f t="shared" si="324"/>
        <v>0</v>
      </c>
      <c r="T382" s="123">
        <f t="shared" si="333"/>
        <v>9.4700000000000006E-2</v>
      </c>
      <c r="U382" s="121">
        <f t="shared" si="340"/>
        <v>5</v>
      </c>
      <c r="V382" s="121">
        <v>252</v>
      </c>
      <c r="W382" s="120">
        <f t="shared" si="325"/>
        <v>1.001796857</v>
      </c>
      <c r="X382" s="113">
        <f t="shared" si="326"/>
        <v>1.01105486</v>
      </c>
      <c r="Y382" s="113">
        <f t="shared" si="327"/>
        <v>0</v>
      </c>
      <c r="Z382" s="126" t="str">
        <f t="shared" si="337"/>
        <v>J=</v>
      </c>
      <c r="AA382" s="118">
        <f t="shared" si="338"/>
        <v>44641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28"/>
        <v>44620</v>
      </c>
      <c r="B383" s="113">
        <f t="shared" si="320"/>
        <v>563.69070065999995</v>
      </c>
      <c r="C383" s="113">
        <f t="shared" si="334"/>
        <v>510.60675380999999</v>
      </c>
      <c r="D383" s="114">
        <f t="shared" si="329"/>
        <v>6120.04</v>
      </c>
      <c r="E383" s="115">
        <f t="shared" si="342"/>
        <v>6153.09</v>
      </c>
      <c r="F383" s="116">
        <f t="shared" si="343"/>
        <v>44582</v>
      </c>
      <c r="G383" s="117">
        <f t="shared" si="321"/>
        <v>5.4002915013626751E-3</v>
      </c>
      <c r="H383" s="118">
        <f t="shared" si="335"/>
        <v>44641</v>
      </c>
      <c r="I383" s="118">
        <f t="shared" si="322"/>
        <v>44641</v>
      </c>
      <c r="J383" s="119">
        <f t="shared" si="330"/>
        <v>18</v>
      </c>
      <c r="K383" s="119">
        <f t="shared" si="345"/>
        <v>5</v>
      </c>
      <c r="L383" s="8">
        <f t="shared" si="331"/>
        <v>1.00149716</v>
      </c>
      <c r="M383" s="120">
        <f t="shared" si="344"/>
        <v>1.00729958</v>
      </c>
      <c r="N383" s="120">
        <f t="shared" si="339"/>
        <v>1.1003350104299781</v>
      </c>
      <c r="O383" s="113">
        <f t="shared" si="341"/>
        <v>1.1019823799999999</v>
      </c>
      <c r="P383" s="113">
        <f t="shared" si="323"/>
        <v>562.6796458</v>
      </c>
      <c r="Q383" s="167">
        <f t="shared" si="336"/>
        <v>0</v>
      </c>
      <c r="R383" s="168">
        <f t="shared" si="332"/>
        <v>0</v>
      </c>
      <c r="S383" s="113">
        <f t="shared" si="324"/>
        <v>0</v>
      </c>
      <c r="T383" s="123">
        <f t="shared" si="333"/>
        <v>9.4700000000000006E-2</v>
      </c>
      <c r="U383" s="121">
        <f t="shared" si="340"/>
        <v>5</v>
      </c>
      <c r="V383" s="121">
        <v>252</v>
      </c>
      <c r="W383" s="120">
        <f t="shared" si="325"/>
        <v>1.001796857</v>
      </c>
      <c r="X383" s="113">
        <f t="shared" si="326"/>
        <v>1.01105486</v>
      </c>
      <c r="Y383" s="113">
        <f t="shared" si="327"/>
        <v>0</v>
      </c>
      <c r="Z383" s="126" t="str">
        <f t="shared" si="337"/>
        <v>J=</v>
      </c>
      <c r="AA383" s="118">
        <f t="shared" si="338"/>
        <v>44641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28"/>
        <v>44621</v>
      </c>
      <c r="B384" s="113">
        <f t="shared" si="320"/>
        <v>563.69070065999995</v>
      </c>
      <c r="C384" s="113">
        <f t="shared" si="334"/>
        <v>510.60675380999999</v>
      </c>
      <c r="D384" s="114">
        <f t="shared" si="329"/>
        <v>6120.04</v>
      </c>
      <c r="E384" s="115">
        <f t="shared" si="342"/>
        <v>6153.09</v>
      </c>
      <c r="F384" s="116">
        <f t="shared" si="343"/>
        <v>44582</v>
      </c>
      <c r="G384" s="117">
        <f t="shared" si="321"/>
        <v>5.4002915013626751E-3</v>
      </c>
      <c r="H384" s="118">
        <f t="shared" si="335"/>
        <v>44641</v>
      </c>
      <c r="I384" s="118">
        <f t="shared" si="322"/>
        <v>44641</v>
      </c>
      <c r="J384" s="119">
        <f t="shared" si="330"/>
        <v>18</v>
      </c>
      <c r="K384" s="119">
        <f t="shared" si="345"/>
        <v>5</v>
      </c>
      <c r="L384" s="8">
        <f t="shared" si="331"/>
        <v>1.00149716</v>
      </c>
      <c r="M384" s="120">
        <f t="shared" si="344"/>
        <v>1.00729958</v>
      </c>
      <c r="N384" s="120">
        <f t="shared" si="339"/>
        <v>1.1003350104299781</v>
      </c>
      <c r="O384" s="113">
        <f t="shared" si="341"/>
        <v>1.1019823799999999</v>
      </c>
      <c r="P384" s="113">
        <f t="shared" si="323"/>
        <v>562.6796458</v>
      </c>
      <c r="Q384" s="167">
        <f t="shared" si="336"/>
        <v>0</v>
      </c>
      <c r="R384" s="168">
        <f t="shared" si="332"/>
        <v>0</v>
      </c>
      <c r="S384" s="113">
        <f t="shared" si="324"/>
        <v>0</v>
      </c>
      <c r="T384" s="123">
        <f t="shared" si="333"/>
        <v>9.4700000000000006E-2</v>
      </c>
      <c r="U384" s="121">
        <f t="shared" si="340"/>
        <v>5</v>
      </c>
      <c r="V384" s="121">
        <v>252</v>
      </c>
      <c r="W384" s="120">
        <f t="shared" si="325"/>
        <v>1.001796857</v>
      </c>
      <c r="X384" s="113">
        <f t="shared" si="326"/>
        <v>1.01105486</v>
      </c>
      <c r="Y384" s="113">
        <f t="shared" si="327"/>
        <v>0</v>
      </c>
      <c r="Z384" s="126" t="str">
        <f t="shared" si="337"/>
        <v>J=</v>
      </c>
      <c r="AA384" s="118">
        <f t="shared" si="338"/>
        <v>44641</v>
      </c>
      <c r="AB384" s="4"/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28"/>
        <v>44622</v>
      </c>
      <c r="B385" s="113">
        <f t="shared" si="320"/>
        <v>563.69070065999995</v>
      </c>
      <c r="C385" s="113">
        <f t="shared" si="334"/>
        <v>510.60675380999999</v>
      </c>
      <c r="D385" s="114">
        <f t="shared" si="329"/>
        <v>6120.04</v>
      </c>
      <c r="E385" s="115">
        <f t="shared" si="342"/>
        <v>6153.09</v>
      </c>
      <c r="F385" s="116">
        <f t="shared" si="343"/>
        <v>44582</v>
      </c>
      <c r="G385" s="117">
        <f t="shared" si="321"/>
        <v>5.4002915013626751E-3</v>
      </c>
      <c r="H385" s="118">
        <f t="shared" si="335"/>
        <v>44641</v>
      </c>
      <c r="I385" s="118">
        <f t="shared" si="322"/>
        <v>44641</v>
      </c>
      <c r="J385" s="119">
        <f t="shared" si="330"/>
        <v>18</v>
      </c>
      <c r="K385" s="119">
        <f t="shared" si="345"/>
        <v>5</v>
      </c>
      <c r="L385" s="8">
        <f t="shared" si="331"/>
        <v>1.00149716</v>
      </c>
      <c r="M385" s="120">
        <f t="shared" si="344"/>
        <v>1.00729958</v>
      </c>
      <c r="N385" s="120">
        <f t="shared" si="339"/>
        <v>1.1003350104299781</v>
      </c>
      <c r="O385" s="113">
        <f t="shared" si="341"/>
        <v>1.1019823799999999</v>
      </c>
      <c r="P385" s="113">
        <f t="shared" si="323"/>
        <v>562.6796458</v>
      </c>
      <c r="Q385" s="167">
        <f t="shared" si="336"/>
        <v>0</v>
      </c>
      <c r="R385" s="168">
        <f t="shared" si="332"/>
        <v>0</v>
      </c>
      <c r="S385" s="113">
        <f t="shared" si="324"/>
        <v>0</v>
      </c>
      <c r="T385" s="123">
        <f t="shared" si="333"/>
        <v>9.4700000000000006E-2</v>
      </c>
      <c r="U385" s="121">
        <f t="shared" si="340"/>
        <v>5</v>
      </c>
      <c r="V385" s="121">
        <v>252</v>
      </c>
      <c r="W385" s="120">
        <f t="shared" si="325"/>
        <v>1.001796857</v>
      </c>
      <c r="X385" s="113">
        <f t="shared" si="326"/>
        <v>1.01105486</v>
      </c>
      <c r="Y385" s="113">
        <f t="shared" si="327"/>
        <v>0</v>
      </c>
      <c r="Z385" s="126" t="str">
        <f t="shared" si="337"/>
        <v>J=</v>
      </c>
      <c r="AA385" s="118">
        <f t="shared" si="338"/>
        <v>44641</v>
      </c>
      <c r="AB385" s="4"/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28"/>
        <v>44623</v>
      </c>
      <c r="B386" s="113">
        <f t="shared" si="320"/>
        <v>564.06187565000005</v>
      </c>
      <c r="C386" s="113">
        <f t="shared" si="334"/>
        <v>510.60675380999999</v>
      </c>
      <c r="D386" s="114">
        <f t="shared" si="329"/>
        <v>6120.04</v>
      </c>
      <c r="E386" s="115">
        <f t="shared" si="342"/>
        <v>6153.09</v>
      </c>
      <c r="F386" s="116">
        <f t="shared" si="343"/>
        <v>44582</v>
      </c>
      <c r="G386" s="117">
        <f t="shared" si="321"/>
        <v>5.4002915013626751E-3</v>
      </c>
      <c r="H386" s="118">
        <f t="shared" si="335"/>
        <v>44641</v>
      </c>
      <c r="I386" s="118">
        <f t="shared" si="322"/>
        <v>44641</v>
      </c>
      <c r="J386" s="119">
        <f t="shared" si="330"/>
        <v>18</v>
      </c>
      <c r="K386" s="119">
        <f t="shared" si="345"/>
        <v>6</v>
      </c>
      <c r="L386" s="8">
        <f t="shared" si="331"/>
        <v>1.00179686</v>
      </c>
      <c r="M386" s="120">
        <f t="shared" si="344"/>
        <v>1.00729958</v>
      </c>
      <c r="N386" s="120">
        <f t="shared" si="339"/>
        <v>1.1003350104299781</v>
      </c>
      <c r="O386" s="113">
        <f t="shared" si="341"/>
        <v>1.1023121499999999</v>
      </c>
      <c r="P386" s="113">
        <f t="shared" si="323"/>
        <v>562.84802859000001</v>
      </c>
      <c r="Q386" s="167">
        <f t="shared" si="336"/>
        <v>0</v>
      </c>
      <c r="R386" s="168">
        <f t="shared" si="332"/>
        <v>0</v>
      </c>
      <c r="S386" s="113">
        <f t="shared" si="324"/>
        <v>0</v>
      </c>
      <c r="T386" s="123">
        <f t="shared" si="333"/>
        <v>9.4700000000000006E-2</v>
      </c>
      <c r="U386" s="121">
        <f t="shared" si="340"/>
        <v>6</v>
      </c>
      <c r="V386" s="121">
        <v>252</v>
      </c>
      <c r="W386" s="120">
        <f t="shared" si="325"/>
        <v>1.0021566159999999</v>
      </c>
      <c r="X386" s="113">
        <f t="shared" si="326"/>
        <v>1.21384706</v>
      </c>
      <c r="Y386" s="113">
        <f t="shared" si="327"/>
        <v>0</v>
      </c>
      <c r="Z386" s="126" t="str">
        <f t="shared" si="337"/>
        <v>J=</v>
      </c>
      <c r="AA386" s="118">
        <f t="shared" si="338"/>
        <v>44641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28"/>
        <v>44624</v>
      </c>
      <c r="B387" s="113">
        <f t="shared" si="320"/>
        <v>564.43329561000007</v>
      </c>
      <c r="C387" s="113">
        <f t="shared" si="334"/>
        <v>510.60675380999999</v>
      </c>
      <c r="D387" s="114">
        <f t="shared" si="329"/>
        <v>6120.04</v>
      </c>
      <c r="E387" s="115">
        <f t="shared" si="342"/>
        <v>6153.09</v>
      </c>
      <c r="F387" s="116">
        <f t="shared" si="343"/>
        <v>44582</v>
      </c>
      <c r="G387" s="117">
        <f t="shared" si="321"/>
        <v>5.4002915013626751E-3</v>
      </c>
      <c r="H387" s="118">
        <f t="shared" si="335"/>
        <v>44641</v>
      </c>
      <c r="I387" s="118">
        <f t="shared" si="322"/>
        <v>44641</v>
      </c>
      <c r="J387" s="119">
        <f t="shared" si="330"/>
        <v>18</v>
      </c>
      <c r="K387" s="119">
        <f t="shared" si="345"/>
        <v>7</v>
      </c>
      <c r="L387" s="8">
        <f t="shared" si="331"/>
        <v>1.0020966499999999</v>
      </c>
      <c r="M387" s="120">
        <f t="shared" si="344"/>
        <v>1.00729958</v>
      </c>
      <c r="N387" s="120">
        <f t="shared" si="339"/>
        <v>1.1003350104299781</v>
      </c>
      <c r="O387" s="113">
        <f t="shared" si="341"/>
        <v>1.10264202</v>
      </c>
      <c r="P387" s="113">
        <f t="shared" si="323"/>
        <v>563.01646244000005</v>
      </c>
      <c r="Q387" s="167">
        <f t="shared" si="336"/>
        <v>0</v>
      </c>
      <c r="R387" s="168">
        <f t="shared" si="332"/>
        <v>0</v>
      </c>
      <c r="S387" s="113">
        <f t="shared" si="324"/>
        <v>0</v>
      </c>
      <c r="T387" s="123">
        <f t="shared" si="333"/>
        <v>9.4700000000000006E-2</v>
      </c>
      <c r="U387" s="121">
        <f t="shared" si="340"/>
        <v>7</v>
      </c>
      <c r="V387" s="121">
        <v>252</v>
      </c>
      <c r="W387" s="120">
        <f t="shared" si="325"/>
        <v>1.0025165039999999</v>
      </c>
      <c r="X387" s="113">
        <f t="shared" si="326"/>
        <v>1.4168331700000001</v>
      </c>
      <c r="Y387" s="113">
        <f t="shared" si="327"/>
        <v>0</v>
      </c>
      <c r="Z387" s="126" t="str">
        <f t="shared" si="337"/>
        <v>J=</v>
      </c>
      <c r="AA387" s="118">
        <f t="shared" si="338"/>
        <v>44641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28"/>
        <v>44625</v>
      </c>
      <c r="B388" s="113">
        <f t="shared" si="320"/>
        <v>564.80496067000001</v>
      </c>
      <c r="C388" s="113">
        <f t="shared" si="334"/>
        <v>510.60675380999999</v>
      </c>
      <c r="D388" s="114">
        <f t="shared" si="329"/>
        <v>6120.04</v>
      </c>
      <c r="E388" s="115">
        <f t="shared" si="342"/>
        <v>6153.09</v>
      </c>
      <c r="F388" s="116">
        <f t="shared" si="343"/>
        <v>44582</v>
      </c>
      <c r="G388" s="117">
        <f t="shared" si="321"/>
        <v>5.4002915013626751E-3</v>
      </c>
      <c r="H388" s="118">
        <f t="shared" si="335"/>
        <v>44641</v>
      </c>
      <c r="I388" s="118">
        <f t="shared" si="322"/>
        <v>44641</v>
      </c>
      <c r="J388" s="119">
        <f t="shared" si="330"/>
        <v>18</v>
      </c>
      <c r="K388" s="119">
        <f t="shared" si="345"/>
        <v>8</v>
      </c>
      <c r="L388" s="8">
        <f t="shared" si="331"/>
        <v>1.00239653</v>
      </c>
      <c r="M388" s="120">
        <f t="shared" si="344"/>
        <v>1.00729958</v>
      </c>
      <c r="N388" s="120">
        <f t="shared" si="339"/>
        <v>1.1003350104299781</v>
      </c>
      <c r="O388" s="113">
        <f t="shared" si="341"/>
        <v>1.1029719899999999</v>
      </c>
      <c r="P388" s="113">
        <f t="shared" si="323"/>
        <v>563.18494735000002</v>
      </c>
      <c r="Q388" s="167">
        <f t="shared" si="336"/>
        <v>0</v>
      </c>
      <c r="R388" s="168">
        <f t="shared" si="332"/>
        <v>0</v>
      </c>
      <c r="S388" s="113">
        <f t="shared" si="324"/>
        <v>0</v>
      </c>
      <c r="T388" s="123">
        <f t="shared" si="333"/>
        <v>9.4700000000000006E-2</v>
      </c>
      <c r="U388" s="121">
        <f t="shared" si="340"/>
        <v>8</v>
      </c>
      <c r="V388" s="121">
        <v>252</v>
      </c>
      <c r="W388" s="120">
        <f t="shared" si="325"/>
        <v>1.0028765209999999</v>
      </c>
      <c r="X388" s="113">
        <f t="shared" si="326"/>
        <v>1.62001332</v>
      </c>
      <c r="Y388" s="113">
        <f t="shared" si="327"/>
        <v>0</v>
      </c>
      <c r="Z388" s="126" t="str">
        <f t="shared" si="337"/>
        <v>J=</v>
      </c>
      <c r="AA388" s="118">
        <f t="shared" si="338"/>
        <v>44641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28"/>
        <v>44626</v>
      </c>
      <c r="B389" s="113">
        <f t="shared" si="320"/>
        <v>564.80496067000001</v>
      </c>
      <c r="C389" s="113">
        <f t="shared" si="334"/>
        <v>510.60675380999999</v>
      </c>
      <c r="D389" s="114">
        <f t="shared" si="329"/>
        <v>6120.04</v>
      </c>
      <c r="E389" s="115">
        <f t="shared" si="342"/>
        <v>6153.09</v>
      </c>
      <c r="F389" s="116">
        <f t="shared" si="343"/>
        <v>44582</v>
      </c>
      <c r="G389" s="117">
        <f t="shared" si="321"/>
        <v>5.4002915013626751E-3</v>
      </c>
      <c r="H389" s="118">
        <f t="shared" si="335"/>
        <v>44641</v>
      </c>
      <c r="I389" s="118">
        <f t="shared" si="322"/>
        <v>44641</v>
      </c>
      <c r="J389" s="119">
        <f t="shared" si="330"/>
        <v>18</v>
      </c>
      <c r="K389" s="119">
        <f t="shared" si="345"/>
        <v>8</v>
      </c>
      <c r="L389" s="8">
        <f t="shared" si="331"/>
        <v>1.00239653</v>
      </c>
      <c r="M389" s="120">
        <f t="shared" si="344"/>
        <v>1.00729958</v>
      </c>
      <c r="N389" s="120">
        <f t="shared" si="339"/>
        <v>1.1003350104299781</v>
      </c>
      <c r="O389" s="113">
        <f t="shared" si="341"/>
        <v>1.1029719899999999</v>
      </c>
      <c r="P389" s="113">
        <f t="shared" si="323"/>
        <v>563.18494735000002</v>
      </c>
      <c r="Q389" s="167">
        <f t="shared" si="336"/>
        <v>0</v>
      </c>
      <c r="R389" s="168">
        <f t="shared" si="332"/>
        <v>0</v>
      </c>
      <c r="S389" s="113">
        <f t="shared" si="324"/>
        <v>0</v>
      </c>
      <c r="T389" s="123">
        <f t="shared" si="333"/>
        <v>9.4700000000000006E-2</v>
      </c>
      <c r="U389" s="121">
        <f t="shared" si="340"/>
        <v>8</v>
      </c>
      <c r="V389" s="121">
        <v>252</v>
      </c>
      <c r="W389" s="120">
        <f t="shared" si="325"/>
        <v>1.0028765209999999</v>
      </c>
      <c r="X389" s="113">
        <f t="shared" si="326"/>
        <v>1.62001332</v>
      </c>
      <c r="Y389" s="113">
        <f t="shared" si="327"/>
        <v>0</v>
      </c>
      <c r="Z389" s="126" t="str">
        <f t="shared" si="337"/>
        <v>J=</v>
      </c>
      <c r="AA389" s="118">
        <f t="shared" si="338"/>
        <v>44641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28"/>
        <v>44627</v>
      </c>
      <c r="B390" s="113">
        <f t="shared" si="320"/>
        <v>564.80496067000001</v>
      </c>
      <c r="C390" s="113">
        <f t="shared" si="334"/>
        <v>510.60675380999999</v>
      </c>
      <c r="D390" s="114">
        <f t="shared" si="329"/>
        <v>6120.04</v>
      </c>
      <c r="E390" s="115">
        <f t="shared" si="342"/>
        <v>6153.09</v>
      </c>
      <c r="F390" s="116">
        <f t="shared" si="343"/>
        <v>44582</v>
      </c>
      <c r="G390" s="117">
        <f t="shared" si="321"/>
        <v>5.4002915013626751E-3</v>
      </c>
      <c r="H390" s="118">
        <f t="shared" si="335"/>
        <v>44641</v>
      </c>
      <c r="I390" s="118">
        <f t="shared" si="322"/>
        <v>44641</v>
      </c>
      <c r="J390" s="119">
        <f t="shared" si="330"/>
        <v>18</v>
      </c>
      <c r="K390" s="119">
        <f t="shared" si="345"/>
        <v>8</v>
      </c>
      <c r="L390" s="8">
        <f t="shared" si="331"/>
        <v>1.00239653</v>
      </c>
      <c r="M390" s="120">
        <f t="shared" si="344"/>
        <v>1.00729958</v>
      </c>
      <c r="N390" s="120">
        <f t="shared" si="339"/>
        <v>1.1003350104299781</v>
      </c>
      <c r="O390" s="113">
        <f t="shared" si="341"/>
        <v>1.1029719899999999</v>
      </c>
      <c r="P390" s="113">
        <f t="shared" si="323"/>
        <v>563.18494735000002</v>
      </c>
      <c r="Q390" s="167">
        <f t="shared" si="336"/>
        <v>0</v>
      </c>
      <c r="R390" s="168">
        <f t="shared" si="332"/>
        <v>0</v>
      </c>
      <c r="S390" s="113">
        <f t="shared" si="324"/>
        <v>0</v>
      </c>
      <c r="T390" s="123">
        <f t="shared" si="333"/>
        <v>9.4700000000000006E-2</v>
      </c>
      <c r="U390" s="121">
        <f t="shared" si="340"/>
        <v>8</v>
      </c>
      <c r="V390" s="121">
        <v>252</v>
      </c>
      <c r="W390" s="120">
        <f t="shared" si="325"/>
        <v>1.0028765209999999</v>
      </c>
      <c r="X390" s="113">
        <f t="shared" si="326"/>
        <v>1.62001332</v>
      </c>
      <c r="Y390" s="113">
        <f t="shared" si="327"/>
        <v>0</v>
      </c>
      <c r="Z390" s="126" t="str">
        <f t="shared" si="337"/>
        <v>J=</v>
      </c>
      <c r="AA390" s="118">
        <f t="shared" si="338"/>
        <v>44641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28"/>
        <v>44628</v>
      </c>
      <c r="B391" s="113">
        <f t="shared" si="320"/>
        <v>565.17687662999992</v>
      </c>
      <c r="C391" s="113">
        <f t="shared" si="334"/>
        <v>510.60675380999999</v>
      </c>
      <c r="D391" s="114">
        <f t="shared" si="329"/>
        <v>6120.04</v>
      </c>
      <c r="E391" s="115">
        <f t="shared" si="342"/>
        <v>6153.09</v>
      </c>
      <c r="F391" s="116">
        <f t="shared" si="343"/>
        <v>44582</v>
      </c>
      <c r="G391" s="117">
        <f t="shared" si="321"/>
        <v>5.4002915013626751E-3</v>
      </c>
      <c r="H391" s="118">
        <f t="shared" si="335"/>
        <v>44641</v>
      </c>
      <c r="I391" s="118">
        <f t="shared" si="322"/>
        <v>44641</v>
      </c>
      <c r="J391" s="119">
        <f t="shared" si="330"/>
        <v>18</v>
      </c>
      <c r="K391" s="119">
        <f t="shared" si="345"/>
        <v>9</v>
      </c>
      <c r="L391" s="8">
        <f t="shared" si="331"/>
        <v>1.00269651</v>
      </c>
      <c r="M391" s="120">
        <f t="shared" si="344"/>
        <v>1.00729958</v>
      </c>
      <c r="N391" s="120">
        <f t="shared" si="339"/>
        <v>1.1003350104299781</v>
      </c>
      <c r="O391" s="113">
        <f t="shared" si="341"/>
        <v>1.10330207</v>
      </c>
      <c r="P391" s="113">
        <f t="shared" si="323"/>
        <v>563.35348842999997</v>
      </c>
      <c r="Q391" s="167">
        <f t="shared" si="336"/>
        <v>0</v>
      </c>
      <c r="R391" s="168">
        <f t="shared" si="332"/>
        <v>0</v>
      </c>
      <c r="S391" s="113">
        <f t="shared" si="324"/>
        <v>0</v>
      </c>
      <c r="T391" s="123">
        <f t="shared" si="333"/>
        <v>9.4700000000000006E-2</v>
      </c>
      <c r="U391" s="121">
        <f t="shared" si="340"/>
        <v>9</v>
      </c>
      <c r="V391" s="121">
        <v>252</v>
      </c>
      <c r="W391" s="120">
        <f t="shared" si="325"/>
        <v>1.003236668</v>
      </c>
      <c r="X391" s="113">
        <f t="shared" si="326"/>
        <v>1.8233881999999999</v>
      </c>
      <c r="Y391" s="113">
        <f t="shared" si="327"/>
        <v>0</v>
      </c>
      <c r="Z391" s="126" t="str">
        <f t="shared" si="337"/>
        <v>J=</v>
      </c>
      <c r="AA391" s="118">
        <f t="shared" si="338"/>
        <v>44641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28"/>
        <v>44629</v>
      </c>
      <c r="B392" s="113">
        <f t="shared" si="320"/>
        <v>565.54903279999996</v>
      </c>
      <c r="C392" s="113">
        <f t="shared" si="334"/>
        <v>510.60675380999999</v>
      </c>
      <c r="D392" s="114">
        <f t="shared" si="329"/>
        <v>6120.04</v>
      </c>
      <c r="E392" s="115">
        <f t="shared" si="342"/>
        <v>6153.09</v>
      </c>
      <c r="F392" s="116">
        <f t="shared" si="343"/>
        <v>44582</v>
      </c>
      <c r="G392" s="117">
        <f t="shared" si="321"/>
        <v>5.4002915013626751E-3</v>
      </c>
      <c r="H392" s="118">
        <f t="shared" si="335"/>
        <v>44641</v>
      </c>
      <c r="I392" s="118">
        <f t="shared" si="322"/>
        <v>44641</v>
      </c>
      <c r="J392" s="119">
        <f t="shared" si="330"/>
        <v>18</v>
      </c>
      <c r="K392" s="119">
        <f t="shared" si="345"/>
        <v>10</v>
      </c>
      <c r="L392" s="8">
        <f t="shared" si="331"/>
        <v>1.0029965700000001</v>
      </c>
      <c r="M392" s="120">
        <f t="shared" si="344"/>
        <v>1.00729958</v>
      </c>
      <c r="N392" s="120">
        <f t="shared" si="339"/>
        <v>1.1003350104299781</v>
      </c>
      <c r="O392" s="113">
        <f t="shared" si="341"/>
        <v>1.10363224</v>
      </c>
      <c r="P392" s="113">
        <f t="shared" si="323"/>
        <v>563.52207546</v>
      </c>
      <c r="Q392" s="167">
        <f t="shared" si="336"/>
        <v>0</v>
      </c>
      <c r="R392" s="168">
        <f t="shared" si="332"/>
        <v>0</v>
      </c>
      <c r="S392" s="113">
        <f t="shared" si="324"/>
        <v>0</v>
      </c>
      <c r="T392" s="123">
        <f t="shared" si="333"/>
        <v>9.4700000000000006E-2</v>
      </c>
      <c r="U392" s="121">
        <f t="shared" si="340"/>
        <v>10</v>
      </c>
      <c r="V392" s="121">
        <v>252</v>
      </c>
      <c r="W392" s="120">
        <f t="shared" si="325"/>
        <v>1.0035969440000001</v>
      </c>
      <c r="X392" s="113">
        <f t="shared" si="326"/>
        <v>2.0269573400000001</v>
      </c>
      <c r="Y392" s="113">
        <f t="shared" si="327"/>
        <v>0</v>
      </c>
      <c r="Z392" s="126" t="str">
        <f t="shared" si="337"/>
        <v>J=</v>
      </c>
      <c r="AA392" s="118">
        <f t="shared" si="338"/>
        <v>44641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28"/>
        <v>44630</v>
      </c>
      <c r="B393" s="113">
        <f t="shared" si="320"/>
        <v>565.92142931000001</v>
      </c>
      <c r="C393" s="113">
        <f t="shared" si="334"/>
        <v>510.60675380999999</v>
      </c>
      <c r="D393" s="114">
        <f t="shared" si="329"/>
        <v>6120.04</v>
      </c>
      <c r="E393" s="115">
        <f t="shared" si="342"/>
        <v>6153.09</v>
      </c>
      <c r="F393" s="116">
        <f t="shared" si="343"/>
        <v>44582</v>
      </c>
      <c r="G393" s="117">
        <f t="shared" si="321"/>
        <v>5.4002915013626751E-3</v>
      </c>
      <c r="H393" s="118">
        <f t="shared" si="335"/>
        <v>44641</v>
      </c>
      <c r="I393" s="118">
        <f t="shared" si="322"/>
        <v>44641</v>
      </c>
      <c r="J393" s="119">
        <f t="shared" si="330"/>
        <v>18</v>
      </c>
      <c r="K393" s="119">
        <f t="shared" si="345"/>
        <v>11</v>
      </c>
      <c r="L393" s="8">
        <f t="shared" si="331"/>
        <v>1.00329672</v>
      </c>
      <c r="M393" s="120">
        <f t="shared" si="344"/>
        <v>1.00729958</v>
      </c>
      <c r="N393" s="120">
        <f t="shared" si="339"/>
        <v>1.1003350104299781</v>
      </c>
      <c r="O393" s="113">
        <f t="shared" si="341"/>
        <v>1.1039625</v>
      </c>
      <c r="P393" s="113">
        <f t="shared" si="323"/>
        <v>563.69070844999999</v>
      </c>
      <c r="Q393" s="167">
        <f t="shared" si="336"/>
        <v>0</v>
      </c>
      <c r="R393" s="168">
        <f t="shared" si="332"/>
        <v>0</v>
      </c>
      <c r="S393" s="113">
        <f t="shared" si="324"/>
        <v>0</v>
      </c>
      <c r="T393" s="123">
        <f t="shared" si="333"/>
        <v>9.4700000000000006E-2</v>
      </c>
      <c r="U393" s="121">
        <f t="shared" si="340"/>
        <v>11</v>
      </c>
      <c r="V393" s="121">
        <v>252</v>
      </c>
      <c r="W393" s="120">
        <f t="shared" si="325"/>
        <v>1.003957349</v>
      </c>
      <c r="X393" s="113">
        <f t="shared" si="326"/>
        <v>2.2307208599999999</v>
      </c>
      <c r="Y393" s="113">
        <f t="shared" si="327"/>
        <v>0</v>
      </c>
      <c r="Z393" s="126" t="str">
        <f t="shared" si="337"/>
        <v>J=</v>
      </c>
      <c r="AA393" s="118">
        <f t="shared" si="338"/>
        <v>44641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28"/>
        <v>44631</v>
      </c>
      <c r="B394" s="113">
        <f t="shared" ref="B394:B457" si="346">(P394+X394)</f>
        <v>566.29407649999996</v>
      </c>
      <c r="C394" s="113">
        <f t="shared" si="334"/>
        <v>510.60675380999999</v>
      </c>
      <c r="D394" s="114">
        <f t="shared" si="329"/>
        <v>6120.04</v>
      </c>
      <c r="E394" s="115">
        <f t="shared" si="342"/>
        <v>6153.09</v>
      </c>
      <c r="F394" s="116">
        <f t="shared" si="343"/>
        <v>44582</v>
      </c>
      <c r="G394" s="117">
        <f t="shared" ref="G394:G457" si="347">(E394/D394)-1</f>
        <v>5.4002915013626751E-3</v>
      </c>
      <c r="H394" s="118">
        <f t="shared" si="335"/>
        <v>44641</v>
      </c>
      <c r="I394" s="118">
        <f t="shared" ref="I394:I457" si="348">IF(A394&gt;I393,H394,I393)</f>
        <v>44641</v>
      </c>
      <c r="J394" s="119">
        <f t="shared" si="330"/>
        <v>18</v>
      </c>
      <c r="K394" s="119">
        <f t="shared" si="345"/>
        <v>12</v>
      </c>
      <c r="L394" s="8">
        <f t="shared" si="331"/>
        <v>1.0035969600000001</v>
      </c>
      <c r="M394" s="120">
        <f t="shared" si="344"/>
        <v>1.00729958</v>
      </c>
      <c r="N394" s="120">
        <f t="shared" si="339"/>
        <v>1.1003350104299781</v>
      </c>
      <c r="O394" s="113">
        <f t="shared" si="341"/>
        <v>1.1042928700000001</v>
      </c>
      <c r="P394" s="113">
        <f t="shared" ref="P394:P457" si="349">TRUNC(C394*O394,8)</f>
        <v>563.85939759999997</v>
      </c>
      <c r="Q394" s="167">
        <f t="shared" si="336"/>
        <v>0</v>
      </c>
      <c r="R394" s="168">
        <f t="shared" si="332"/>
        <v>0</v>
      </c>
      <c r="S394" s="113">
        <f t="shared" ref="S394:S457" si="350">IF(R394&gt;0,TRUNC(R394*P394,8),0)</f>
        <v>0</v>
      </c>
      <c r="T394" s="123">
        <f t="shared" si="333"/>
        <v>9.4700000000000006E-2</v>
      </c>
      <c r="U394" s="121">
        <f t="shared" si="340"/>
        <v>12</v>
      </c>
      <c r="V394" s="121">
        <v>252</v>
      </c>
      <c r="W394" s="120">
        <f t="shared" ref="W394:W457" si="351">ROUND((1+T394)^TRUNC((U394/V394),9),9)</f>
        <v>1.0043178829999999</v>
      </c>
      <c r="X394" s="113">
        <f t="shared" ref="X394:X457" si="352">TRUNC((P394*(W394-1)),8)</f>
        <v>2.4346789000000002</v>
      </c>
      <c r="Y394" s="113">
        <f t="shared" ref="Y394:Y457" si="353">IF(Q394&gt;0,S394+X394,0)</f>
        <v>0</v>
      </c>
      <c r="Z394" s="126" t="str">
        <f t="shared" si="337"/>
        <v>J=</v>
      </c>
      <c r="AA394" s="118">
        <f t="shared" si="338"/>
        <v>44641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54">(A394+1)</f>
        <v>44632</v>
      </c>
      <c r="B395" s="113">
        <f t="shared" si="346"/>
        <v>566.66696539999998</v>
      </c>
      <c r="C395" s="113">
        <f t="shared" si="334"/>
        <v>510.60675380999999</v>
      </c>
      <c r="D395" s="114">
        <f t="shared" ref="D395:D458" si="355">IF(E395=E394,D394,E394)</f>
        <v>6120.04</v>
      </c>
      <c r="E395" s="115">
        <f t="shared" si="342"/>
        <v>6153.09</v>
      </c>
      <c r="F395" s="116">
        <f t="shared" si="343"/>
        <v>44582</v>
      </c>
      <c r="G395" s="117">
        <f t="shared" si="347"/>
        <v>5.4002915013626751E-3</v>
      </c>
      <c r="H395" s="118">
        <f t="shared" si="335"/>
        <v>44641</v>
      </c>
      <c r="I395" s="118">
        <f t="shared" si="348"/>
        <v>44641</v>
      </c>
      <c r="J395" s="119">
        <f t="shared" ref="J395:J458" si="356">IF(I395=I394,J394,NETWORKDAYS(I394,I395,$AD$148:$AD$502)-1)</f>
        <v>18</v>
      </c>
      <c r="K395" s="119">
        <f t="shared" si="345"/>
        <v>13</v>
      </c>
      <c r="L395" s="8">
        <f t="shared" ref="L395:L458" si="357">IF(E395&lt;D395,1,TRUNC((E395/D395)^TRUNC((K395/J395),9),8))</f>
        <v>1.0038972900000001</v>
      </c>
      <c r="M395" s="120">
        <f t="shared" si="344"/>
        <v>1.00729958</v>
      </c>
      <c r="N395" s="120">
        <f t="shared" si="339"/>
        <v>1.1003350104299781</v>
      </c>
      <c r="O395" s="113">
        <f t="shared" si="341"/>
        <v>1.1046233299999999</v>
      </c>
      <c r="P395" s="113">
        <f t="shared" si="349"/>
        <v>564.02813271000002</v>
      </c>
      <c r="Q395" s="167">
        <f t="shared" si="336"/>
        <v>0</v>
      </c>
      <c r="R395" s="168">
        <f t="shared" ref="R395:R458" si="358">IF(Q395&gt;0,VLOOKUP($A395,$AD$10:$AI$140,6),0)</f>
        <v>0</v>
      </c>
      <c r="S395" s="113">
        <f t="shared" si="350"/>
        <v>0</v>
      </c>
      <c r="T395" s="123">
        <f t="shared" ref="T395:T458" si="359">(T394)</f>
        <v>9.4700000000000006E-2</v>
      </c>
      <c r="U395" s="121">
        <f t="shared" si="340"/>
        <v>13</v>
      </c>
      <c r="V395" s="121">
        <v>252</v>
      </c>
      <c r="W395" s="120">
        <f t="shared" si="351"/>
        <v>1.004678548</v>
      </c>
      <c r="X395" s="113">
        <f t="shared" si="352"/>
        <v>2.6388326900000001</v>
      </c>
      <c r="Y395" s="113">
        <f t="shared" si="353"/>
        <v>0</v>
      </c>
      <c r="Z395" s="126" t="str">
        <f t="shared" si="337"/>
        <v>J=</v>
      </c>
      <c r="AA395" s="118">
        <f t="shared" si="338"/>
        <v>44641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54"/>
        <v>44633</v>
      </c>
      <c r="B396" s="113">
        <f t="shared" si="346"/>
        <v>566.66696539999998</v>
      </c>
      <c r="C396" s="113">
        <f t="shared" ref="C396:C459" si="360">TRUNC(IF(Q395&gt;0,VLOOKUP(A395,$AD$12:$AE$140,2),C395),8)</f>
        <v>510.60675380999999</v>
      </c>
      <c r="D396" s="114">
        <f t="shared" si="355"/>
        <v>6120.04</v>
      </c>
      <c r="E396" s="115">
        <f t="shared" si="342"/>
        <v>6153.09</v>
      </c>
      <c r="F396" s="116">
        <f t="shared" si="343"/>
        <v>44582</v>
      </c>
      <c r="G396" s="117">
        <f t="shared" si="347"/>
        <v>5.4002915013626751E-3</v>
      </c>
      <c r="H396" s="118">
        <f t="shared" ref="H396:H459" si="361">IF(DAY(A396)=H$9,VLOOKUP(A396,AH$118:AN$450,4),H395)</f>
        <v>44641</v>
      </c>
      <c r="I396" s="118">
        <f t="shared" si="348"/>
        <v>44641</v>
      </c>
      <c r="J396" s="119">
        <f t="shared" si="356"/>
        <v>18</v>
      </c>
      <c r="K396" s="119">
        <f t="shared" si="345"/>
        <v>13</v>
      </c>
      <c r="L396" s="8">
        <f t="shared" si="357"/>
        <v>1.0038972900000001</v>
      </c>
      <c r="M396" s="120">
        <f t="shared" si="344"/>
        <v>1.00729958</v>
      </c>
      <c r="N396" s="120">
        <f t="shared" si="339"/>
        <v>1.1003350104299781</v>
      </c>
      <c r="O396" s="113">
        <f t="shared" si="341"/>
        <v>1.1046233299999999</v>
      </c>
      <c r="P396" s="113">
        <f t="shared" si="349"/>
        <v>564.02813271000002</v>
      </c>
      <c r="Q396" s="167">
        <f t="shared" ref="Q396:Q459" si="362">IF(VLOOKUP(A396,AD$10:AK$140,8)=VLOOKUP(A395,AD$10:AK$140,8),0,VLOOKUP(A396,AD$10:AK$140,8))</f>
        <v>0</v>
      </c>
      <c r="R396" s="168">
        <f t="shared" si="358"/>
        <v>0</v>
      </c>
      <c r="S396" s="113">
        <f t="shared" si="350"/>
        <v>0</v>
      </c>
      <c r="T396" s="123">
        <f t="shared" si="359"/>
        <v>9.4700000000000006E-2</v>
      </c>
      <c r="U396" s="121">
        <f t="shared" si="340"/>
        <v>13</v>
      </c>
      <c r="V396" s="121">
        <v>252</v>
      </c>
      <c r="W396" s="120">
        <f t="shared" si="351"/>
        <v>1.004678548</v>
      </c>
      <c r="X396" s="113">
        <f t="shared" si="352"/>
        <v>2.6388326900000001</v>
      </c>
      <c r="Y396" s="113">
        <f t="shared" si="353"/>
        <v>0</v>
      </c>
      <c r="Z396" s="126" t="str">
        <f t="shared" ref="Z396:Z459" si="363">IF($Q395&gt;0,VLOOKUP($A395,$AD$10:$AM$140,9),Z395)</f>
        <v>J=</v>
      </c>
      <c r="AA396" s="118">
        <f t="shared" ref="AA396:AA459" si="364">IF($Q395&gt;0,VLOOKUP($A395,$AD$10:$AM$140,10),AA395)</f>
        <v>44641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54"/>
        <v>44634</v>
      </c>
      <c r="B397" s="113">
        <f t="shared" si="346"/>
        <v>566.66696539999998</v>
      </c>
      <c r="C397" s="113">
        <f t="shared" si="360"/>
        <v>510.60675380999999</v>
      </c>
      <c r="D397" s="114">
        <f t="shared" si="355"/>
        <v>6120.04</v>
      </c>
      <c r="E397" s="115">
        <f t="shared" si="342"/>
        <v>6153.09</v>
      </c>
      <c r="F397" s="116">
        <f t="shared" si="343"/>
        <v>44582</v>
      </c>
      <c r="G397" s="117">
        <f t="shared" si="347"/>
        <v>5.4002915013626751E-3</v>
      </c>
      <c r="H397" s="118">
        <f t="shared" si="361"/>
        <v>44641</v>
      </c>
      <c r="I397" s="118">
        <f t="shared" si="348"/>
        <v>44641</v>
      </c>
      <c r="J397" s="119">
        <f t="shared" si="356"/>
        <v>18</v>
      </c>
      <c r="K397" s="119">
        <f t="shared" si="345"/>
        <v>13</v>
      </c>
      <c r="L397" s="8">
        <f t="shared" si="357"/>
        <v>1.0038972900000001</v>
      </c>
      <c r="M397" s="120">
        <f t="shared" si="344"/>
        <v>1.00729958</v>
      </c>
      <c r="N397" s="120">
        <f t="shared" si="339"/>
        <v>1.1003350104299781</v>
      </c>
      <c r="O397" s="113">
        <f t="shared" si="341"/>
        <v>1.1046233299999999</v>
      </c>
      <c r="P397" s="113">
        <f t="shared" si="349"/>
        <v>564.02813271000002</v>
      </c>
      <c r="Q397" s="167">
        <f t="shared" si="362"/>
        <v>0</v>
      </c>
      <c r="R397" s="168">
        <f t="shared" si="358"/>
        <v>0</v>
      </c>
      <c r="S397" s="113">
        <f t="shared" si="350"/>
        <v>0</v>
      </c>
      <c r="T397" s="123">
        <f t="shared" si="359"/>
        <v>9.4700000000000006E-2</v>
      </c>
      <c r="U397" s="121">
        <f t="shared" si="340"/>
        <v>13</v>
      </c>
      <c r="V397" s="121">
        <v>252</v>
      </c>
      <c r="W397" s="120">
        <f t="shared" si="351"/>
        <v>1.004678548</v>
      </c>
      <c r="X397" s="113">
        <f t="shared" si="352"/>
        <v>2.6388326900000001</v>
      </c>
      <c r="Y397" s="113">
        <f t="shared" si="353"/>
        <v>0</v>
      </c>
      <c r="Z397" s="126" t="str">
        <f t="shared" si="363"/>
        <v>J=</v>
      </c>
      <c r="AA397" s="118">
        <f t="shared" si="364"/>
        <v>44641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54"/>
        <v>44635</v>
      </c>
      <c r="B398" s="113">
        <f t="shared" si="346"/>
        <v>567.04009954000003</v>
      </c>
      <c r="C398" s="113">
        <f t="shared" si="360"/>
        <v>510.60675380999999</v>
      </c>
      <c r="D398" s="114">
        <f t="shared" si="355"/>
        <v>6120.04</v>
      </c>
      <c r="E398" s="115">
        <f t="shared" si="342"/>
        <v>6153.09</v>
      </c>
      <c r="F398" s="116">
        <f t="shared" si="343"/>
        <v>44582</v>
      </c>
      <c r="G398" s="117">
        <f t="shared" si="347"/>
        <v>5.4002915013626751E-3</v>
      </c>
      <c r="H398" s="118">
        <f t="shared" si="361"/>
        <v>44641</v>
      </c>
      <c r="I398" s="118">
        <f t="shared" si="348"/>
        <v>44641</v>
      </c>
      <c r="J398" s="119">
        <f t="shared" si="356"/>
        <v>18</v>
      </c>
      <c r="K398" s="119">
        <f t="shared" si="345"/>
        <v>14</v>
      </c>
      <c r="L398" s="8">
        <f t="shared" si="357"/>
        <v>1.0041977099999999</v>
      </c>
      <c r="M398" s="120">
        <f t="shared" si="344"/>
        <v>1.00729958</v>
      </c>
      <c r="N398" s="120">
        <f t="shared" si="339"/>
        <v>1.1003350104299781</v>
      </c>
      <c r="O398" s="113">
        <f t="shared" si="341"/>
        <v>1.10495389</v>
      </c>
      <c r="P398" s="113">
        <f t="shared" si="349"/>
        <v>564.19691888</v>
      </c>
      <c r="Q398" s="167">
        <f t="shared" si="362"/>
        <v>0</v>
      </c>
      <c r="R398" s="168">
        <f t="shared" si="358"/>
        <v>0</v>
      </c>
      <c r="S398" s="113">
        <f t="shared" si="350"/>
        <v>0</v>
      </c>
      <c r="T398" s="123">
        <f t="shared" si="359"/>
        <v>9.4700000000000006E-2</v>
      </c>
      <c r="U398" s="121">
        <f t="shared" si="340"/>
        <v>14</v>
      </c>
      <c r="V398" s="121">
        <v>252</v>
      </c>
      <c r="W398" s="120">
        <f t="shared" si="351"/>
        <v>1.005039341</v>
      </c>
      <c r="X398" s="113">
        <f t="shared" si="352"/>
        <v>2.8431806599999998</v>
      </c>
      <c r="Y398" s="113">
        <f t="shared" si="353"/>
        <v>0</v>
      </c>
      <c r="Z398" s="126" t="str">
        <f t="shared" si="363"/>
        <v>J=</v>
      </c>
      <c r="AA398" s="118">
        <f t="shared" si="364"/>
        <v>44641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54"/>
        <v>44636</v>
      </c>
      <c r="B399" s="113">
        <f t="shared" si="346"/>
        <v>567.41348017999997</v>
      </c>
      <c r="C399" s="113">
        <f t="shared" si="360"/>
        <v>510.60675380999999</v>
      </c>
      <c r="D399" s="114">
        <f t="shared" si="355"/>
        <v>6120.04</v>
      </c>
      <c r="E399" s="115">
        <f t="shared" si="342"/>
        <v>6153.09</v>
      </c>
      <c r="F399" s="116">
        <f t="shared" si="343"/>
        <v>44582</v>
      </c>
      <c r="G399" s="117">
        <f t="shared" si="347"/>
        <v>5.4002915013626751E-3</v>
      </c>
      <c r="H399" s="118">
        <f t="shared" si="361"/>
        <v>44641</v>
      </c>
      <c r="I399" s="118">
        <f t="shared" si="348"/>
        <v>44641</v>
      </c>
      <c r="J399" s="119">
        <f t="shared" si="356"/>
        <v>18</v>
      </c>
      <c r="K399" s="119">
        <f t="shared" si="345"/>
        <v>15</v>
      </c>
      <c r="L399" s="8">
        <f t="shared" si="357"/>
        <v>1.0044982200000001</v>
      </c>
      <c r="M399" s="120">
        <f t="shared" si="344"/>
        <v>1.00729958</v>
      </c>
      <c r="N399" s="120">
        <f t="shared" si="339"/>
        <v>1.1003350104299781</v>
      </c>
      <c r="O399" s="113">
        <f t="shared" si="341"/>
        <v>1.1052845499999999</v>
      </c>
      <c r="P399" s="113">
        <f t="shared" si="349"/>
        <v>564.36575611000001</v>
      </c>
      <c r="Q399" s="167">
        <f t="shared" si="362"/>
        <v>0</v>
      </c>
      <c r="R399" s="168">
        <f t="shared" si="358"/>
        <v>0</v>
      </c>
      <c r="S399" s="113">
        <f t="shared" si="350"/>
        <v>0</v>
      </c>
      <c r="T399" s="123">
        <f t="shared" si="359"/>
        <v>9.4700000000000006E-2</v>
      </c>
      <c r="U399" s="121">
        <f t="shared" si="340"/>
        <v>15</v>
      </c>
      <c r="V399" s="121">
        <v>252</v>
      </c>
      <c r="W399" s="120">
        <f t="shared" si="351"/>
        <v>1.0054002639999999</v>
      </c>
      <c r="X399" s="113">
        <f t="shared" si="352"/>
        <v>3.0477240700000001</v>
      </c>
      <c r="Y399" s="113">
        <f t="shared" si="353"/>
        <v>0</v>
      </c>
      <c r="Z399" s="126" t="str">
        <f t="shared" si="363"/>
        <v>J=</v>
      </c>
      <c r="AA399" s="118">
        <f t="shared" si="364"/>
        <v>44641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54"/>
        <v>44637</v>
      </c>
      <c r="B400" s="113">
        <f t="shared" si="346"/>
        <v>567.78711256999998</v>
      </c>
      <c r="C400" s="113">
        <f t="shared" si="360"/>
        <v>510.60675380999999</v>
      </c>
      <c r="D400" s="114">
        <f t="shared" si="355"/>
        <v>6120.04</v>
      </c>
      <c r="E400" s="115">
        <f t="shared" si="342"/>
        <v>6153.09</v>
      </c>
      <c r="F400" s="116">
        <f t="shared" si="343"/>
        <v>44582</v>
      </c>
      <c r="G400" s="117">
        <f t="shared" si="347"/>
        <v>5.4002915013626751E-3</v>
      </c>
      <c r="H400" s="118">
        <f t="shared" si="361"/>
        <v>44641</v>
      </c>
      <c r="I400" s="118">
        <f t="shared" si="348"/>
        <v>44641</v>
      </c>
      <c r="J400" s="119">
        <f t="shared" si="356"/>
        <v>18</v>
      </c>
      <c r="K400" s="119">
        <f t="shared" si="345"/>
        <v>16</v>
      </c>
      <c r="L400" s="8">
        <f t="shared" si="357"/>
        <v>1.00479882</v>
      </c>
      <c r="M400" s="120">
        <f t="shared" si="344"/>
        <v>1.00729958</v>
      </c>
      <c r="N400" s="120">
        <f t="shared" si="339"/>
        <v>1.1003350104299781</v>
      </c>
      <c r="O400" s="113">
        <f t="shared" si="341"/>
        <v>1.1056153200000001</v>
      </c>
      <c r="P400" s="113">
        <f t="shared" si="349"/>
        <v>564.5346495</v>
      </c>
      <c r="Q400" s="167">
        <f t="shared" si="362"/>
        <v>0</v>
      </c>
      <c r="R400" s="168">
        <f t="shared" si="358"/>
        <v>0</v>
      </c>
      <c r="S400" s="113">
        <f t="shared" si="350"/>
        <v>0</v>
      </c>
      <c r="T400" s="123">
        <f t="shared" si="359"/>
        <v>9.4700000000000006E-2</v>
      </c>
      <c r="U400" s="121">
        <f t="shared" si="340"/>
        <v>16</v>
      </c>
      <c r="V400" s="121">
        <v>252</v>
      </c>
      <c r="W400" s="120">
        <f t="shared" si="351"/>
        <v>1.0057613169999999</v>
      </c>
      <c r="X400" s="113">
        <f t="shared" si="352"/>
        <v>3.2524630700000001</v>
      </c>
      <c r="Y400" s="113">
        <f t="shared" si="353"/>
        <v>0</v>
      </c>
      <c r="Z400" s="126" t="str">
        <f t="shared" si="363"/>
        <v>J=</v>
      </c>
      <c r="AA400" s="118">
        <f t="shared" si="364"/>
        <v>44641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54"/>
        <v>44638</v>
      </c>
      <c r="B401" s="113">
        <f t="shared" si="346"/>
        <v>568.16098144</v>
      </c>
      <c r="C401" s="113">
        <f t="shared" si="360"/>
        <v>510.60675380999999</v>
      </c>
      <c r="D401" s="114">
        <f t="shared" si="355"/>
        <v>6120.04</v>
      </c>
      <c r="E401" s="115">
        <f t="shared" si="342"/>
        <v>6153.09</v>
      </c>
      <c r="F401" s="116">
        <f t="shared" si="343"/>
        <v>44582</v>
      </c>
      <c r="G401" s="117">
        <f t="shared" si="347"/>
        <v>5.4002915013626751E-3</v>
      </c>
      <c r="H401" s="118">
        <f t="shared" si="361"/>
        <v>44641</v>
      </c>
      <c r="I401" s="118">
        <f t="shared" si="348"/>
        <v>44641</v>
      </c>
      <c r="J401" s="119">
        <f t="shared" si="356"/>
        <v>18</v>
      </c>
      <c r="K401" s="119">
        <f t="shared" si="345"/>
        <v>17</v>
      </c>
      <c r="L401" s="8">
        <f t="shared" si="357"/>
        <v>1.00509951</v>
      </c>
      <c r="M401" s="120">
        <f t="shared" si="344"/>
        <v>1.00729958</v>
      </c>
      <c r="N401" s="120">
        <f t="shared" si="339"/>
        <v>1.1003350104299781</v>
      </c>
      <c r="O401" s="113">
        <f t="shared" si="341"/>
        <v>1.10594617</v>
      </c>
      <c r="P401" s="113">
        <f t="shared" si="349"/>
        <v>564.70358375000001</v>
      </c>
      <c r="Q401" s="167">
        <f t="shared" si="362"/>
        <v>0</v>
      </c>
      <c r="R401" s="168">
        <f t="shared" si="358"/>
        <v>0</v>
      </c>
      <c r="S401" s="113">
        <f t="shared" si="350"/>
        <v>0</v>
      </c>
      <c r="T401" s="123">
        <f t="shared" si="359"/>
        <v>9.4700000000000006E-2</v>
      </c>
      <c r="U401" s="121">
        <f t="shared" si="340"/>
        <v>17</v>
      </c>
      <c r="V401" s="121">
        <v>252</v>
      </c>
      <c r="W401" s="120">
        <f t="shared" si="351"/>
        <v>1.0061225</v>
      </c>
      <c r="X401" s="113">
        <f t="shared" si="352"/>
        <v>3.4573976900000001</v>
      </c>
      <c r="Y401" s="113">
        <f t="shared" si="353"/>
        <v>0</v>
      </c>
      <c r="Z401" s="126" t="str">
        <f t="shared" si="363"/>
        <v>J=</v>
      </c>
      <c r="AA401" s="118">
        <f t="shared" si="364"/>
        <v>44641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54"/>
        <v>44639</v>
      </c>
      <c r="B402" s="113">
        <f t="shared" si="346"/>
        <v>568.53510172999995</v>
      </c>
      <c r="C402" s="113">
        <f t="shared" si="360"/>
        <v>510.60675380999999</v>
      </c>
      <c r="D402" s="114">
        <f t="shared" si="355"/>
        <v>6120.04</v>
      </c>
      <c r="E402" s="115">
        <f t="shared" si="342"/>
        <v>6153.09</v>
      </c>
      <c r="F402" s="116">
        <f t="shared" si="343"/>
        <v>44582</v>
      </c>
      <c r="G402" s="117">
        <f t="shared" si="347"/>
        <v>5.4002915013626751E-3</v>
      </c>
      <c r="H402" s="118">
        <f t="shared" si="361"/>
        <v>44641</v>
      </c>
      <c r="I402" s="118">
        <f t="shared" si="348"/>
        <v>44641</v>
      </c>
      <c r="J402" s="119">
        <f t="shared" si="356"/>
        <v>18</v>
      </c>
      <c r="K402" s="119">
        <f t="shared" si="345"/>
        <v>18</v>
      </c>
      <c r="L402" s="8">
        <f t="shared" si="357"/>
        <v>1.0054002900000001</v>
      </c>
      <c r="M402" s="120">
        <f t="shared" si="344"/>
        <v>1.00729958</v>
      </c>
      <c r="N402" s="120">
        <f t="shared" si="339"/>
        <v>1.1003350104299781</v>
      </c>
      <c r="O402" s="113">
        <f t="shared" si="341"/>
        <v>1.1062771300000001</v>
      </c>
      <c r="P402" s="113">
        <f t="shared" si="349"/>
        <v>564.87257416</v>
      </c>
      <c r="Q402" s="167">
        <f t="shared" si="362"/>
        <v>0</v>
      </c>
      <c r="R402" s="168">
        <f t="shared" si="358"/>
        <v>0</v>
      </c>
      <c r="S402" s="113">
        <f t="shared" si="350"/>
        <v>0</v>
      </c>
      <c r="T402" s="123">
        <f t="shared" si="359"/>
        <v>9.4700000000000006E-2</v>
      </c>
      <c r="U402" s="121">
        <f t="shared" si="340"/>
        <v>18</v>
      </c>
      <c r="V402" s="121">
        <v>252</v>
      </c>
      <c r="W402" s="120">
        <f t="shared" si="351"/>
        <v>1.0064838119999999</v>
      </c>
      <c r="X402" s="113">
        <f t="shared" si="352"/>
        <v>3.66252757</v>
      </c>
      <c r="Y402" s="113">
        <f t="shared" si="353"/>
        <v>0</v>
      </c>
      <c r="Z402" s="126" t="str">
        <f t="shared" si="363"/>
        <v>J=</v>
      </c>
      <c r="AA402" s="118">
        <f t="shared" si="364"/>
        <v>44641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54"/>
        <v>44640</v>
      </c>
      <c r="B403" s="113">
        <f t="shared" si="346"/>
        <v>568.53510172999995</v>
      </c>
      <c r="C403" s="113">
        <f t="shared" si="360"/>
        <v>510.60675380999999</v>
      </c>
      <c r="D403" s="114">
        <f t="shared" si="355"/>
        <v>6120.04</v>
      </c>
      <c r="E403" s="115">
        <f t="shared" si="342"/>
        <v>6153.09</v>
      </c>
      <c r="F403" s="116">
        <f t="shared" si="343"/>
        <v>44582</v>
      </c>
      <c r="G403" s="117">
        <f t="shared" si="347"/>
        <v>5.4002915013626751E-3</v>
      </c>
      <c r="H403" s="118">
        <f t="shared" si="361"/>
        <v>44671</v>
      </c>
      <c r="I403" s="118">
        <f t="shared" si="348"/>
        <v>44641</v>
      </c>
      <c r="J403" s="119">
        <f t="shared" si="356"/>
        <v>18</v>
      </c>
      <c r="K403" s="119">
        <f t="shared" si="345"/>
        <v>18</v>
      </c>
      <c r="L403" s="8">
        <f t="shared" si="357"/>
        <v>1.0054002900000001</v>
      </c>
      <c r="M403" s="120">
        <f t="shared" si="344"/>
        <v>1.00729958</v>
      </c>
      <c r="N403" s="120">
        <f t="shared" si="339"/>
        <v>1.1003350104299781</v>
      </c>
      <c r="O403" s="113">
        <f t="shared" si="341"/>
        <v>1.1062771300000001</v>
      </c>
      <c r="P403" s="113">
        <f t="shared" si="349"/>
        <v>564.87257416</v>
      </c>
      <c r="Q403" s="167">
        <f t="shared" si="362"/>
        <v>0</v>
      </c>
      <c r="R403" s="168">
        <f t="shared" si="358"/>
        <v>0</v>
      </c>
      <c r="S403" s="113">
        <f t="shared" si="350"/>
        <v>0</v>
      </c>
      <c r="T403" s="123">
        <f t="shared" si="359"/>
        <v>9.4700000000000006E-2</v>
      </c>
      <c r="U403" s="121">
        <f t="shared" si="340"/>
        <v>18</v>
      </c>
      <c r="V403" s="121">
        <v>252</v>
      </c>
      <c r="W403" s="120">
        <f t="shared" si="351"/>
        <v>1.0064838119999999</v>
      </c>
      <c r="X403" s="113">
        <f t="shared" si="352"/>
        <v>3.66252757</v>
      </c>
      <c r="Y403" s="113">
        <f t="shared" si="353"/>
        <v>0</v>
      </c>
      <c r="Z403" s="126" t="str">
        <f t="shared" si="363"/>
        <v>J=</v>
      </c>
      <c r="AA403" s="118">
        <f t="shared" si="364"/>
        <v>44641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54"/>
        <v>44641</v>
      </c>
      <c r="B404" s="113">
        <f t="shared" si="346"/>
        <v>568.53510172999995</v>
      </c>
      <c r="C404" s="113">
        <f t="shared" si="360"/>
        <v>510.60675380999999</v>
      </c>
      <c r="D404" s="114">
        <f t="shared" si="355"/>
        <v>6120.04</v>
      </c>
      <c r="E404" s="115">
        <f t="shared" si="342"/>
        <v>6153.09</v>
      </c>
      <c r="F404" s="116">
        <f t="shared" si="343"/>
        <v>44582</v>
      </c>
      <c r="G404" s="117">
        <f t="shared" si="347"/>
        <v>5.4002915013626751E-3</v>
      </c>
      <c r="H404" s="118">
        <f t="shared" si="361"/>
        <v>44671</v>
      </c>
      <c r="I404" s="118">
        <f t="shared" si="348"/>
        <v>44641</v>
      </c>
      <c r="J404" s="119">
        <f t="shared" si="356"/>
        <v>18</v>
      </c>
      <c r="K404" s="119">
        <f t="shared" si="345"/>
        <v>18</v>
      </c>
      <c r="L404" s="8">
        <f t="shared" si="357"/>
        <v>1.0054002900000001</v>
      </c>
      <c r="M404" s="120">
        <f t="shared" si="344"/>
        <v>1.00729958</v>
      </c>
      <c r="N404" s="120">
        <f t="shared" si="339"/>
        <v>1.1003350104299781</v>
      </c>
      <c r="O404" s="113">
        <f t="shared" si="341"/>
        <v>1.1062771300000001</v>
      </c>
      <c r="P404" s="113">
        <f t="shared" si="349"/>
        <v>564.87257416</v>
      </c>
      <c r="Q404" s="167">
        <f t="shared" si="362"/>
        <v>13</v>
      </c>
      <c r="R404" s="168">
        <f t="shared" si="358"/>
        <v>5.9513536234240744E-2</v>
      </c>
      <c r="S404" s="113">
        <f t="shared" si="350"/>
        <v>33.61756441</v>
      </c>
      <c r="T404" s="123">
        <f t="shared" si="359"/>
        <v>9.4700000000000006E-2</v>
      </c>
      <c r="U404" s="121">
        <f t="shared" si="340"/>
        <v>18</v>
      </c>
      <c r="V404" s="121">
        <v>252</v>
      </c>
      <c r="W404" s="120">
        <f t="shared" si="351"/>
        <v>1.0064838119999999</v>
      </c>
      <c r="X404" s="113">
        <f t="shared" si="352"/>
        <v>3.66252757</v>
      </c>
      <c r="Y404" s="113">
        <f t="shared" si="353"/>
        <v>37.280091980000002</v>
      </c>
      <c r="Z404" s="126" t="str">
        <f t="shared" si="363"/>
        <v>J=</v>
      </c>
      <c r="AA404" s="118">
        <f t="shared" si="364"/>
        <v>44641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54"/>
        <v>44642</v>
      </c>
      <c r="B405" s="113">
        <f t="shared" si="346"/>
        <v>531.70018629000003</v>
      </c>
      <c r="C405" s="113">
        <f t="shared" si="360"/>
        <v>480.21874027000001</v>
      </c>
      <c r="D405" s="114">
        <f t="shared" si="355"/>
        <v>6153.09</v>
      </c>
      <c r="E405" s="115">
        <f t="shared" si="342"/>
        <v>6215.24</v>
      </c>
      <c r="F405" s="116">
        <f t="shared" si="343"/>
        <v>44613</v>
      </c>
      <c r="G405" s="117">
        <f t="shared" si="347"/>
        <v>1.0100616113204897E-2</v>
      </c>
      <c r="H405" s="118">
        <f t="shared" si="361"/>
        <v>44671</v>
      </c>
      <c r="I405" s="118">
        <f t="shared" si="348"/>
        <v>44671</v>
      </c>
      <c r="J405" s="119">
        <f t="shared" si="356"/>
        <v>21</v>
      </c>
      <c r="K405" s="119">
        <f t="shared" si="345"/>
        <v>1</v>
      </c>
      <c r="L405" s="8">
        <f t="shared" si="357"/>
        <v>1.0004786800000001</v>
      </c>
      <c r="M405" s="120">
        <f t="shared" si="344"/>
        <v>1.0054002900000001</v>
      </c>
      <c r="N405" s="120">
        <f t="shared" si="339"/>
        <v>1.1062771385834531</v>
      </c>
      <c r="O405" s="113">
        <f t="shared" si="341"/>
        <v>1.10680669</v>
      </c>
      <c r="P405" s="113">
        <f t="shared" si="349"/>
        <v>531.50931438999999</v>
      </c>
      <c r="Q405" s="167">
        <f t="shared" si="362"/>
        <v>0</v>
      </c>
      <c r="R405" s="168">
        <f t="shared" si="358"/>
        <v>0</v>
      </c>
      <c r="S405" s="113">
        <f t="shared" si="350"/>
        <v>0</v>
      </c>
      <c r="T405" s="123">
        <f t="shared" si="359"/>
        <v>9.4700000000000006E-2</v>
      </c>
      <c r="U405" s="121">
        <f t="shared" si="340"/>
        <v>1</v>
      </c>
      <c r="V405" s="121">
        <v>252</v>
      </c>
      <c r="W405" s="120">
        <f t="shared" si="351"/>
        <v>1.000359113</v>
      </c>
      <c r="X405" s="113">
        <f t="shared" si="352"/>
        <v>0.19087190000000001</v>
      </c>
      <c r="Y405" s="113">
        <f t="shared" si="353"/>
        <v>0</v>
      </c>
      <c r="Z405" s="126" t="str">
        <f t="shared" si="363"/>
        <v>J=</v>
      </c>
      <c r="AA405" s="118">
        <f t="shared" si="364"/>
        <v>44671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54"/>
        <v>44643</v>
      </c>
      <c r="B406" s="113">
        <f t="shared" si="346"/>
        <v>532.14572994000002</v>
      </c>
      <c r="C406" s="113">
        <f t="shared" si="360"/>
        <v>480.21874027000001</v>
      </c>
      <c r="D406" s="114">
        <f t="shared" si="355"/>
        <v>6153.09</v>
      </c>
      <c r="E406" s="115">
        <f t="shared" si="342"/>
        <v>6215.24</v>
      </c>
      <c r="F406" s="116">
        <f t="shared" si="343"/>
        <v>44613</v>
      </c>
      <c r="G406" s="117">
        <f t="shared" si="347"/>
        <v>1.0100616113204897E-2</v>
      </c>
      <c r="H406" s="118">
        <f t="shared" si="361"/>
        <v>44671</v>
      </c>
      <c r="I406" s="118">
        <f t="shared" si="348"/>
        <v>44671</v>
      </c>
      <c r="J406" s="119">
        <f t="shared" si="356"/>
        <v>21</v>
      </c>
      <c r="K406" s="119">
        <f t="shared" si="345"/>
        <v>2</v>
      </c>
      <c r="L406" s="8">
        <f t="shared" si="357"/>
        <v>1.0009575900000001</v>
      </c>
      <c r="M406" s="120">
        <f t="shared" si="344"/>
        <v>1.0054002900000001</v>
      </c>
      <c r="N406" s="120">
        <f t="shared" si="339"/>
        <v>1.1062771385834531</v>
      </c>
      <c r="O406" s="113">
        <f t="shared" si="341"/>
        <v>1.10733649</v>
      </c>
      <c r="P406" s="113">
        <f t="shared" si="349"/>
        <v>531.76373427999999</v>
      </c>
      <c r="Q406" s="167">
        <f t="shared" si="362"/>
        <v>0</v>
      </c>
      <c r="R406" s="168">
        <f t="shared" si="358"/>
        <v>0</v>
      </c>
      <c r="S406" s="113">
        <f t="shared" si="350"/>
        <v>0</v>
      </c>
      <c r="T406" s="123">
        <f t="shared" si="359"/>
        <v>9.4700000000000006E-2</v>
      </c>
      <c r="U406" s="121">
        <f t="shared" si="340"/>
        <v>2</v>
      </c>
      <c r="V406" s="121">
        <v>252</v>
      </c>
      <c r="W406" s="120">
        <f t="shared" si="351"/>
        <v>1.0007183559999999</v>
      </c>
      <c r="X406" s="113">
        <f t="shared" si="352"/>
        <v>0.38199566000000001</v>
      </c>
      <c r="Y406" s="113">
        <f t="shared" si="353"/>
        <v>0</v>
      </c>
      <c r="Z406" s="126" t="str">
        <f t="shared" si="363"/>
        <v>J=</v>
      </c>
      <c r="AA406" s="118">
        <f t="shared" si="364"/>
        <v>44671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54"/>
        <v>44644</v>
      </c>
      <c r="B407" s="113">
        <f t="shared" si="346"/>
        <v>532.59165428999995</v>
      </c>
      <c r="C407" s="113">
        <f t="shared" si="360"/>
        <v>480.21874027000001</v>
      </c>
      <c r="D407" s="114">
        <f t="shared" si="355"/>
        <v>6153.09</v>
      </c>
      <c r="E407" s="115">
        <f t="shared" si="342"/>
        <v>6215.24</v>
      </c>
      <c r="F407" s="116">
        <f t="shared" si="343"/>
        <v>44613</v>
      </c>
      <c r="G407" s="117">
        <f t="shared" si="347"/>
        <v>1.0100616113204897E-2</v>
      </c>
      <c r="H407" s="118">
        <f t="shared" si="361"/>
        <v>44671</v>
      </c>
      <c r="I407" s="118">
        <f t="shared" si="348"/>
        <v>44671</v>
      </c>
      <c r="J407" s="119">
        <f t="shared" si="356"/>
        <v>21</v>
      </c>
      <c r="K407" s="119">
        <f t="shared" si="345"/>
        <v>3</v>
      </c>
      <c r="L407" s="8">
        <f t="shared" si="357"/>
        <v>1.00143673</v>
      </c>
      <c r="M407" s="120">
        <f t="shared" si="344"/>
        <v>1.0054002900000001</v>
      </c>
      <c r="N407" s="120">
        <f t="shared" si="339"/>
        <v>1.1062771385834531</v>
      </c>
      <c r="O407" s="113">
        <f t="shared" si="341"/>
        <v>1.1078665599999999</v>
      </c>
      <c r="P407" s="113">
        <f t="shared" si="349"/>
        <v>532.01828382999997</v>
      </c>
      <c r="Q407" s="167">
        <f t="shared" si="362"/>
        <v>0</v>
      </c>
      <c r="R407" s="168">
        <f t="shared" si="358"/>
        <v>0</v>
      </c>
      <c r="S407" s="113">
        <f t="shared" si="350"/>
        <v>0</v>
      </c>
      <c r="T407" s="123">
        <f t="shared" si="359"/>
        <v>9.4700000000000006E-2</v>
      </c>
      <c r="U407" s="121">
        <f t="shared" si="340"/>
        <v>3</v>
      </c>
      <c r="V407" s="121">
        <v>252</v>
      </c>
      <c r="W407" s="120">
        <f t="shared" si="351"/>
        <v>1.001077727</v>
      </c>
      <c r="X407" s="113">
        <f t="shared" si="352"/>
        <v>0.57337046000000003</v>
      </c>
      <c r="Y407" s="113">
        <f t="shared" si="353"/>
        <v>0</v>
      </c>
      <c r="Z407" s="126" t="str">
        <f t="shared" si="363"/>
        <v>J=</v>
      </c>
      <c r="AA407" s="118">
        <f t="shared" si="364"/>
        <v>44671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54"/>
        <v>44645</v>
      </c>
      <c r="B408" s="113">
        <f t="shared" si="346"/>
        <v>533.03794620999997</v>
      </c>
      <c r="C408" s="113">
        <f t="shared" si="360"/>
        <v>480.21874027000001</v>
      </c>
      <c r="D408" s="114">
        <f t="shared" si="355"/>
        <v>6153.09</v>
      </c>
      <c r="E408" s="115">
        <f t="shared" si="342"/>
        <v>6215.24</v>
      </c>
      <c r="F408" s="116">
        <f t="shared" si="343"/>
        <v>44613</v>
      </c>
      <c r="G408" s="117">
        <f t="shared" si="347"/>
        <v>1.0100616113204897E-2</v>
      </c>
      <c r="H408" s="118">
        <f t="shared" si="361"/>
        <v>44671</v>
      </c>
      <c r="I408" s="118">
        <f t="shared" si="348"/>
        <v>44671</v>
      </c>
      <c r="J408" s="119">
        <f t="shared" si="356"/>
        <v>21</v>
      </c>
      <c r="K408" s="119">
        <f t="shared" si="345"/>
        <v>4</v>
      </c>
      <c r="L408" s="8">
        <f t="shared" si="357"/>
        <v>1.0019161000000001</v>
      </c>
      <c r="M408" s="120">
        <f t="shared" si="344"/>
        <v>1.0054002900000001</v>
      </c>
      <c r="N408" s="120">
        <f t="shared" si="339"/>
        <v>1.1062771385834531</v>
      </c>
      <c r="O408" s="113">
        <f t="shared" si="341"/>
        <v>1.10839687</v>
      </c>
      <c r="P408" s="113">
        <f t="shared" si="349"/>
        <v>532.27294862999997</v>
      </c>
      <c r="Q408" s="167">
        <f t="shared" si="362"/>
        <v>0</v>
      </c>
      <c r="R408" s="168">
        <f t="shared" si="358"/>
        <v>0</v>
      </c>
      <c r="S408" s="113">
        <f t="shared" si="350"/>
        <v>0</v>
      </c>
      <c r="T408" s="123">
        <f t="shared" si="359"/>
        <v>9.4700000000000006E-2</v>
      </c>
      <c r="U408" s="121">
        <f t="shared" si="340"/>
        <v>4</v>
      </c>
      <c r="V408" s="121">
        <v>252</v>
      </c>
      <c r="W408" s="120">
        <f t="shared" si="351"/>
        <v>1.0014372279999999</v>
      </c>
      <c r="X408" s="113">
        <f t="shared" si="352"/>
        <v>0.76499757999999995</v>
      </c>
      <c r="Y408" s="113">
        <f t="shared" si="353"/>
        <v>0</v>
      </c>
      <c r="Z408" s="126" t="str">
        <f t="shared" si="363"/>
        <v>J=</v>
      </c>
      <c r="AA408" s="118">
        <f t="shared" si="364"/>
        <v>44671</v>
      </c>
      <c r="AB408" s="4"/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54"/>
        <v>44646</v>
      </c>
      <c r="B409" s="113">
        <f t="shared" si="346"/>
        <v>533.48461447</v>
      </c>
      <c r="C409" s="113">
        <f t="shared" si="360"/>
        <v>480.21874027000001</v>
      </c>
      <c r="D409" s="114">
        <f t="shared" si="355"/>
        <v>6153.09</v>
      </c>
      <c r="E409" s="115">
        <f t="shared" si="342"/>
        <v>6215.24</v>
      </c>
      <c r="F409" s="116">
        <f t="shared" si="343"/>
        <v>44613</v>
      </c>
      <c r="G409" s="117">
        <f t="shared" si="347"/>
        <v>1.0100616113204897E-2</v>
      </c>
      <c r="H409" s="118">
        <f t="shared" si="361"/>
        <v>44671</v>
      </c>
      <c r="I409" s="118">
        <f t="shared" si="348"/>
        <v>44671</v>
      </c>
      <c r="J409" s="119">
        <f t="shared" si="356"/>
        <v>21</v>
      </c>
      <c r="K409" s="119">
        <f t="shared" si="345"/>
        <v>5</v>
      </c>
      <c r="L409" s="8">
        <f t="shared" si="357"/>
        <v>1.0023956999999999</v>
      </c>
      <c r="M409" s="120">
        <f t="shared" si="344"/>
        <v>1.0054002900000001</v>
      </c>
      <c r="N409" s="120">
        <f t="shared" si="339"/>
        <v>1.1062771385834531</v>
      </c>
      <c r="O409" s="113">
        <f t="shared" si="341"/>
        <v>1.10892744</v>
      </c>
      <c r="P409" s="113">
        <f t="shared" si="349"/>
        <v>532.52773827999999</v>
      </c>
      <c r="Q409" s="167">
        <f t="shared" si="362"/>
        <v>0</v>
      </c>
      <c r="R409" s="168">
        <f t="shared" si="358"/>
        <v>0</v>
      </c>
      <c r="S409" s="113">
        <f t="shared" si="350"/>
        <v>0</v>
      </c>
      <c r="T409" s="123">
        <f t="shared" si="359"/>
        <v>9.4700000000000006E-2</v>
      </c>
      <c r="U409" s="121">
        <f t="shared" si="340"/>
        <v>5</v>
      </c>
      <c r="V409" s="121">
        <v>252</v>
      </c>
      <c r="W409" s="120">
        <f t="shared" si="351"/>
        <v>1.001796857</v>
      </c>
      <c r="X409" s="113">
        <f t="shared" si="352"/>
        <v>0.95687619000000002</v>
      </c>
      <c r="Y409" s="113">
        <f t="shared" si="353"/>
        <v>0</v>
      </c>
      <c r="Z409" s="126" t="str">
        <f t="shared" si="363"/>
        <v>J=</v>
      </c>
      <c r="AA409" s="118">
        <f t="shared" si="364"/>
        <v>44671</v>
      </c>
      <c r="AB409" s="4"/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54"/>
        <v>44647</v>
      </c>
      <c r="B410" s="113">
        <f t="shared" si="346"/>
        <v>533.48461447</v>
      </c>
      <c r="C410" s="113">
        <f t="shared" si="360"/>
        <v>480.21874027000001</v>
      </c>
      <c r="D410" s="114">
        <f t="shared" si="355"/>
        <v>6153.09</v>
      </c>
      <c r="E410" s="115">
        <f t="shared" si="342"/>
        <v>6215.24</v>
      </c>
      <c r="F410" s="116">
        <f t="shared" si="343"/>
        <v>44613</v>
      </c>
      <c r="G410" s="117">
        <f t="shared" si="347"/>
        <v>1.0100616113204897E-2</v>
      </c>
      <c r="H410" s="118">
        <f t="shared" si="361"/>
        <v>44671</v>
      </c>
      <c r="I410" s="118">
        <f t="shared" si="348"/>
        <v>44671</v>
      </c>
      <c r="J410" s="119">
        <f t="shared" si="356"/>
        <v>21</v>
      </c>
      <c r="K410" s="119">
        <f t="shared" si="345"/>
        <v>5</v>
      </c>
      <c r="L410" s="8">
        <f t="shared" si="357"/>
        <v>1.0023956999999999</v>
      </c>
      <c r="M410" s="120">
        <f t="shared" si="344"/>
        <v>1.0054002900000001</v>
      </c>
      <c r="N410" s="120">
        <f t="shared" si="339"/>
        <v>1.1062771385834531</v>
      </c>
      <c r="O410" s="113">
        <f t="shared" si="341"/>
        <v>1.10892744</v>
      </c>
      <c r="P410" s="113">
        <f t="shared" si="349"/>
        <v>532.52773827999999</v>
      </c>
      <c r="Q410" s="167">
        <f t="shared" si="362"/>
        <v>0</v>
      </c>
      <c r="R410" s="168">
        <f t="shared" si="358"/>
        <v>0</v>
      </c>
      <c r="S410" s="113">
        <f t="shared" si="350"/>
        <v>0</v>
      </c>
      <c r="T410" s="123">
        <f t="shared" si="359"/>
        <v>9.4700000000000006E-2</v>
      </c>
      <c r="U410" s="121">
        <f t="shared" si="340"/>
        <v>5</v>
      </c>
      <c r="V410" s="121">
        <v>252</v>
      </c>
      <c r="W410" s="120">
        <f t="shared" si="351"/>
        <v>1.001796857</v>
      </c>
      <c r="X410" s="113">
        <f t="shared" si="352"/>
        <v>0.95687619000000002</v>
      </c>
      <c r="Y410" s="113">
        <f t="shared" si="353"/>
        <v>0</v>
      </c>
      <c r="Z410" s="126" t="str">
        <f t="shared" si="363"/>
        <v>J=</v>
      </c>
      <c r="AA410" s="118">
        <f t="shared" si="364"/>
        <v>44671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54"/>
        <v>44648</v>
      </c>
      <c r="B411" s="113">
        <f t="shared" si="346"/>
        <v>533.48461447</v>
      </c>
      <c r="C411" s="113">
        <f t="shared" si="360"/>
        <v>480.21874027000001</v>
      </c>
      <c r="D411" s="114">
        <f t="shared" si="355"/>
        <v>6153.09</v>
      </c>
      <c r="E411" s="115">
        <f t="shared" si="342"/>
        <v>6215.24</v>
      </c>
      <c r="F411" s="116">
        <f t="shared" si="343"/>
        <v>44613</v>
      </c>
      <c r="G411" s="117">
        <f t="shared" si="347"/>
        <v>1.0100616113204897E-2</v>
      </c>
      <c r="H411" s="118">
        <f t="shared" si="361"/>
        <v>44671</v>
      </c>
      <c r="I411" s="118">
        <f t="shared" si="348"/>
        <v>44671</v>
      </c>
      <c r="J411" s="119">
        <f t="shared" si="356"/>
        <v>21</v>
      </c>
      <c r="K411" s="119">
        <f t="shared" si="345"/>
        <v>5</v>
      </c>
      <c r="L411" s="8">
        <f t="shared" si="357"/>
        <v>1.0023956999999999</v>
      </c>
      <c r="M411" s="120">
        <f t="shared" si="344"/>
        <v>1.0054002900000001</v>
      </c>
      <c r="N411" s="120">
        <f t="shared" si="339"/>
        <v>1.1062771385834531</v>
      </c>
      <c r="O411" s="113">
        <f t="shared" si="341"/>
        <v>1.10892744</v>
      </c>
      <c r="P411" s="113">
        <f t="shared" si="349"/>
        <v>532.52773827999999</v>
      </c>
      <c r="Q411" s="167">
        <f t="shared" si="362"/>
        <v>0</v>
      </c>
      <c r="R411" s="168">
        <f t="shared" si="358"/>
        <v>0</v>
      </c>
      <c r="S411" s="113">
        <f t="shared" si="350"/>
        <v>0</v>
      </c>
      <c r="T411" s="123">
        <f t="shared" si="359"/>
        <v>9.4700000000000006E-2</v>
      </c>
      <c r="U411" s="121">
        <f t="shared" si="340"/>
        <v>5</v>
      </c>
      <c r="V411" s="121">
        <v>252</v>
      </c>
      <c r="W411" s="120">
        <f t="shared" si="351"/>
        <v>1.001796857</v>
      </c>
      <c r="X411" s="113">
        <f t="shared" si="352"/>
        <v>0.95687619000000002</v>
      </c>
      <c r="Y411" s="113">
        <f t="shared" si="353"/>
        <v>0</v>
      </c>
      <c r="Z411" s="126" t="str">
        <f t="shared" si="363"/>
        <v>J=</v>
      </c>
      <c r="AA411" s="118">
        <f t="shared" si="364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54"/>
        <v>44649</v>
      </c>
      <c r="B412" s="113">
        <f t="shared" si="346"/>
        <v>533.93166039000005</v>
      </c>
      <c r="C412" s="113">
        <f t="shared" si="360"/>
        <v>480.21874027000001</v>
      </c>
      <c r="D412" s="114">
        <f t="shared" si="355"/>
        <v>6153.09</v>
      </c>
      <c r="E412" s="115">
        <f t="shared" si="342"/>
        <v>6215.24</v>
      </c>
      <c r="F412" s="116">
        <f t="shared" si="343"/>
        <v>44613</v>
      </c>
      <c r="G412" s="117">
        <f t="shared" si="347"/>
        <v>1.0100616113204897E-2</v>
      </c>
      <c r="H412" s="118">
        <f t="shared" si="361"/>
        <v>44671</v>
      </c>
      <c r="I412" s="118">
        <f t="shared" si="348"/>
        <v>44671</v>
      </c>
      <c r="J412" s="119">
        <f t="shared" si="356"/>
        <v>21</v>
      </c>
      <c r="K412" s="119">
        <f t="shared" si="345"/>
        <v>6</v>
      </c>
      <c r="L412" s="8">
        <f t="shared" si="357"/>
        <v>1.0028755300000001</v>
      </c>
      <c r="M412" s="120">
        <f t="shared" si="344"/>
        <v>1.0054002900000001</v>
      </c>
      <c r="N412" s="120">
        <f t="shared" si="339"/>
        <v>1.1062771385834531</v>
      </c>
      <c r="O412" s="113">
        <f t="shared" si="341"/>
        <v>1.10945827</v>
      </c>
      <c r="P412" s="113">
        <f t="shared" si="349"/>
        <v>532.78265280000005</v>
      </c>
      <c r="Q412" s="167">
        <f t="shared" si="362"/>
        <v>0</v>
      </c>
      <c r="R412" s="168">
        <f t="shared" si="358"/>
        <v>0</v>
      </c>
      <c r="S412" s="113">
        <f t="shared" si="350"/>
        <v>0</v>
      </c>
      <c r="T412" s="123">
        <f t="shared" si="359"/>
        <v>9.4700000000000006E-2</v>
      </c>
      <c r="U412" s="121">
        <f t="shared" si="340"/>
        <v>6</v>
      </c>
      <c r="V412" s="121">
        <v>252</v>
      </c>
      <c r="W412" s="120">
        <f t="shared" si="351"/>
        <v>1.0021566159999999</v>
      </c>
      <c r="X412" s="113">
        <f t="shared" si="352"/>
        <v>1.1490075900000001</v>
      </c>
      <c r="Y412" s="113">
        <f t="shared" si="353"/>
        <v>0</v>
      </c>
      <c r="Z412" s="126" t="str">
        <f t="shared" si="363"/>
        <v>J=</v>
      </c>
      <c r="AA412" s="118">
        <f t="shared" si="364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54"/>
        <v>44650</v>
      </c>
      <c r="B413" s="113">
        <f t="shared" si="346"/>
        <v>534.37907883999992</v>
      </c>
      <c r="C413" s="113">
        <f t="shared" si="360"/>
        <v>480.21874027000001</v>
      </c>
      <c r="D413" s="114">
        <f t="shared" si="355"/>
        <v>6153.09</v>
      </c>
      <c r="E413" s="115">
        <f t="shared" si="342"/>
        <v>6215.24</v>
      </c>
      <c r="F413" s="116">
        <f t="shared" si="343"/>
        <v>44613</v>
      </c>
      <c r="G413" s="117">
        <f t="shared" si="347"/>
        <v>1.0100616113204897E-2</v>
      </c>
      <c r="H413" s="118">
        <f t="shared" si="361"/>
        <v>44671</v>
      </c>
      <c r="I413" s="118">
        <f t="shared" si="348"/>
        <v>44671</v>
      </c>
      <c r="J413" s="119">
        <f t="shared" si="356"/>
        <v>21</v>
      </c>
      <c r="K413" s="119">
        <f t="shared" si="345"/>
        <v>7</v>
      </c>
      <c r="L413" s="8">
        <f t="shared" si="357"/>
        <v>1.00335559</v>
      </c>
      <c r="M413" s="120">
        <f t="shared" si="344"/>
        <v>1.0054002900000001</v>
      </c>
      <c r="N413" s="120">
        <f t="shared" si="339"/>
        <v>1.1062771385834531</v>
      </c>
      <c r="O413" s="113">
        <f t="shared" si="341"/>
        <v>1.10998935</v>
      </c>
      <c r="P413" s="113">
        <f t="shared" si="349"/>
        <v>533.03768736999996</v>
      </c>
      <c r="Q413" s="167">
        <f t="shared" si="362"/>
        <v>0</v>
      </c>
      <c r="R413" s="168">
        <f t="shared" si="358"/>
        <v>0</v>
      </c>
      <c r="S413" s="113">
        <f t="shared" si="350"/>
        <v>0</v>
      </c>
      <c r="T413" s="123">
        <f t="shared" si="359"/>
        <v>9.4700000000000006E-2</v>
      </c>
      <c r="U413" s="121">
        <f t="shared" si="340"/>
        <v>7</v>
      </c>
      <c r="V413" s="121">
        <v>252</v>
      </c>
      <c r="W413" s="120">
        <f t="shared" si="351"/>
        <v>1.0025165039999999</v>
      </c>
      <c r="X413" s="113">
        <f t="shared" si="352"/>
        <v>1.34139147</v>
      </c>
      <c r="Y413" s="113">
        <f t="shared" si="353"/>
        <v>0</v>
      </c>
      <c r="Z413" s="126" t="str">
        <f t="shared" si="363"/>
        <v>J=</v>
      </c>
      <c r="AA413" s="118">
        <f t="shared" si="364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54"/>
        <v>44651</v>
      </c>
      <c r="B414" s="113">
        <f t="shared" si="346"/>
        <v>534.82687004000002</v>
      </c>
      <c r="C414" s="113">
        <f t="shared" si="360"/>
        <v>480.21874027000001</v>
      </c>
      <c r="D414" s="114">
        <f t="shared" si="355"/>
        <v>6153.09</v>
      </c>
      <c r="E414" s="115">
        <f t="shared" si="342"/>
        <v>6215.24</v>
      </c>
      <c r="F414" s="116">
        <f t="shared" si="343"/>
        <v>44613</v>
      </c>
      <c r="G414" s="117">
        <f t="shared" si="347"/>
        <v>1.0100616113204897E-2</v>
      </c>
      <c r="H414" s="118">
        <f t="shared" si="361"/>
        <v>44671</v>
      </c>
      <c r="I414" s="118">
        <f t="shared" si="348"/>
        <v>44671</v>
      </c>
      <c r="J414" s="119">
        <f t="shared" si="356"/>
        <v>21</v>
      </c>
      <c r="K414" s="119">
        <f t="shared" si="345"/>
        <v>8</v>
      </c>
      <c r="L414" s="8">
        <f t="shared" si="357"/>
        <v>1.00383588</v>
      </c>
      <c r="M414" s="120">
        <f t="shared" si="344"/>
        <v>1.0054002900000001</v>
      </c>
      <c r="N414" s="120">
        <f t="shared" si="339"/>
        <v>1.1062771385834531</v>
      </c>
      <c r="O414" s="113">
        <f t="shared" si="341"/>
        <v>1.11052068</v>
      </c>
      <c r="P414" s="113">
        <f t="shared" si="349"/>
        <v>533.29284199000006</v>
      </c>
      <c r="Q414" s="167">
        <f t="shared" si="362"/>
        <v>0</v>
      </c>
      <c r="R414" s="168">
        <f t="shared" si="358"/>
        <v>0</v>
      </c>
      <c r="S414" s="113">
        <f t="shared" si="350"/>
        <v>0</v>
      </c>
      <c r="T414" s="123">
        <f t="shared" si="359"/>
        <v>9.4700000000000006E-2</v>
      </c>
      <c r="U414" s="121">
        <f t="shared" si="340"/>
        <v>8</v>
      </c>
      <c r="V414" s="121">
        <v>252</v>
      </c>
      <c r="W414" s="120">
        <f t="shared" si="351"/>
        <v>1.0028765209999999</v>
      </c>
      <c r="X414" s="113">
        <f t="shared" si="352"/>
        <v>1.5340280500000001</v>
      </c>
      <c r="Y414" s="113">
        <f t="shared" si="353"/>
        <v>0</v>
      </c>
      <c r="Z414" s="126" t="str">
        <f t="shared" si="363"/>
        <v>J=</v>
      </c>
      <c r="AA414" s="118">
        <f t="shared" si="364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54"/>
        <v>44652</v>
      </c>
      <c r="B415" s="113">
        <f t="shared" si="346"/>
        <v>535.2750395999999</v>
      </c>
      <c r="C415" s="113">
        <f t="shared" si="360"/>
        <v>480.21874027000001</v>
      </c>
      <c r="D415" s="114">
        <f t="shared" si="355"/>
        <v>6153.09</v>
      </c>
      <c r="E415" s="115">
        <f t="shared" si="342"/>
        <v>6215.24</v>
      </c>
      <c r="F415" s="116">
        <f t="shared" si="343"/>
        <v>44613</v>
      </c>
      <c r="G415" s="117">
        <f t="shared" si="347"/>
        <v>1.0100616113204897E-2</v>
      </c>
      <c r="H415" s="118">
        <f t="shared" si="361"/>
        <v>44671</v>
      </c>
      <c r="I415" s="118">
        <f t="shared" si="348"/>
        <v>44671</v>
      </c>
      <c r="J415" s="119">
        <f t="shared" si="356"/>
        <v>21</v>
      </c>
      <c r="K415" s="119">
        <f t="shared" si="345"/>
        <v>9</v>
      </c>
      <c r="L415" s="8">
        <f t="shared" si="357"/>
        <v>1.0043164</v>
      </c>
      <c r="M415" s="120">
        <f t="shared" si="344"/>
        <v>1.0054002900000001</v>
      </c>
      <c r="N415" s="120">
        <f t="shared" ref="N415:N478" si="365">IF(I415&gt;I414,N414*M415,N414)</f>
        <v>1.1062771385834531</v>
      </c>
      <c r="O415" s="113">
        <f t="shared" si="341"/>
        <v>1.1110522700000001</v>
      </c>
      <c r="P415" s="113">
        <f t="shared" si="349"/>
        <v>533.54812146999996</v>
      </c>
      <c r="Q415" s="167">
        <f t="shared" si="362"/>
        <v>0</v>
      </c>
      <c r="R415" s="168">
        <f t="shared" si="358"/>
        <v>0</v>
      </c>
      <c r="S415" s="113">
        <f t="shared" si="350"/>
        <v>0</v>
      </c>
      <c r="T415" s="123">
        <f t="shared" si="359"/>
        <v>9.4700000000000006E-2</v>
      </c>
      <c r="U415" s="121">
        <f t="shared" si="340"/>
        <v>9</v>
      </c>
      <c r="V415" s="121">
        <v>252</v>
      </c>
      <c r="W415" s="120">
        <f t="shared" si="351"/>
        <v>1.003236668</v>
      </c>
      <c r="X415" s="113">
        <f t="shared" si="352"/>
        <v>1.7269181300000001</v>
      </c>
      <c r="Y415" s="113">
        <f t="shared" si="353"/>
        <v>0</v>
      </c>
      <c r="Z415" s="126" t="str">
        <f t="shared" si="363"/>
        <v>J=</v>
      </c>
      <c r="AA415" s="118">
        <f t="shared" si="364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54"/>
        <v>44653</v>
      </c>
      <c r="B416" s="113">
        <f t="shared" si="346"/>
        <v>535.72358237000003</v>
      </c>
      <c r="C416" s="113">
        <f t="shared" si="360"/>
        <v>480.21874027000001</v>
      </c>
      <c r="D416" s="114">
        <f t="shared" si="355"/>
        <v>6153.09</v>
      </c>
      <c r="E416" s="115">
        <f t="shared" si="342"/>
        <v>6215.24</v>
      </c>
      <c r="F416" s="116">
        <f t="shared" si="343"/>
        <v>44613</v>
      </c>
      <c r="G416" s="117">
        <f t="shared" si="347"/>
        <v>1.0100616113204897E-2</v>
      </c>
      <c r="H416" s="118">
        <f t="shared" si="361"/>
        <v>44671</v>
      </c>
      <c r="I416" s="118">
        <f t="shared" si="348"/>
        <v>44671</v>
      </c>
      <c r="J416" s="119">
        <f t="shared" si="356"/>
        <v>21</v>
      </c>
      <c r="K416" s="119">
        <f t="shared" si="345"/>
        <v>10</v>
      </c>
      <c r="L416" s="8">
        <f t="shared" si="357"/>
        <v>1.0047971499999999</v>
      </c>
      <c r="M416" s="120">
        <f t="shared" si="344"/>
        <v>1.0054002900000001</v>
      </c>
      <c r="N416" s="120">
        <f t="shared" si="365"/>
        <v>1.1062771385834531</v>
      </c>
      <c r="O416" s="113">
        <f t="shared" si="341"/>
        <v>1.1115841099999999</v>
      </c>
      <c r="P416" s="113">
        <f t="shared" si="349"/>
        <v>533.80352100000005</v>
      </c>
      <c r="Q416" s="167">
        <f t="shared" si="362"/>
        <v>0</v>
      </c>
      <c r="R416" s="168">
        <f t="shared" si="358"/>
        <v>0</v>
      </c>
      <c r="S416" s="113">
        <f t="shared" si="350"/>
        <v>0</v>
      </c>
      <c r="T416" s="123">
        <f t="shared" si="359"/>
        <v>9.4700000000000006E-2</v>
      </c>
      <c r="U416" s="121">
        <f t="shared" si="340"/>
        <v>10</v>
      </c>
      <c r="V416" s="121">
        <v>252</v>
      </c>
      <c r="W416" s="120">
        <f t="shared" si="351"/>
        <v>1.0035969440000001</v>
      </c>
      <c r="X416" s="113">
        <f t="shared" si="352"/>
        <v>1.92006137</v>
      </c>
      <c r="Y416" s="113">
        <f t="shared" si="353"/>
        <v>0</v>
      </c>
      <c r="Z416" s="126" t="str">
        <f t="shared" si="363"/>
        <v>J=</v>
      </c>
      <c r="AA416" s="118">
        <f t="shared" si="364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54"/>
        <v>44654</v>
      </c>
      <c r="B417" s="113">
        <f t="shared" si="346"/>
        <v>535.72358237000003</v>
      </c>
      <c r="C417" s="113">
        <f t="shared" si="360"/>
        <v>480.21874027000001</v>
      </c>
      <c r="D417" s="114">
        <f t="shared" si="355"/>
        <v>6153.09</v>
      </c>
      <c r="E417" s="115">
        <f t="shared" si="342"/>
        <v>6215.24</v>
      </c>
      <c r="F417" s="116">
        <f t="shared" si="343"/>
        <v>44613</v>
      </c>
      <c r="G417" s="117">
        <f t="shared" si="347"/>
        <v>1.0100616113204897E-2</v>
      </c>
      <c r="H417" s="118">
        <f t="shared" si="361"/>
        <v>44671</v>
      </c>
      <c r="I417" s="118">
        <f t="shared" si="348"/>
        <v>44671</v>
      </c>
      <c r="J417" s="119">
        <f t="shared" si="356"/>
        <v>21</v>
      </c>
      <c r="K417" s="119">
        <f t="shared" si="345"/>
        <v>10</v>
      </c>
      <c r="L417" s="8">
        <f t="shared" si="357"/>
        <v>1.0047971499999999</v>
      </c>
      <c r="M417" s="120">
        <f t="shared" si="344"/>
        <v>1.0054002900000001</v>
      </c>
      <c r="N417" s="120">
        <f t="shared" si="365"/>
        <v>1.1062771385834531</v>
      </c>
      <c r="O417" s="113">
        <f t="shared" si="341"/>
        <v>1.1115841099999999</v>
      </c>
      <c r="P417" s="113">
        <f t="shared" si="349"/>
        <v>533.80352100000005</v>
      </c>
      <c r="Q417" s="167">
        <f t="shared" si="362"/>
        <v>0</v>
      </c>
      <c r="R417" s="168">
        <f t="shared" si="358"/>
        <v>0</v>
      </c>
      <c r="S417" s="113">
        <f t="shared" si="350"/>
        <v>0</v>
      </c>
      <c r="T417" s="123">
        <f t="shared" si="359"/>
        <v>9.4700000000000006E-2</v>
      </c>
      <c r="U417" s="121">
        <f t="shared" si="340"/>
        <v>10</v>
      </c>
      <c r="V417" s="121">
        <v>252</v>
      </c>
      <c r="W417" s="120">
        <f t="shared" si="351"/>
        <v>1.0035969440000001</v>
      </c>
      <c r="X417" s="113">
        <f t="shared" si="352"/>
        <v>1.92006137</v>
      </c>
      <c r="Y417" s="113">
        <f t="shared" si="353"/>
        <v>0</v>
      </c>
      <c r="Z417" s="126" t="str">
        <f t="shared" si="363"/>
        <v>J=</v>
      </c>
      <c r="AA417" s="118">
        <f t="shared" si="364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54"/>
        <v>44655</v>
      </c>
      <c r="B418" s="113">
        <f t="shared" si="346"/>
        <v>535.72358237000003</v>
      </c>
      <c r="C418" s="113">
        <f t="shared" si="360"/>
        <v>480.21874027000001</v>
      </c>
      <c r="D418" s="114">
        <f t="shared" si="355"/>
        <v>6153.09</v>
      </c>
      <c r="E418" s="115">
        <f t="shared" si="342"/>
        <v>6215.24</v>
      </c>
      <c r="F418" s="116">
        <f t="shared" si="343"/>
        <v>44613</v>
      </c>
      <c r="G418" s="117">
        <f t="shared" si="347"/>
        <v>1.0100616113204897E-2</v>
      </c>
      <c r="H418" s="118">
        <f t="shared" si="361"/>
        <v>44671</v>
      </c>
      <c r="I418" s="118">
        <f t="shared" si="348"/>
        <v>44671</v>
      </c>
      <c r="J418" s="119">
        <f t="shared" si="356"/>
        <v>21</v>
      </c>
      <c r="K418" s="119">
        <f t="shared" si="345"/>
        <v>10</v>
      </c>
      <c r="L418" s="8">
        <f t="shared" si="357"/>
        <v>1.0047971499999999</v>
      </c>
      <c r="M418" s="120">
        <f t="shared" si="344"/>
        <v>1.0054002900000001</v>
      </c>
      <c r="N418" s="120">
        <f t="shared" si="365"/>
        <v>1.1062771385834531</v>
      </c>
      <c r="O418" s="113">
        <f t="shared" si="341"/>
        <v>1.1115841099999999</v>
      </c>
      <c r="P418" s="113">
        <f t="shared" si="349"/>
        <v>533.80352100000005</v>
      </c>
      <c r="Q418" s="167">
        <f t="shared" si="362"/>
        <v>0</v>
      </c>
      <c r="R418" s="168">
        <f t="shared" si="358"/>
        <v>0</v>
      </c>
      <c r="S418" s="113">
        <f t="shared" si="350"/>
        <v>0</v>
      </c>
      <c r="T418" s="123">
        <f t="shared" si="359"/>
        <v>9.4700000000000006E-2</v>
      </c>
      <c r="U418" s="121">
        <f t="shared" si="340"/>
        <v>10</v>
      </c>
      <c r="V418" s="121">
        <v>252</v>
      </c>
      <c r="W418" s="120">
        <f t="shared" si="351"/>
        <v>1.0035969440000001</v>
      </c>
      <c r="X418" s="113">
        <f t="shared" si="352"/>
        <v>1.92006137</v>
      </c>
      <c r="Y418" s="113">
        <f t="shared" si="353"/>
        <v>0</v>
      </c>
      <c r="Z418" s="126" t="str">
        <f t="shared" si="363"/>
        <v>J=</v>
      </c>
      <c r="AA418" s="118">
        <f t="shared" si="364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54"/>
        <v>44656</v>
      </c>
      <c r="B419" s="113">
        <f t="shared" si="346"/>
        <v>536.17250342</v>
      </c>
      <c r="C419" s="113">
        <f t="shared" si="360"/>
        <v>480.21874027000001</v>
      </c>
      <c r="D419" s="114">
        <f t="shared" si="355"/>
        <v>6153.09</v>
      </c>
      <c r="E419" s="115">
        <f t="shared" si="342"/>
        <v>6215.24</v>
      </c>
      <c r="F419" s="116">
        <f t="shared" si="343"/>
        <v>44613</v>
      </c>
      <c r="G419" s="117">
        <f t="shared" si="347"/>
        <v>1.0100616113204897E-2</v>
      </c>
      <c r="H419" s="118">
        <f t="shared" si="361"/>
        <v>44671</v>
      </c>
      <c r="I419" s="118">
        <f t="shared" si="348"/>
        <v>44671</v>
      </c>
      <c r="J419" s="119">
        <f t="shared" si="356"/>
        <v>21</v>
      </c>
      <c r="K419" s="119">
        <f t="shared" si="345"/>
        <v>11</v>
      </c>
      <c r="L419" s="8">
        <f t="shared" si="357"/>
        <v>1.00527813</v>
      </c>
      <c r="M419" s="120">
        <f t="shared" si="344"/>
        <v>1.0054002900000001</v>
      </c>
      <c r="N419" s="120">
        <f t="shared" si="365"/>
        <v>1.1062771385834531</v>
      </c>
      <c r="O419" s="113">
        <f t="shared" si="341"/>
        <v>1.1121162099999999</v>
      </c>
      <c r="P419" s="113">
        <f t="shared" si="349"/>
        <v>534.05904539999995</v>
      </c>
      <c r="Q419" s="167">
        <f t="shared" si="362"/>
        <v>0</v>
      </c>
      <c r="R419" s="168">
        <f t="shared" si="358"/>
        <v>0</v>
      </c>
      <c r="S419" s="113">
        <f t="shared" si="350"/>
        <v>0</v>
      </c>
      <c r="T419" s="123">
        <f t="shared" si="359"/>
        <v>9.4700000000000006E-2</v>
      </c>
      <c r="U419" s="121">
        <f t="shared" si="340"/>
        <v>11</v>
      </c>
      <c r="V419" s="121">
        <v>252</v>
      </c>
      <c r="W419" s="120">
        <f t="shared" si="351"/>
        <v>1.003957349</v>
      </c>
      <c r="X419" s="113">
        <f t="shared" si="352"/>
        <v>2.1134580199999999</v>
      </c>
      <c r="Y419" s="113">
        <f t="shared" si="353"/>
        <v>0</v>
      </c>
      <c r="Z419" s="126" t="str">
        <f t="shared" si="363"/>
        <v>J=</v>
      </c>
      <c r="AA419" s="118">
        <f t="shared" si="364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54"/>
        <v>44657</v>
      </c>
      <c r="B420" s="113">
        <f t="shared" si="346"/>
        <v>536.62179815000002</v>
      </c>
      <c r="C420" s="113">
        <f t="shared" si="360"/>
        <v>480.21874027000001</v>
      </c>
      <c r="D420" s="114">
        <f t="shared" si="355"/>
        <v>6153.09</v>
      </c>
      <c r="E420" s="115">
        <f t="shared" si="342"/>
        <v>6215.24</v>
      </c>
      <c r="F420" s="116">
        <f t="shared" si="343"/>
        <v>44613</v>
      </c>
      <c r="G420" s="117">
        <f t="shared" si="347"/>
        <v>1.0100616113204897E-2</v>
      </c>
      <c r="H420" s="118">
        <f t="shared" si="361"/>
        <v>44671</v>
      </c>
      <c r="I420" s="118">
        <f t="shared" si="348"/>
        <v>44671</v>
      </c>
      <c r="J420" s="119">
        <f t="shared" si="356"/>
        <v>21</v>
      </c>
      <c r="K420" s="119">
        <f t="shared" si="345"/>
        <v>12</v>
      </c>
      <c r="L420" s="8">
        <f t="shared" si="357"/>
        <v>1.00575934</v>
      </c>
      <c r="M420" s="120">
        <f t="shared" si="344"/>
        <v>1.0054002900000001</v>
      </c>
      <c r="N420" s="120">
        <f t="shared" si="365"/>
        <v>1.1062771385834531</v>
      </c>
      <c r="O420" s="113">
        <f t="shared" si="341"/>
        <v>1.11264856</v>
      </c>
      <c r="P420" s="113">
        <f t="shared" si="349"/>
        <v>534.31468984000003</v>
      </c>
      <c r="Q420" s="167">
        <f t="shared" si="362"/>
        <v>0</v>
      </c>
      <c r="R420" s="168">
        <f t="shared" si="358"/>
        <v>0</v>
      </c>
      <c r="S420" s="113">
        <f t="shared" si="350"/>
        <v>0</v>
      </c>
      <c r="T420" s="123">
        <f t="shared" si="359"/>
        <v>9.4700000000000006E-2</v>
      </c>
      <c r="U420" s="121">
        <f t="shared" si="340"/>
        <v>12</v>
      </c>
      <c r="V420" s="121">
        <v>252</v>
      </c>
      <c r="W420" s="120">
        <f t="shared" si="351"/>
        <v>1.0043178829999999</v>
      </c>
      <c r="X420" s="113">
        <f t="shared" si="352"/>
        <v>2.3071083099999998</v>
      </c>
      <c r="Y420" s="113">
        <f t="shared" si="353"/>
        <v>0</v>
      </c>
      <c r="Z420" s="126" t="str">
        <f t="shared" si="363"/>
        <v>J=</v>
      </c>
      <c r="AA420" s="118">
        <f t="shared" si="364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54"/>
        <v>44658</v>
      </c>
      <c r="B421" s="113">
        <f t="shared" si="346"/>
        <v>537.07147269000006</v>
      </c>
      <c r="C421" s="113">
        <f t="shared" si="360"/>
        <v>480.21874027000001</v>
      </c>
      <c r="D421" s="114">
        <f t="shared" si="355"/>
        <v>6153.09</v>
      </c>
      <c r="E421" s="115">
        <f t="shared" si="342"/>
        <v>6215.24</v>
      </c>
      <c r="F421" s="116">
        <f t="shared" si="343"/>
        <v>44613</v>
      </c>
      <c r="G421" s="117">
        <f t="shared" si="347"/>
        <v>1.0100616113204897E-2</v>
      </c>
      <c r="H421" s="118">
        <f t="shared" si="361"/>
        <v>44671</v>
      </c>
      <c r="I421" s="118">
        <f t="shared" si="348"/>
        <v>44671</v>
      </c>
      <c r="J421" s="119">
        <f t="shared" si="356"/>
        <v>21</v>
      </c>
      <c r="K421" s="119">
        <f t="shared" si="345"/>
        <v>13</v>
      </c>
      <c r="L421" s="8">
        <f t="shared" si="357"/>
        <v>1.0062407799999999</v>
      </c>
      <c r="M421" s="120">
        <f t="shared" si="344"/>
        <v>1.0054002900000001</v>
      </c>
      <c r="N421" s="120">
        <f t="shared" si="365"/>
        <v>1.1062771385834531</v>
      </c>
      <c r="O421" s="113">
        <f t="shared" si="341"/>
        <v>1.1131811700000001</v>
      </c>
      <c r="P421" s="113">
        <f t="shared" si="349"/>
        <v>534.57045914000003</v>
      </c>
      <c r="Q421" s="167">
        <f t="shared" si="362"/>
        <v>0</v>
      </c>
      <c r="R421" s="168">
        <f t="shared" si="358"/>
        <v>0</v>
      </c>
      <c r="S421" s="113">
        <f t="shared" si="350"/>
        <v>0</v>
      </c>
      <c r="T421" s="123">
        <f t="shared" si="359"/>
        <v>9.4700000000000006E-2</v>
      </c>
      <c r="U421" s="121">
        <f t="shared" ref="U421:U484" si="366">IF(Q420&gt;0,1,IF(K421=K420,U420,U420+1))</f>
        <v>13</v>
      </c>
      <c r="V421" s="121">
        <v>252</v>
      </c>
      <c r="W421" s="120">
        <f t="shared" si="351"/>
        <v>1.004678548</v>
      </c>
      <c r="X421" s="113">
        <f t="shared" si="352"/>
        <v>2.5010135500000001</v>
      </c>
      <c r="Y421" s="113">
        <f t="shared" si="353"/>
        <v>0</v>
      </c>
      <c r="Z421" s="126" t="str">
        <f t="shared" si="363"/>
        <v>J=</v>
      </c>
      <c r="AA421" s="118">
        <f t="shared" si="364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54"/>
        <v>44659</v>
      </c>
      <c r="B422" s="113">
        <f t="shared" si="346"/>
        <v>537.52152083999999</v>
      </c>
      <c r="C422" s="113">
        <f t="shared" si="360"/>
        <v>480.21874027000001</v>
      </c>
      <c r="D422" s="114">
        <f t="shared" si="355"/>
        <v>6153.09</v>
      </c>
      <c r="E422" s="115">
        <f t="shared" si="342"/>
        <v>6215.24</v>
      </c>
      <c r="F422" s="116">
        <f t="shared" si="343"/>
        <v>44613</v>
      </c>
      <c r="G422" s="117">
        <f t="shared" si="347"/>
        <v>1.0100616113204897E-2</v>
      </c>
      <c r="H422" s="118">
        <f t="shared" si="361"/>
        <v>44671</v>
      </c>
      <c r="I422" s="118">
        <f t="shared" si="348"/>
        <v>44671</v>
      </c>
      <c r="J422" s="119">
        <f t="shared" si="356"/>
        <v>21</v>
      </c>
      <c r="K422" s="119">
        <f t="shared" si="345"/>
        <v>14</v>
      </c>
      <c r="L422" s="8">
        <f t="shared" si="357"/>
        <v>1.00672245</v>
      </c>
      <c r="M422" s="120">
        <f t="shared" si="344"/>
        <v>1.0054002900000001</v>
      </c>
      <c r="N422" s="120">
        <f t="shared" si="365"/>
        <v>1.1062771385834531</v>
      </c>
      <c r="O422" s="113">
        <f t="shared" si="341"/>
        <v>1.1137140299999999</v>
      </c>
      <c r="P422" s="113">
        <f t="shared" si="349"/>
        <v>534.82634849999999</v>
      </c>
      <c r="Q422" s="167">
        <f t="shared" si="362"/>
        <v>0</v>
      </c>
      <c r="R422" s="168">
        <f t="shared" si="358"/>
        <v>0</v>
      </c>
      <c r="S422" s="113">
        <f t="shared" si="350"/>
        <v>0</v>
      </c>
      <c r="T422" s="123">
        <f t="shared" si="359"/>
        <v>9.4700000000000006E-2</v>
      </c>
      <c r="U422" s="121">
        <f t="shared" si="366"/>
        <v>14</v>
      </c>
      <c r="V422" s="121">
        <v>252</v>
      </c>
      <c r="W422" s="120">
        <f t="shared" si="351"/>
        <v>1.005039341</v>
      </c>
      <c r="X422" s="113">
        <f t="shared" si="352"/>
        <v>2.6951723400000001</v>
      </c>
      <c r="Y422" s="113">
        <f t="shared" si="353"/>
        <v>0</v>
      </c>
      <c r="Z422" s="126" t="str">
        <f t="shared" si="363"/>
        <v>J=</v>
      </c>
      <c r="AA422" s="118">
        <f t="shared" si="364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54"/>
        <v>44660</v>
      </c>
      <c r="B423" s="113">
        <f t="shared" si="346"/>
        <v>537.97194874000002</v>
      </c>
      <c r="C423" s="113">
        <f t="shared" si="360"/>
        <v>480.21874027000001</v>
      </c>
      <c r="D423" s="114">
        <f t="shared" si="355"/>
        <v>6153.09</v>
      </c>
      <c r="E423" s="115">
        <f t="shared" si="342"/>
        <v>6215.24</v>
      </c>
      <c r="F423" s="116">
        <f t="shared" si="343"/>
        <v>44613</v>
      </c>
      <c r="G423" s="117">
        <f t="shared" si="347"/>
        <v>1.0100616113204897E-2</v>
      </c>
      <c r="H423" s="118">
        <f t="shared" si="361"/>
        <v>44671</v>
      </c>
      <c r="I423" s="118">
        <f t="shared" si="348"/>
        <v>44671</v>
      </c>
      <c r="J423" s="119">
        <f t="shared" si="356"/>
        <v>21</v>
      </c>
      <c r="K423" s="119">
        <f t="shared" si="345"/>
        <v>15</v>
      </c>
      <c r="L423" s="8">
        <f t="shared" si="357"/>
        <v>1.00720436</v>
      </c>
      <c r="M423" s="120">
        <f t="shared" si="344"/>
        <v>1.0054002900000001</v>
      </c>
      <c r="N423" s="120">
        <f t="shared" si="365"/>
        <v>1.1062771385834531</v>
      </c>
      <c r="O423" s="113">
        <f t="shared" si="341"/>
        <v>1.11424715</v>
      </c>
      <c r="P423" s="113">
        <f t="shared" si="349"/>
        <v>535.08236271999999</v>
      </c>
      <c r="Q423" s="167">
        <f t="shared" si="362"/>
        <v>0</v>
      </c>
      <c r="R423" s="168">
        <f t="shared" si="358"/>
        <v>0</v>
      </c>
      <c r="S423" s="113">
        <f t="shared" si="350"/>
        <v>0</v>
      </c>
      <c r="T423" s="123">
        <f t="shared" si="359"/>
        <v>9.4700000000000006E-2</v>
      </c>
      <c r="U423" s="121">
        <f t="shared" si="366"/>
        <v>15</v>
      </c>
      <c r="V423" s="121">
        <v>252</v>
      </c>
      <c r="W423" s="120">
        <f t="shared" si="351"/>
        <v>1.0054002639999999</v>
      </c>
      <c r="X423" s="113">
        <f t="shared" si="352"/>
        <v>2.8895860199999999</v>
      </c>
      <c r="Y423" s="113">
        <f t="shared" si="353"/>
        <v>0</v>
      </c>
      <c r="Z423" s="126" t="str">
        <f t="shared" si="363"/>
        <v>J=</v>
      </c>
      <c r="AA423" s="118">
        <f t="shared" si="364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54"/>
        <v>44661</v>
      </c>
      <c r="B424" s="113">
        <f t="shared" si="346"/>
        <v>537.97194874000002</v>
      </c>
      <c r="C424" s="113">
        <f t="shared" si="360"/>
        <v>480.21874027000001</v>
      </c>
      <c r="D424" s="114">
        <f t="shared" si="355"/>
        <v>6153.09</v>
      </c>
      <c r="E424" s="115">
        <f t="shared" si="342"/>
        <v>6215.24</v>
      </c>
      <c r="F424" s="116">
        <f t="shared" si="343"/>
        <v>44613</v>
      </c>
      <c r="G424" s="117">
        <f t="shared" si="347"/>
        <v>1.0100616113204897E-2</v>
      </c>
      <c r="H424" s="118">
        <f t="shared" si="361"/>
        <v>44671</v>
      </c>
      <c r="I424" s="118">
        <f t="shared" si="348"/>
        <v>44671</v>
      </c>
      <c r="J424" s="119">
        <f t="shared" si="356"/>
        <v>21</v>
      </c>
      <c r="K424" s="119">
        <f t="shared" si="345"/>
        <v>15</v>
      </c>
      <c r="L424" s="8">
        <f t="shared" si="357"/>
        <v>1.00720436</v>
      </c>
      <c r="M424" s="120">
        <f t="shared" si="344"/>
        <v>1.0054002900000001</v>
      </c>
      <c r="N424" s="120">
        <f t="shared" si="365"/>
        <v>1.1062771385834531</v>
      </c>
      <c r="O424" s="113">
        <f t="shared" si="341"/>
        <v>1.11424715</v>
      </c>
      <c r="P424" s="113">
        <f t="shared" si="349"/>
        <v>535.08236271999999</v>
      </c>
      <c r="Q424" s="167">
        <f t="shared" si="362"/>
        <v>0</v>
      </c>
      <c r="R424" s="168">
        <f t="shared" si="358"/>
        <v>0</v>
      </c>
      <c r="S424" s="113">
        <f t="shared" si="350"/>
        <v>0</v>
      </c>
      <c r="T424" s="123">
        <f t="shared" si="359"/>
        <v>9.4700000000000006E-2</v>
      </c>
      <c r="U424" s="121">
        <f t="shared" si="366"/>
        <v>15</v>
      </c>
      <c r="V424" s="121">
        <v>252</v>
      </c>
      <c r="W424" s="120">
        <f t="shared" si="351"/>
        <v>1.0054002639999999</v>
      </c>
      <c r="X424" s="113">
        <f t="shared" si="352"/>
        <v>2.8895860199999999</v>
      </c>
      <c r="Y424" s="113">
        <f t="shared" si="353"/>
        <v>0</v>
      </c>
      <c r="Z424" s="126" t="str">
        <f t="shared" si="363"/>
        <v>J=</v>
      </c>
      <c r="AA424" s="118">
        <f t="shared" si="364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54"/>
        <v>44662</v>
      </c>
      <c r="B425" s="113">
        <f t="shared" si="346"/>
        <v>537.97194874000002</v>
      </c>
      <c r="C425" s="113">
        <f t="shared" si="360"/>
        <v>480.21874027000001</v>
      </c>
      <c r="D425" s="114">
        <f t="shared" si="355"/>
        <v>6153.09</v>
      </c>
      <c r="E425" s="115">
        <f t="shared" si="342"/>
        <v>6215.24</v>
      </c>
      <c r="F425" s="116">
        <f t="shared" si="343"/>
        <v>44613</v>
      </c>
      <c r="G425" s="117">
        <f t="shared" si="347"/>
        <v>1.0100616113204897E-2</v>
      </c>
      <c r="H425" s="118">
        <f t="shared" si="361"/>
        <v>44671</v>
      </c>
      <c r="I425" s="118">
        <f t="shared" si="348"/>
        <v>44671</v>
      </c>
      <c r="J425" s="119">
        <f t="shared" si="356"/>
        <v>21</v>
      </c>
      <c r="K425" s="119">
        <f t="shared" si="345"/>
        <v>15</v>
      </c>
      <c r="L425" s="8">
        <f t="shared" si="357"/>
        <v>1.00720436</v>
      </c>
      <c r="M425" s="120">
        <f t="shared" si="344"/>
        <v>1.0054002900000001</v>
      </c>
      <c r="N425" s="120">
        <f t="shared" si="365"/>
        <v>1.1062771385834531</v>
      </c>
      <c r="O425" s="113">
        <f t="shared" ref="O425:O488" si="367">TRUNC(TRUNC((L425*N425),15),8)</f>
        <v>1.11424715</v>
      </c>
      <c r="P425" s="113">
        <f t="shared" si="349"/>
        <v>535.08236271999999</v>
      </c>
      <c r="Q425" s="167">
        <f t="shared" si="362"/>
        <v>0</v>
      </c>
      <c r="R425" s="168">
        <f t="shared" si="358"/>
        <v>0</v>
      </c>
      <c r="S425" s="113">
        <f t="shared" si="350"/>
        <v>0</v>
      </c>
      <c r="T425" s="123">
        <f t="shared" si="359"/>
        <v>9.4700000000000006E-2</v>
      </c>
      <c r="U425" s="121">
        <f t="shared" si="366"/>
        <v>15</v>
      </c>
      <c r="V425" s="121">
        <v>252</v>
      </c>
      <c r="W425" s="120">
        <f t="shared" si="351"/>
        <v>1.0054002639999999</v>
      </c>
      <c r="X425" s="113">
        <f t="shared" si="352"/>
        <v>2.8895860199999999</v>
      </c>
      <c r="Y425" s="113">
        <f t="shared" si="353"/>
        <v>0</v>
      </c>
      <c r="Z425" s="126" t="str">
        <f t="shared" si="363"/>
        <v>J=</v>
      </c>
      <c r="AA425" s="118">
        <f t="shared" si="364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54"/>
        <v>44663</v>
      </c>
      <c r="B426" s="113">
        <f t="shared" si="346"/>
        <v>538.42275176999999</v>
      </c>
      <c r="C426" s="113">
        <f t="shared" si="360"/>
        <v>480.21874027000001</v>
      </c>
      <c r="D426" s="114">
        <f t="shared" si="355"/>
        <v>6153.09</v>
      </c>
      <c r="E426" s="115">
        <f t="shared" ref="E426:E489" si="368">IF($K426=1,VLOOKUP($A425,$AO$10:$AS$131,4),E425)</f>
        <v>6215.24</v>
      </c>
      <c r="F426" s="116">
        <f t="shared" ref="F426:F489" si="369">IF($K426=1,VLOOKUP($A425,$AO$10:$AS$131,5),F425)</f>
        <v>44613</v>
      </c>
      <c r="G426" s="117">
        <f t="shared" si="347"/>
        <v>1.0100616113204897E-2</v>
      </c>
      <c r="H426" s="118">
        <f t="shared" si="361"/>
        <v>44671</v>
      </c>
      <c r="I426" s="118">
        <f t="shared" si="348"/>
        <v>44671</v>
      </c>
      <c r="J426" s="119">
        <f t="shared" si="356"/>
        <v>21</v>
      </c>
      <c r="K426" s="119">
        <f t="shared" si="345"/>
        <v>16</v>
      </c>
      <c r="L426" s="8">
        <f t="shared" si="357"/>
        <v>1.00768649</v>
      </c>
      <c r="M426" s="120">
        <f t="shared" ref="M426:M489" si="370">IF(I426&gt;I425,L425,M425)</f>
        <v>1.0054002900000001</v>
      </c>
      <c r="N426" s="120">
        <f t="shared" si="365"/>
        <v>1.1062771385834531</v>
      </c>
      <c r="O426" s="113">
        <f t="shared" si="367"/>
        <v>1.1147805200000001</v>
      </c>
      <c r="P426" s="113">
        <f t="shared" si="349"/>
        <v>535.33849698999995</v>
      </c>
      <c r="Q426" s="167">
        <f t="shared" si="362"/>
        <v>0</v>
      </c>
      <c r="R426" s="168">
        <f t="shared" si="358"/>
        <v>0</v>
      </c>
      <c r="S426" s="113">
        <f t="shared" si="350"/>
        <v>0</v>
      </c>
      <c r="T426" s="123">
        <f t="shared" si="359"/>
        <v>9.4700000000000006E-2</v>
      </c>
      <c r="U426" s="121">
        <f t="shared" si="366"/>
        <v>16</v>
      </c>
      <c r="V426" s="121">
        <v>252</v>
      </c>
      <c r="W426" s="120">
        <f t="shared" si="351"/>
        <v>1.0057613169999999</v>
      </c>
      <c r="X426" s="113">
        <f t="shared" si="352"/>
        <v>3.0842547800000002</v>
      </c>
      <c r="Y426" s="113">
        <f t="shared" si="353"/>
        <v>0</v>
      </c>
      <c r="Z426" s="126" t="str">
        <f t="shared" si="363"/>
        <v>J=</v>
      </c>
      <c r="AA426" s="118">
        <f t="shared" si="364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54"/>
        <v>44664</v>
      </c>
      <c r="B427" s="113">
        <f t="shared" si="346"/>
        <v>538.87393500000007</v>
      </c>
      <c r="C427" s="113">
        <f t="shared" si="360"/>
        <v>480.21874027000001</v>
      </c>
      <c r="D427" s="114">
        <f t="shared" si="355"/>
        <v>6153.09</v>
      </c>
      <c r="E427" s="115">
        <f t="shared" si="368"/>
        <v>6215.24</v>
      </c>
      <c r="F427" s="116">
        <f t="shared" si="369"/>
        <v>44613</v>
      </c>
      <c r="G427" s="117">
        <f t="shared" si="347"/>
        <v>1.0100616113204897E-2</v>
      </c>
      <c r="H427" s="118">
        <f t="shared" si="361"/>
        <v>44671</v>
      </c>
      <c r="I427" s="118">
        <f t="shared" si="348"/>
        <v>44671</v>
      </c>
      <c r="J427" s="119">
        <f t="shared" si="356"/>
        <v>21</v>
      </c>
      <c r="K427" s="119">
        <f t="shared" si="345"/>
        <v>17</v>
      </c>
      <c r="L427" s="8">
        <f t="shared" si="357"/>
        <v>1.0081688499999999</v>
      </c>
      <c r="M427" s="120">
        <f t="shared" si="370"/>
        <v>1.0054002900000001</v>
      </c>
      <c r="N427" s="120">
        <f t="shared" si="365"/>
        <v>1.1062771385834531</v>
      </c>
      <c r="O427" s="113">
        <f t="shared" si="367"/>
        <v>1.1153141499999999</v>
      </c>
      <c r="P427" s="113">
        <f t="shared" si="349"/>
        <v>535.59475611000005</v>
      </c>
      <c r="Q427" s="167">
        <f t="shared" si="362"/>
        <v>0</v>
      </c>
      <c r="R427" s="168">
        <f t="shared" si="358"/>
        <v>0</v>
      </c>
      <c r="S427" s="113">
        <f t="shared" si="350"/>
        <v>0</v>
      </c>
      <c r="T427" s="123">
        <f t="shared" si="359"/>
        <v>9.4700000000000006E-2</v>
      </c>
      <c r="U427" s="121">
        <f t="shared" si="366"/>
        <v>17</v>
      </c>
      <c r="V427" s="121">
        <v>252</v>
      </c>
      <c r="W427" s="120">
        <f t="shared" si="351"/>
        <v>1.0061225</v>
      </c>
      <c r="X427" s="113">
        <f t="shared" si="352"/>
        <v>3.2791788899999998</v>
      </c>
      <c r="Y427" s="113">
        <f t="shared" si="353"/>
        <v>0</v>
      </c>
      <c r="Z427" s="126" t="str">
        <f t="shared" si="363"/>
        <v>J=</v>
      </c>
      <c r="AA427" s="118">
        <f t="shared" si="364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54"/>
        <v>44665</v>
      </c>
      <c r="B428" s="113">
        <f t="shared" si="346"/>
        <v>539.32548847999999</v>
      </c>
      <c r="C428" s="113">
        <f t="shared" si="360"/>
        <v>480.21874027000001</v>
      </c>
      <c r="D428" s="114">
        <f t="shared" si="355"/>
        <v>6153.09</v>
      </c>
      <c r="E428" s="115">
        <f t="shared" si="368"/>
        <v>6215.24</v>
      </c>
      <c r="F428" s="116">
        <f t="shared" si="369"/>
        <v>44613</v>
      </c>
      <c r="G428" s="117">
        <f t="shared" si="347"/>
        <v>1.0100616113204897E-2</v>
      </c>
      <c r="H428" s="118">
        <f t="shared" si="361"/>
        <v>44671</v>
      </c>
      <c r="I428" s="118">
        <f t="shared" si="348"/>
        <v>44671</v>
      </c>
      <c r="J428" s="119">
        <f t="shared" si="356"/>
        <v>21</v>
      </c>
      <c r="K428" s="119">
        <f t="shared" si="345"/>
        <v>18</v>
      </c>
      <c r="L428" s="8">
        <f t="shared" si="357"/>
        <v>1.00865144</v>
      </c>
      <c r="M428" s="120">
        <f t="shared" si="370"/>
        <v>1.0054002900000001</v>
      </c>
      <c r="N428" s="120">
        <f t="shared" si="365"/>
        <v>1.1062771385834531</v>
      </c>
      <c r="O428" s="113">
        <f t="shared" si="367"/>
        <v>1.1158480200000001</v>
      </c>
      <c r="P428" s="113">
        <f t="shared" si="349"/>
        <v>535.85113048999995</v>
      </c>
      <c r="Q428" s="167">
        <f t="shared" si="362"/>
        <v>0</v>
      </c>
      <c r="R428" s="168">
        <f t="shared" si="358"/>
        <v>0</v>
      </c>
      <c r="S428" s="113">
        <f t="shared" si="350"/>
        <v>0</v>
      </c>
      <c r="T428" s="123">
        <f t="shared" si="359"/>
        <v>9.4700000000000006E-2</v>
      </c>
      <c r="U428" s="121">
        <f t="shared" si="366"/>
        <v>18</v>
      </c>
      <c r="V428" s="121">
        <v>252</v>
      </c>
      <c r="W428" s="120">
        <f t="shared" si="351"/>
        <v>1.0064838119999999</v>
      </c>
      <c r="X428" s="113">
        <f t="shared" si="352"/>
        <v>3.4743579900000001</v>
      </c>
      <c r="Y428" s="113">
        <f t="shared" si="353"/>
        <v>0</v>
      </c>
      <c r="Z428" s="126" t="str">
        <f t="shared" si="363"/>
        <v>J=</v>
      </c>
      <c r="AA428" s="118">
        <f t="shared" si="364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54"/>
        <v>44666</v>
      </c>
      <c r="B429" s="113">
        <f t="shared" si="346"/>
        <v>539.77743228999998</v>
      </c>
      <c r="C429" s="113">
        <f t="shared" si="360"/>
        <v>480.21874027000001</v>
      </c>
      <c r="D429" s="114">
        <f t="shared" si="355"/>
        <v>6153.09</v>
      </c>
      <c r="E429" s="115">
        <f t="shared" si="368"/>
        <v>6215.24</v>
      </c>
      <c r="F429" s="116">
        <f t="shared" si="369"/>
        <v>44613</v>
      </c>
      <c r="G429" s="117">
        <f t="shared" si="347"/>
        <v>1.0100616113204897E-2</v>
      </c>
      <c r="H429" s="118">
        <f t="shared" si="361"/>
        <v>44671</v>
      </c>
      <c r="I429" s="118">
        <f t="shared" si="348"/>
        <v>44671</v>
      </c>
      <c r="J429" s="119">
        <f t="shared" si="356"/>
        <v>21</v>
      </c>
      <c r="K429" s="119">
        <f t="shared" si="345"/>
        <v>19</v>
      </c>
      <c r="L429" s="8">
        <f t="shared" si="357"/>
        <v>1.0091342700000001</v>
      </c>
      <c r="M429" s="120">
        <f t="shared" si="370"/>
        <v>1.0054002900000001</v>
      </c>
      <c r="N429" s="120">
        <f t="shared" si="365"/>
        <v>1.1062771385834531</v>
      </c>
      <c r="O429" s="113">
        <f t="shared" si="367"/>
        <v>1.1163821700000001</v>
      </c>
      <c r="P429" s="113">
        <f t="shared" si="349"/>
        <v>536.10763932999998</v>
      </c>
      <c r="Q429" s="167">
        <f t="shared" si="362"/>
        <v>0</v>
      </c>
      <c r="R429" s="168">
        <f t="shared" si="358"/>
        <v>0</v>
      </c>
      <c r="S429" s="113">
        <f t="shared" si="350"/>
        <v>0</v>
      </c>
      <c r="T429" s="123">
        <f t="shared" si="359"/>
        <v>9.4700000000000006E-2</v>
      </c>
      <c r="U429" s="121">
        <f t="shared" si="366"/>
        <v>19</v>
      </c>
      <c r="V429" s="121">
        <v>252</v>
      </c>
      <c r="W429" s="120">
        <f t="shared" si="351"/>
        <v>1.0068452539999999</v>
      </c>
      <c r="X429" s="113">
        <f t="shared" si="352"/>
        <v>3.6697929600000001</v>
      </c>
      <c r="Y429" s="113">
        <f t="shared" si="353"/>
        <v>0</v>
      </c>
      <c r="Z429" s="126" t="str">
        <f t="shared" si="363"/>
        <v>J=</v>
      </c>
      <c r="AA429" s="118">
        <f t="shared" si="364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54"/>
        <v>44667</v>
      </c>
      <c r="B430" s="113">
        <f t="shared" si="346"/>
        <v>539.77743228999998</v>
      </c>
      <c r="C430" s="113">
        <f t="shared" si="360"/>
        <v>480.21874027000001</v>
      </c>
      <c r="D430" s="114">
        <f t="shared" si="355"/>
        <v>6153.09</v>
      </c>
      <c r="E430" s="115">
        <f t="shared" si="368"/>
        <v>6215.24</v>
      </c>
      <c r="F430" s="116">
        <f t="shared" si="369"/>
        <v>44613</v>
      </c>
      <c r="G430" s="117">
        <f t="shared" si="347"/>
        <v>1.0100616113204897E-2</v>
      </c>
      <c r="H430" s="118">
        <f t="shared" si="361"/>
        <v>44671</v>
      </c>
      <c r="I430" s="118">
        <f t="shared" si="348"/>
        <v>44671</v>
      </c>
      <c r="J430" s="119">
        <f t="shared" si="356"/>
        <v>21</v>
      </c>
      <c r="K430" s="119">
        <f t="shared" ref="K430:K493" si="371">(J430-(NETWORKDAYS(A430,I430,AD$148:AD$502)-1))</f>
        <v>19</v>
      </c>
      <c r="L430" s="8">
        <f t="shared" si="357"/>
        <v>1.0091342700000001</v>
      </c>
      <c r="M430" s="120">
        <f t="shared" si="370"/>
        <v>1.0054002900000001</v>
      </c>
      <c r="N430" s="120">
        <f t="shared" si="365"/>
        <v>1.1062771385834531</v>
      </c>
      <c r="O430" s="113">
        <f t="shared" si="367"/>
        <v>1.1163821700000001</v>
      </c>
      <c r="P430" s="113">
        <f t="shared" si="349"/>
        <v>536.10763932999998</v>
      </c>
      <c r="Q430" s="167">
        <f t="shared" si="362"/>
        <v>0</v>
      </c>
      <c r="R430" s="168">
        <f t="shared" si="358"/>
        <v>0</v>
      </c>
      <c r="S430" s="113">
        <f t="shared" si="350"/>
        <v>0</v>
      </c>
      <c r="T430" s="123">
        <f t="shared" si="359"/>
        <v>9.4700000000000006E-2</v>
      </c>
      <c r="U430" s="121">
        <f t="shared" si="366"/>
        <v>19</v>
      </c>
      <c r="V430" s="121">
        <v>252</v>
      </c>
      <c r="W430" s="120">
        <f t="shared" si="351"/>
        <v>1.0068452539999999</v>
      </c>
      <c r="X430" s="113">
        <f t="shared" si="352"/>
        <v>3.6697929600000001</v>
      </c>
      <c r="Y430" s="113">
        <f t="shared" si="353"/>
        <v>0</v>
      </c>
      <c r="Z430" s="126" t="str">
        <f t="shared" si="363"/>
        <v>J=</v>
      </c>
      <c r="AA430" s="118">
        <f t="shared" si="364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54"/>
        <v>44668</v>
      </c>
      <c r="B431" s="113">
        <f t="shared" si="346"/>
        <v>539.77743228999998</v>
      </c>
      <c r="C431" s="113">
        <f t="shared" si="360"/>
        <v>480.21874027000001</v>
      </c>
      <c r="D431" s="114">
        <f t="shared" si="355"/>
        <v>6153.09</v>
      </c>
      <c r="E431" s="115">
        <f t="shared" si="368"/>
        <v>6215.24</v>
      </c>
      <c r="F431" s="116">
        <f t="shared" si="369"/>
        <v>44613</v>
      </c>
      <c r="G431" s="117">
        <f t="shared" si="347"/>
        <v>1.0100616113204897E-2</v>
      </c>
      <c r="H431" s="118">
        <f t="shared" si="361"/>
        <v>44671</v>
      </c>
      <c r="I431" s="118">
        <f t="shared" si="348"/>
        <v>44671</v>
      </c>
      <c r="J431" s="119">
        <f t="shared" si="356"/>
        <v>21</v>
      </c>
      <c r="K431" s="119">
        <f t="shared" si="371"/>
        <v>19</v>
      </c>
      <c r="L431" s="8">
        <f t="shared" si="357"/>
        <v>1.0091342700000001</v>
      </c>
      <c r="M431" s="120">
        <f t="shared" si="370"/>
        <v>1.0054002900000001</v>
      </c>
      <c r="N431" s="120">
        <f t="shared" si="365"/>
        <v>1.1062771385834531</v>
      </c>
      <c r="O431" s="113">
        <f t="shared" si="367"/>
        <v>1.1163821700000001</v>
      </c>
      <c r="P431" s="113">
        <f t="shared" si="349"/>
        <v>536.10763932999998</v>
      </c>
      <c r="Q431" s="167">
        <f t="shared" si="362"/>
        <v>0</v>
      </c>
      <c r="R431" s="168">
        <f t="shared" si="358"/>
        <v>0</v>
      </c>
      <c r="S431" s="113">
        <f t="shared" si="350"/>
        <v>0</v>
      </c>
      <c r="T431" s="123">
        <f t="shared" si="359"/>
        <v>9.4700000000000006E-2</v>
      </c>
      <c r="U431" s="121">
        <f t="shared" si="366"/>
        <v>19</v>
      </c>
      <c r="V431" s="121">
        <v>252</v>
      </c>
      <c r="W431" s="120">
        <f t="shared" si="351"/>
        <v>1.0068452539999999</v>
      </c>
      <c r="X431" s="113">
        <f t="shared" si="352"/>
        <v>3.6697929600000001</v>
      </c>
      <c r="Y431" s="113">
        <f t="shared" si="353"/>
        <v>0</v>
      </c>
      <c r="Z431" s="126" t="str">
        <f t="shared" si="363"/>
        <v>J=</v>
      </c>
      <c r="AA431" s="118">
        <f t="shared" si="364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54"/>
        <v>44669</v>
      </c>
      <c r="B432" s="113">
        <f t="shared" si="346"/>
        <v>539.77743228999998</v>
      </c>
      <c r="C432" s="113">
        <f t="shared" si="360"/>
        <v>480.21874027000001</v>
      </c>
      <c r="D432" s="114">
        <f t="shared" si="355"/>
        <v>6153.09</v>
      </c>
      <c r="E432" s="115">
        <f t="shared" si="368"/>
        <v>6215.24</v>
      </c>
      <c r="F432" s="116">
        <f t="shared" si="369"/>
        <v>44613</v>
      </c>
      <c r="G432" s="117">
        <f t="shared" si="347"/>
        <v>1.0100616113204897E-2</v>
      </c>
      <c r="H432" s="118">
        <f t="shared" si="361"/>
        <v>44671</v>
      </c>
      <c r="I432" s="118">
        <f t="shared" si="348"/>
        <v>44671</v>
      </c>
      <c r="J432" s="119">
        <f t="shared" si="356"/>
        <v>21</v>
      </c>
      <c r="K432" s="119">
        <f t="shared" si="371"/>
        <v>19</v>
      </c>
      <c r="L432" s="8">
        <f t="shared" si="357"/>
        <v>1.0091342700000001</v>
      </c>
      <c r="M432" s="120">
        <f t="shared" si="370"/>
        <v>1.0054002900000001</v>
      </c>
      <c r="N432" s="120">
        <f t="shared" si="365"/>
        <v>1.1062771385834531</v>
      </c>
      <c r="O432" s="113">
        <f t="shared" si="367"/>
        <v>1.1163821700000001</v>
      </c>
      <c r="P432" s="113">
        <f t="shared" si="349"/>
        <v>536.10763932999998</v>
      </c>
      <c r="Q432" s="167">
        <f t="shared" si="362"/>
        <v>0</v>
      </c>
      <c r="R432" s="168">
        <f t="shared" si="358"/>
        <v>0</v>
      </c>
      <c r="S432" s="113">
        <f t="shared" si="350"/>
        <v>0</v>
      </c>
      <c r="T432" s="123">
        <f t="shared" si="359"/>
        <v>9.4700000000000006E-2</v>
      </c>
      <c r="U432" s="121">
        <f t="shared" si="366"/>
        <v>19</v>
      </c>
      <c r="V432" s="121">
        <v>252</v>
      </c>
      <c r="W432" s="120">
        <f t="shared" si="351"/>
        <v>1.0068452539999999</v>
      </c>
      <c r="X432" s="113">
        <f t="shared" si="352"/>
        <v>3.6697929600000001</v>
      </c>
      <c r="Y432" s="113">
        <f t="shared" si="353"/>
        <v>0</v>
      </c>
      <c r="Z432" s="126" t="str">
        <f t="shared" si="363"/>
        <v>J=</v>
      </c>
      <c r="AA432" s="118">
        <f t="shared" si="364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54"/>
        <v>44670</v>
      </c>
      <c r="B433" s="113">
        <f t="shared" si="346"/>
        <v>540.22974195999996</v>
      </c>
      <c r="C433" s="113">
        <f t="shared" si="360"/>
        <v>480.21874027000001</v>
      </c>
      <c r="D433" s="114">
        <f t="shared" si="355"/>
        <v>6153.09</v>
      </c>
      <c r="E433" s="115">
        <f t="shared" si="368"/>
        <v>6215.24</v>
      </c>
      <c r="F433" s="116">
        <f t="shared" si="369"/>
        <v>44613</v>
      </c>
      <c r="G433" s="117">
        <f t="shared" si="347"/>
        <v>1.0100616113204897E-2</v>
      </c>
      <c r="H433" s="118">
        <f t="shared" si="361"/>
        <v>44671</v>
      </c>
      <c r="I433" s="118">
        <f t="shared" si="348"/>
        <v>44671</v>
      </c>
      <c r="J433" s="119">
        <f t="shared" si="356"/>
        <v>21</v>
      </c>
      <c r="K433" s="119">
        <f t="shared" si="371"/>
        <v>20</v>
      </c>
      <c r="L433" s="8">
        <f t="shared" si="357"/>
        <v>1.00961732</v>
      </c>
      <c r="M433" s="120">
        <f t="shared" si="370"/>
        <v>1.0054002900000001</v>
      </c>
      <c r="N433" s="120">
        <f t="shared" si="365"/>
        <v>1.1062771385834531</v>
      </c>
      <c r="O433" s="113">
        <f t="shared" si="367"/>
        <v>1.11691655</v>
      </c>
      <c r="P433" s="113">
        <f t="shared" si="349"/>
        <v>536.36425861999999</v>
      </c>
      <c r="Q433" s="167">
        <f t="shared" si="362"/>
        <v>0</v>
      </c>
      <c r="R433" s="168">
        <f t="shared" si="358"/>
        <v>0</v>
      </c>
      <c r="S433" s="113">
        <f t="shared" si="350"/>
        <v>0</v>
      </c>
      <c r="T433" s="123">
        <f t="shared" si="359"/>
        <v>9.4700000000000006E-2</v>
      </c>
      <c r="U433" s="121">
        <f t="shared" si="366"/>
        <v>20</v>
      </c>
      <c r="V433" s="121">
        <v>252</v>
      </c>
      <c r="W433" s="120">
        <f t="shared" si="351"/>
        <v>1.0072068249999999</v>
      </c>
      <c r="X433" s="113">
        <f t="shared" si="352"/>
        <v>3.8654833399999999</v>
      </c>
      <c r="Y433" s="113">
        <f t="shared" si="353"/>
        <v>0</v>
      </c>
      <c r="Z433" s="126" t="str">
        <f t="shared" si="363"/>
        <v>J=</v>
      </c>
      <c r="AA433" s="118">
        <f t="shared" si="364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54"/>
        <v>44671</v>
      </c>
      <c r="B434" s="113">
        <f t="shared" si="346"/>
        <v>540.68244299000003</v>
      </c>
      <c r="C434" s="113">
        <f t="shared" si="360"/>
        <v>480.21874027000001</v>
      </c>
      <c r="D434" s="114">
        <f t="shared" si="355"/>
        <v>6153.09</v>
      </c>
      <c r="E434" s="115">
        <f t="shared" si="368"/>
        <v>6215.24</v>
      </c>
      <c r="F434" s="116">
        <f t="shared" si="369"/>
        <v>44613</v>
      </c>
      <c r="G434" s="117">
        <f t="shared" si="347"/>
        <v>1.0100616113204897E-2</v>
      </c>
      <c r="H434" s="118">
        <f t="shared" si="361"/>
        <v>44701</v>
      </c>
      <c r="I434" s="118">
        <f t="shared" si="348"/>
        <v>44671</v>
      </c>
      <c r="J434" s="119">
        <f t="shared" si="356"/>
        <v>21</v>
      </c>
      <c r="K434" s="119">
        <f t="shared" si="371"/>
        <v>21</v>
      </c>
      <c r="L434" s="8">
        <f t="shared" si="357"/>
        <v>1.0101006100000001</v>
      </c>
      <c r="M434" s="120">
        <f t="shared" si="370"/>
        <v>1.0054002900000001</v>
      </c>
      <c r="N434" s="120">
        <f t="shared" si="365"/>
        <v>1.1062771385834531</v>
      </c>
      <c r="O434" s="113">
        <f t="shared" si="367"/>
        <v>1.11745121</v>
      </c>
      <c r="P434" s="113">
        <f t="shared" si="349"/>
        <v>536.62101237000002</v>
      </c>
      <c r="Q434" s="167">
        <f t="shared" si="362"/>
        <v>14</v>
      </c>
      <c r="R434" s="168">
        <f t="shared" si="358"/>
        <v>6.2152888428087541E-2</v>
      </c>
      <c r="S434" s="113">
        <f t="shared" si="350"/>
        <v>33.352545910000003</v>
      </c>
      <c r="T434" s="123">
        <f t="shared" si="359"/>
        <v>9.4700000000000006E-2</v>
      </c>
      <c r="U434" s="121">
        <f t="shared" si="366"/>
        <v>21</v>
      </c>
      <c r="V434" s="121">
        <v>252</v>
      </c>
      <c r="W434" s="120">
        <f t="shared" si="351"/>
        <v>1.0075685270000001</v>
      </c>
      <c r="X434" s="113">
        <f t="shared" si="352"/>
        <v>4.0614306200000003</v>
      </c>
      <c r="Y434" s="113">
        <f t="shared" si="353"/>
        <v>37.413976530000006</v>
      </c>
      <c r="Z434" s="126" t="str">
        <f t="shared" si="363"/>
        <v>J=</v>
      </c>
      <c r="AA434" s="118">
        <f t="shared" si="364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54"/>
        <v>44672</v>
      </c>
      <c r="B435" s="113">
        <f t="shared" si="346"/>
        <v>503.83461460000001</v>
      </c>
      <c r="C435" s="113">
        <f t="shared" si="360"/>
        <v>450.37175848999999</v>
      </c>
      <c r="D435" s="114">
        <f t="shared" si="355"/>
        <v>6215.24</v>
      </c>
      <c r="E435" s="115">
        <f t="shared" si="368"/>
        <v>6315.93</v>
      </c>
      <c r="F435" s="116">
        <f t="shared" si="369"/>
        <v>44640</v>
      </c>
      <c r="G435" s="117">
        <f t="shared" si="347"/>
        <v>1.6200500704719456E-2</v>
      </c>
      <c r="H435" s="118">
        <f t="shared" si="361"/>
        <v>44701</v>
      </c>
      <c r="I435" s="118">
        <f t="shared" si="348"/>
        <v>44701</v>
      </c>
      <c r="J435" s="119">
        <f t="shared" si="356"/>
        <v>21</v>
      </c>
      <c r="K435" s="119">
        <f t="shared" si="371"/>
        <v>1</v>
      </c>
      <c r="L435" s="8">
        <f t="shared" si="357"/>
        <v>1.0007655600000001</v>
      </c>
      <c r="M435" s="120">
        <f t="shared" si="370"/>
        <v>1.0101006100000001</v>
      </c>
      <c r="N435" s="120">
        <f t="shared" si="365"/>
        <v>1.1174512125122007</v>
      </c>
      <c r="O435" s="113">
        <f t="shared" si="367"/>
        <v>1.1183066800000001</v>
      </c>
      <c r="P435" s="113">
        <f t="shared" si="349"/>
        <v>503.65374600000001</v>
      </c>
      <c r="Q435" s="167">
        <f t="shared" si="362"/>
        <v>0</v>
      </c>
      <c r="R435" s="168">
        <f t="shared" si="358"/>
        <v>0</v>
      </c>
      <c r="S435" s="113">
        <f t="shared" si="350"/>
        <v>0</v>
      </c>
      <c r="T435" s="123">
        <f t="shared" si="359"/>
        <v>9.4700000000000006E-2</v>
      </c>
      <c r="U435" s="121">
        <f t="shared" si="366"/>
        <v>1</v>
      </c>
      <c r="V435" s="121">
        <v>252</v>
      </c>
      <c r="W435" s="120">
        <f t="shared" si="351"/>
        <v>1.000359113</v>
      </c>
      <c r="X435" s="113">
        <f t="shared" si="352"/>
        <v>0.18086859999999999</v>
      </c>
      <c r="Y435" s="113">
        <f t="shared" si="353"/>
        <v>0</v>
      </c>
      <c r="Z435" s="126" t="str">
        <f t="shared" si="363"/>
        <v>J=</v>
      </c>
      <c r="AA435" s="118">
        <f t="shared" si="364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54"/>
        <v>44673</v>
      </c>
      <c r="B436" s="113">
        <f t="shared" si="346"/>
        <v>503.83461460000001</v>
      </c>
      <c r="C436" s="113">
        <f t="shared" si="360"/>
        <v>450.37175848999999</v>
      </c>
      <c r="D436" s="114">
        <f t="shared" si="355"/>
        <v>6215.24</v>
      </c>
      <c r="E436" s="115">
        <f t="shared" si="368"/>
        <v>6315.93</v>
      </c>
      <c r="F436" s="116">
        <f t="shared" si="369"/>
        <v>44640</v>
      </c>
      <c r="G436" s="117">
        <f t="shared" si="347"/>
        <v>1.6200500704719456E-2</v>
      </c>
      <c r="H436" s="118">
        <f t="shared" si="361"/>
        <v>44701</v>
      </c>
      <c r="I436" s="118">
        <f t="shared" si="348"/>
        <v>44701</v>
      </c>
      <c r="J436" s="119">
        <f t="shared" si="356"/>
        <v>21</v>
      </c>
      <c r="K436" s="119">
        <f t="shared" si="371"/>
        <v>1</v>
      </c>
      <c r="L436" s="8">
        <f t="shared" si="357"/>
        <v>1.0007655600000001</v>
      </c>
      <c r="M436" s="120">
        <f t="shared" si="370"/>
        <v>1.0101006100000001</v>
      </c>
      <c r="N436" s="120">
        <f t="shared" si="365"/>
        <v>1.1174512125122007</v>
      </c>
      <c r="O436" s="113">
        <f t="shared" si="367"/>
        <v>1.1183066800000001</v>
      </c>
      <c r="P436" s="113">
        <f t="shared" si="349"/>
        <v>503.65374600000001</v>
      </c>
      <c r="Q436" s="167">
        <f t="shared" si="362"/>
        <v>0</v>
      </c>
      <c r="R436" s="168">
        <f t="shared" si="358"/>
        <v>0</v>
      </c>
      <c r="S436" s="113">
        <f t="shared" si="350"/>
        <v>0</v>
      </c>
      <c r="T436" s="123">
        <f t="shared" si="359"/>
        <v>9.4700000000000006E-2</v>
      </c>
      <c r="U436" s="121">
        <f t="shared" si="366"/>
        <v>1</v>
      </c>
      <c r="V436" s="121">
        <v>252</v>
      </c>
      <c r="W436" s="120">
        <f t="shared" si="351"/>
        <v>1.000359113</v>
      </c>
      <c r="X436" s="113">
        <f t="shared" si="352"/>
        <v>0.18086859999999999</v>
      </c>
      <c r="Y436" s="113">
        <f t="shared" si="353"/>
        <v>0</v>
      </c>
      <c r="Z436" s="126" t="str">
        <f t="shared" si="363"/>
        <v>J=</v>
      </c>
      <c r="AA436" s="118">
        <f t="shared" si="364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54"/>
        <v>44674</v>
      </c>
      <c r="B437" s="113">
        <f t="shared" si="346"/>
        <v>504.40140695000002</v>
      </c>
      <c r="C437" s="113">
        <f t="shared" si="360"/>
        <v>450.37175848999999</v>
      </c>
      <c r="D437" s="114">
        <f t="shared" si="355"/>
        <v>6215.24</v>
      </c>
      <c r="E437" s="115">
        <f t="shared" si="368"/>
        <v>6315.93</v>
      </c>
      <c r="F437" s="116">
        <f t="shared" si="369"/>
        <v>44640</v>
      </c>
      <c r="G437" s="117">
        <f t="shared" si="347"/>
        <v>1.6200500704719456E-2</v>
      </c>
      <c r="H437" s="118">
        <f t="shared" si="361"/>
        <v>44701</v>
      </c>
      <c r="I437" s="118">
        <f t="shared" si="348"/>
        <v>44701</v>
      </c>
      <c r="J437" s="119">
        <f t="shared" si="356"/>
        <v>21</v>
      </c>
      <c r="K437" s="119">
        <f t="shared" si="371"/>
        <v>2</v>
      </c>
      <c r="L437" s="8">
        <f t="shared" si="357"/>
        <v>1.0015317100000001</v>
      </c>
      <c r="M437" s="120">
        <f t="shared" si="370"/>
        <v>1.0101006100000001</v>
      </c>
      <c r="N437" s="120">
        <f t="shared" si="365"/>
        <v>1.1174512125122007</v>
      </c>
      <c r="O437" s="113">
        <f t="shared" si="367"/>
        <v>1.1191628199999999</v>
      </c>
      <c r="P437" s="113">
        <f t="shared" si="349"/>
        <v>504.03932728000001</v>
      </c>
      <c r="Q437" s="167">
        <f t="shared" si="362"/>
        <v>0</v>
      </c>
      <c r="R437" s="168">
        <f t="shared" si="358"/>
        <v>0</v>
      </c>
      <c r="S437" s="113">
        <f t="shared" si="350"/>
        <v>0</v>
      </c>
      <c r="T437" s="123">
        <f t="shared" si="359"/>
        <v>9.4700000000000006E-2</v>
      </c>
      <c r="U437" s="121">
        <f t="shared" si="366"/>
        <v>2</v>
      </c>
      <c r="V437" s="121">
        <v>252</v>
      </c>
      <c r="W437" s="120">
        <f t="shared" si="351"/>
        <v>1.0007183559999999</v>
      </c>
      <c r="X437" s="113">
        <f t="shared" si="352"/>
        <v>0.36207967000000002</v>
      </c>
      <c r="Y437" s="113">
        <f t="shared" si="353"/>
        <v>0</v>
      </c>
      <c r="Z437" s="126" t="str">
        <f t="shared" si="363"/>
        <v>J=</v>
      </c>
      <c r="AA437" s="118">
        <f t="shared" si="364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54"/>
        <v>44675</v>
      </c>
      <c r="B438" s="113">
        <f t="shared" si="346"/>
        <v>504.40140695000002</v>
      </c>
      <c r="C438" s="113">
        <f t="shared" si="360"/>
        <v>450.37175848999999</v>
      </c>
      <c r="D438" s="114">
        <f t="shared" si="355"/>
        <v>6215.24</v>
      </c>
      <c r="E438" s="115">
        <f t="shared" si="368"/>
        <v>6315.93</v>
      </c>
      <c r="F438" s="116">
        <f t="shared" si="369"/>
        <v>44640</v>
      </c>
      <c r="G438" s="117">
        <f t="shared" si="347"/>
        <v>1.6200500704719456E-2</v>
      </c>
      <c r="H438" s="118">
        <f t="shared" si="361"/>
        <v>44701</v>
      </c>
      <c r="I438" s="118">
        <f t="shared" si="348"/>
        <v>44701</v>
      </c>
      <c r="J438" s="119">
        <f t="shared" si="356"/>
        <v>21</v>
      </c>
      <c r="K438" s="119">
        <f t="shared" si="371"/>
        <v>2</v>
      </c>
      <c r="L438" s="8">
        <f t="shared" si="357"/>
        <v>1.0015317100000001</v>
      </c>
      <c r="M438" s="120">
        <f t="shared" si="370"/>
        <v>1.0101006100000001</v>
      </c>
      <c r="N438" s="120">
        <f t="shared" si="365"/>
        <v>1.1174512125122007</v>
      </c>
      <c r="O438" s="113">
        <f t="shared" si="367"/>
        <v>1.1191628199999999</v>
      </c>
      <c r="P438" s="113">
        <f t="shared" si="349"/>
        <v>504.03932728000001</v>
      </c>
      <c r="Q438" s="167">
        <f t="shared" si="362"/>
        <v>0</v>
      </c>
      <c r="R438" s="168">
        <f t="shared" si="358"/>
        <v>0</v>
      </c>
      <c r="S438" s="113">
        <f t="shared" si="350"/>
        <v>0</v>
      </c>
      <c r="T438" s="123">
        <f t="shared" si="359"/>
        <v>9.4700000000000006E-2</v>
      </c>
      <c r="U438" s="121">
        <f t="shared" si="366"/>
        <v>2</v>
      </c>
      <c r="V438" s="121">
        <v>252</v>
      </c>
      <c r="W438" s="120">
        <f t="shared" si="351"/>
        <v>1.0007183559999999</v>
      </c>
      <c r="X438" s="113">
        <f t="shared" si="352"/>
        <v>0.36207967000000002</v>
      </c>
      <c r="Y438" s="113">
        <f t="shared" si="353"/>
        <v>0</v>
      </c>
      <c r="Z438" s="126" t="str">
        <f t="shared" si="363"/>
        <v>J=</v>
      </c>
      <c r="AA438" s="118">
        <f t="shared" si="364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54"/>
        <v>44676</v>
      </c>
      <c r="B439" s="113">
        <f t="shared" si="346"/>
        <v>504.40140695000002</v>
      </c>
      <c r="C439" s="113">
        <f t="shared" si="360"/>
        <v>450.37175848999999</v>
      </c>
      <c r="D439" s="114">
        <f t="shared" si="355"/>
        <v>6215.24</v>
      </c>
      <c r="E439" s="115">
        <f t="shared" si="368"/>
        <v>6315.93</v>
      </c>
      <c r="F439" s="116">
        <f t="shared" si="369"/>
        <v>44640</v>
      </c>
      <c r="G439" s="117">
        <f t="shared" si="347"/>
        <v>1.6200500704719456E-2</v>
      </c>
      <c r="H439" s="118">
        <f t="shared" si="361"/>
        <v>44701</v>
      </c>
      <c r="I439" s="118">
        <f t="shared" si="348"/>
        <v>44701</v>
      </c>
      <c r="J439" s="119">
        <f t="shared" si="356"/>
        <v>21</v>
      </c>
      <c r="K439" s="119">
        <f t="shared" si="371"/>
        <v>2</v>
      </c>
      <c r="L439" s="8">
        <f t="shared" si="357"/>
        <v>1.0015317100000001</v>
      </c>
      <c r="M439" s="120">
        <f t="shared" si="370"/>
        <v>1.0101006100000001</v>
      </c>
      <c r="N439" s="120">
        <f t="shared" si="365"/>
        <v>1.1174512125122007</v>
      </c>
      <c r="O439" s="113">
        <f t="shared" si="367"/>
        <v>1.1191628199999999</v>
      </c>
      <c r="P439" s="113">
        <f t="shared" si="349"/>
        <v>504.03932728000001</v>
      </c>
      <c r="Q439" s="167">
        <f t="shared" si="362"/>
        <v>0</v>
      </c>
      <c r="R439" s="168">
        <f t="shared" si="358"/>
        <v>0</v>
      </c>
      <c r="S439" s="113">
        <f t="shared" si="350"/>
        <v>0</v>
      </c>
      <c r="T439" s="123">
        <f t="shared" si="359"/>
        <v>9.4700000000000006E-2</v>
      </c>
      <c r="U439" s="121">
        <f t="shared" si="366"/>
        <v>2</v>
      </c>
      <c r="V439" s="121">
        <v>252</v>
      </c>
      <c r="W439" s="120">
        <f t="shared" si="351"/>
        <v>1.0007183559999999</v>
      </c>
      <c r="X439" s="113">
        <f t="shared" si="352"/>
        <v>0.36207967000000002</v>
      </c>
      <c r="Y439" s="113">
        <f t="shared" si="353"/>
        <v>0</v>
      </c>
      <c r="Z439" s="126" t="str">
        <f t="shared" si="363"/>
        <v>J=</v>
      </c>
      <c r="AA439" s="118">
        <f t="shared" si="364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54"/>
        <v>44677</v>
      </c>
      <c r="B440" s="113">
        <f t="shared" si="346"/>
        <v>504.96882943999998</v>
      </c>
      <c r="C440" s="113">
        <f t="shared" si="360"/>
        <v>450.37175848999999</v>
      </c>
      <c r="D440" s="114">
        <f t="shared" si="355"/>
        <v>6215.24</v>
      </c>
      <c r="E440" s="115">
        <f t="shared" si="368"/>
        <v>6315.93</v>
      </c>
      <c r="F440" s="116">
        <f t="shared" si="369"/>
        <v>44640</v>
      </c>
      <c r="G440" s="117">
        <f t="shared" si="347"/>
        <v>1.6200500704719456E-2</v>
      </c>
      <c r="H440" s="118">
        <f t="shared" si="361"/>
        <v>44701</v>
      </c>
      <c r="I440" s="118">
        <f t="shared" si="348"/>
        <v>44701</v>
      </c>
      <c r="J440" s="119">
        <f t="shared" si="356"/>
        <v>21</v>
      </c>
      <c r="K440" s="119">
        <f t="shared" si="371"/>
        <v>3</v>
      </c>
      <c r="L440" s="8">
        <f t="shared" si="357"/>
        <v>1.0022984399999999</v>
      </c>
      <c r="M440" s="120">
        <f t="shared" si="370"/>
        <v>1.0101006100000001</v>
      </c>
      <c r="N440" s="120">
        <f t="shared" si="365"/>
        <v>1.1174512125122007</v>
      </c>
      <c r="O440" s="113">
        <f t="shared" si="367"/>
        <v>1.1200196</v>
      </c>
      <c r="P440" s="113">
        <f t="shared" si="349"/>
        <v>504.42519678999997</v>
      </c>
      <c r="Q440" s="167">
        <f t="shared" si="362"/>
        <v>0</v>
      </c>
      <c r="R440" s="168">
        <f t="shared" si="358"/>
        <v>0</v>
      </c>
      <c r="S440" s="113">
        <f t="shared" si="350"/>
        <v>0</v>
      </c>
      <c r="T440" s="123">
        <f t="shared" si="359"/>
        <v>9.4700000000000006E-2</v>
      </c>
      <c r="U440" s="121">
        <f t="shared" si="366"/>
        <v>3</v>
      </c>
      <c r="V440" s="121">
        <v>252</v>
      </c>
      <c r="W440" s="120">
        <f t="shared" si="351"/>
        <v>1.001077727</v>
      </c>
      <c r="X440" s="113">
        <f t="shared" si="352"/>
        <v>0.54363265000000005</v>
      </c>
      <c r="Y440" s="113">
        <f t="shared" si="353"/>
        <v>0</v>
      </c>
      <c r="Z440" s="126" t="str">
        <f t="shared" si="363"/>
        <v>J=</v>
      </c>
      <c r="AA440" s="118">
        <f t="shared" si="364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54"/>
        <v>44678</v>
      </c>
      <c r="B441" s="113">
        <f t="shared" si="346"/>
        <v>505.53690159000001</v>
      </c>
      <c r="C441" s="113">
        <f t="shared" si="360"/>
        <v>450.37175848999999</v>
      </c>
      <c r="D441" s="114">
        <f t="shared" si="355"/>
        <v>6215.24</v>
      </c>
      <c r="E441" s="115">
        <f t="shared" si="368"/>
        <v>6315.93</v>
      </c>
      <c r="F441" s="116">
        <f t="shared" si="369"/>
        <v>44640</v>
      </c>
      <c r="G441" s="117">
        <f t="shared" si="347"/>
        <v>1.6200500704719456E-2</v>
      </c>
      <c r="H441" s="118">
        <f t="shared" si="361"/>
        <v>44701</v>
      </c>
      <c r="I441" s="118">
        <f t="shared" si="348"/>
        <v>44701</v>
      </c>
      <c r="J441" s="119">
        <f t="shared" si="356"/>
        <v>21</v>
      </c>
      <c r="K441" s="119">
        <f t="shared" si="371"/>
        <v>4</v>
      </c>
      <c r="L441" s="8">
        <f t="shared" si="357"/>
        <v>1.0030657700000001</v>
      </c>
      <c r="M441" s="120">
        <f t="shared" si="370"/>
        <v>1.0101006100000001</v>
      </c>
      <c r="N441" s="120">
        <f t="shared" si="365"/>
        <v>1.1174512125122007</v>
      </c>
      <c r="O441" s="113">
        <f t="shared" si="367"/>
        <v>1.12087706</v>
      </c>
      <c r="P441" s="113">
        <f t="shared" si="349"/>
        <v>504.81137256</v>
      </c>
      <c r="Q441" s="167">
        <f t="shared" si="362"/>
        <v>0</v>
      </c>
      <c r="R441" s="168">
        <f t="shared" si="358"/>
        <v>0</v>
      </c>
      <c r="S441" s="113">
        <f t="shared" si="350"/>
        <v>0</v>
      </c>
      <c r="T441" s="123">
        <f t="shared" si="359"/>
        <v>9.4700000000000006E-2</v>
      </c>
      <c r="U441" s="121">
        <f t="shared" si="366"/>
        <v>4</v>
      </c>
      <c r="V441" s="121">
        <v>252</v>
      </c>
      <c r="W441" s="120">
        <f t="shared" si="351"/>
        <v>1.0014372279999999</v>
      </c>
      <c r="X441" s="113">
        <f t="shared" si="352"/>
        <v>0.72552903000000002</v>
      </c>
      <c r="Y441" s="113">
        <f t="shared" si="353"/>
        <v>0</v>
      </c>
      <c r="Z441" s="126" t="str">
        <f t="shared" si="363"/>
        <v>J=</v>
      </c>
      <c r="AA441" s="118">
        <f t="shared" si="364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54"/>
        <v>44679</v>
      </c>
      <c r="B442" s="113">
        <f t="shared" si="346"/>
        <v>506.10560482</v>
      </c>
      <c r="C442" s="113">
        <f t="shared" si="360"/>
        <v>450.37175848999999</v>
      </c>
      <c r="D442" s="114">
        <f t="shared" si="355"/>
        <v>6215.24</v>
      </c>
      <c r="E442" s="115">
        <f t="shared" si="368"/>
        <v>6315.93</v>
      </c>
      <c r="F442" s="116">
        <f t="shared" si="369"/>
        <v>44640</v>
      </c>
      <c r="G442" s="117">
        <f t="shared" si="347"/>
        <v>1.6200500704719456E-2</v>
      </c>
      <c r="H442" s="118">
        <f t="shared" si="361"/>
        <v>44701</v>
      </c>
      <c r="I442" s="118">
        <f t="shared" si="348"/>
        <v>44701</v>
      </c>
      <c r="J442" s="119">
        <f t="shared" si="356"/>
        <v>21</v>
      </c>
      <c r="K442" s="119">
        <f t="shared" si="371"/>
        <v>5</v>
      </c>
      <c r="L442" s="8">
        <f t="shared" si="357"/>
        <v>1.0038336800000001</v>
      </c>
      <c r="M442" s="120">
        <f t="shared" si="370"/>
        <v>1.0101006100000001</v>
      </c>
      <c r="N442" s="120">
        <f t="shared" si="365"/>
        <v>1.1174512125122007</v>
      </c>
      <c r="O442" s="113">
        <f t="shared" si="367"/>
        <v>1.1217351600000001</v>
      </c>
      <c r="P442" s="113">
        <f t="shared" si="349"/>
        <v>505.19783655999998</v>
      </c>
      <c r="Q442" s="167">
        <f t="shared" si="362"/>
        <v>0</v>
      </c>
      <c r="R442" s="168">
        <f t="shared" si="358"/>
        <v>0</v>
      </c>
      <c r="S442" s="113">
        <f t="shared" si="350"/>
        <v>0</v>
      </c>
      <c r="T442" s="123">
        <f t="shared" si="359"/>
        <v>9.4700000000000006E-2</v>
      </c>
      <c r="U442" s="121">
        <f t="shared" si="366"/>
        <v>5</v>
      </c>
      <c r="V442" s="121">
        <v>252</v>
      </c>
      <c r="W442" s="120">
        <f t="shared" si="351"/>
        <v>1.001796857</v>
      </c>
      <c r="X442" s="113">
        <f t="shared" si="352"/>
        <v>0.90776825999999999</v>
      </c>
      <c r="Y442" s="113">
        <f t="shared" si="353"/>
        <v>0</v>
      </c>
      <c r="Z442" s="126" t="str">
        <f t="shared" si="363"/>
        <v>J=</v>
      </c>
      <c r="AA442" s="118">
        <f t="shared" si="364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54"/>
        <v>44680</v>
      </c>
      <c r="B443" s="113">
        <f t="shared" si="346"/>
        <v>506.67494513000003</v>
      </c>
      <c r="C443" s="113">
        <f t="shared" si="360"/>
        <v>450.37175848999999</v>
      </c>
      <c r="D443" s="114">
        <f t="shared" si="355"/>
        <v>6215.24</v>
      </c>
      <c r="E443" s="115">
        <f t="shared" si="368"/>
        <v>6315.93</v>
      </c>
      <c r="F443" s="116">
        <f t="shared" si="369"/>
        <v>44640</v>
      </c>
      <c r="G443" s="117">
        <f t="shared" si="347"/>
        <v>1.6200500704719456E-2</v>
      </c>
      <c r="H443" s="118">
        <f t="shared" si="361"/>
        <v>44701</v>
      </c>
      <c r="I443" s="118">
        <f t="shared" si="348"/>
        <v>44701</v>
      </c>
      <c r="J443" s="119">
        <f t="shared" si="356"/>
        <v>21</v>
      </c>
      <c r="K443" s="119">
        <f t="shared" si="371"/>
        <v>6</v>
      </c>
      <c r="L443" s="8">
        <f t="shared" si="357"/>
        <v>1.0046021700000001</v>
      </c>
      <c r="M443" s="120">
        <f t="shared" si="370"/>
        <v>1.0101006100000001</v>
      </c>
      <c r="N443" s="120">
        <f t="shared" si="365"/>
        <v>1.1174512125122007</v>
      </c>
      <c r="O443" s="113">
        <f t="shared" si="367"/>
        <v>1.12259391</v>
      </c>
      <c r="P443" s="113">
        <f t="shared" si="349"/>
        <v>505.58459331</v>
      </c>
      <c r="Q443" s="167">
        <f t="shared" si="362"/>
        <v>0</v>
      </c>
      <c r="R443" s="168">
        <f t="shared" si="358"/>
        <v>0</v>
      </c>
      <c r="S443" s="113">
        <f t="shared" si="350"/>
        <v>0</v>
      </c>
      <c r="T443" s="123">
        <f t="shared" si="359"/>
        <v>9.4700000000000006E-2</v>
      </c>
      <c r="U443" s="121">
        <f t="shared" si="366"/>
        <v>6</v>
      </c>
      <c r="V443" s="121">
        <v>252</v>
      </c>
      <c r="W443" s="120">
        <f t="shared" si="351"/>
        <v>1.0021566159999999</v>
      </c>
      <c r="X443" s="113">
        <f t="shared" si="352"/>
        <v>1.09035182</v>
      </c>
      <c r="Y443" s="113">
        <f t="shared" si="353"/>
        <v>0</v>
      </c>
      <c r="Z443" s="126" t="str">
        <f t="shared" si="363"/>
        <v>J=</v>
      </c>
      <c r="AA443" s="118">
        <f t="shared" si="364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54"/>
        <v>44681</v>
      </c>
      <c r="B444" s="113">
        <f t="shared" si="346"/>
        <v>507.24493149</v>
      </c>
      <c r="C444" s="113">
        <f t="shared" si="360"/>
        <v>450.37175848999999</v>
      </c>
      <c r="D444" s="114">
        <f t="shared" si="355"/>
        <v>6215.24</v>
      </c>
      <c r="E444" s="115">
        <f t="shared" si="368"/>
        <v>6315.93</v>
      </c>
      <c r="F444" s="116">
        <f t="shared" si="369"/>
        <v>44640</v>
      </c>
      <c r="G444" s="117">
        <f t="shared" si="347"/>
        <v>1.6200500704719456E-2</v>
      </c>
      <c r="H444" s="118">
        <f t="shared" si="361"/>
        <v>44701</v>
      </c>
      <c r="I444" s="118">
        <f t="shared" si="348"/>
        <v>44701</v>
      </c>
      <c r="J444" s="119">
        <f t="shared" si="356"/>
        <v>21</v>
      </c>
      <c r="K444" s="119">
        <f t="shared" si="371"/>
        <v>7</v>
      </c>
      <c r="L444" s="8">
        <f t="shared" si="357"/>
        <v>1.00537126</v>
      </c>
      <c r="M444" s="120">
        <f t="shared" si="370"/>
        <v>1.0101006100000001</v>
      </c>
      <c r="N444" s="120">
        <f t="shared" si="365"/>
        <v>1.1174512125122007</v>
      </c>
      <c r="O444" s="113">
        <f t="shared" si="367"/>
        <v>1.12345333</v>
      </c>
      <c r="P444" s="113">
        <f t="shared" si="349"/>
        <v>505.97165181000003</v>
      </c>
      <c r="Q444" s="167">
        <f t="shared" si="362"/>
        <v>0</v>
      </c>
      <c r="R444" s="168">
        <f t="shared" si="358"/>
        <v>0</v>
      </c>
      <c r="S444" s="113">
        <f t="shared" si="350"/>
        <v>0</v>
      </c>
      <c r="T444" s="123">
        <f t="shared" si="359"/>
        <v>9.4700000000000006E-2</v>
      </c>
      <c r="U444" s="121">
        <f t="shared" si="366"/>
        <v>7</v>
      </c>
      <c r="V444" s="121">
        <v>252</v>
      </c>
      <c r="W444" s="120">
        <f t="shared" si="351"/>
        <v>1.0025165039999999</v>
      </c>
      <c r="X444" s="113">
        <f t="shared" si="352"/>
        <v>1.2732796799999999</v>
      </c>
      <c r="Y444" s="113">
        <f t="shared" si="353"/>
        <v>0</v>
      </c>
      <c r="Z444" s="126" t="str">
        <f t="shared" si="363"/>
        <v>J=</v>
      </c>
      <c r="AA444" s="118">
        <f t="shared" si="364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54"/>
        <v>44682</v>
      </c>
      <c r="B445" s="113">
        <f t="shared" si="346"/>
        <v>507.24493149</v>
      </c>
      <c r="C445" s="113">
        <f t="shared" si="360"/>
        <v>450.37175848999999</v>
      </c>
      <c r="D445" s="114">
        <f t="shared" si="355"/>
        <v>6215.24</v>
      </c>
      <c r="E445" s="115">
        <f t="shared" si="368"/>
        <v>6315.93</v>
      </c>
      <c r="F445" s="116">
        <f t="shared" si="369"/>
        <v>44640</v>
      </c>
      <c r="G445" s="117">
        <f t="shared" si="347"/>
        <v>1.6200500704719456E-2</v>
      </c>
      <c r="H445" s="118">
        <f t="shared" si="361"/>
        <v>44701</v>
      </c>
      <c r="I445" s="118">
        <f t="shared" si="348"/>
        <v>44701</v>
      </c>
      <c r="J445" s="119">
        <f t="shared" si="356"/>
        <v>21</v>
      </c>
      <c r="K445" s="119">
        <f t="shared" si="371"/>
        <v>7</v>
      </c>
      <c r="L445" s="8">
        <f t="shared" si="357"/>
        <v>1.00537126</v>
      </c>
      <c r="M445" s="120">
        <f t="shared" si="370"/>
        <v>1.0101006100000001</v>
      </c>
      <c r="N445" s="120">
        <f t="shared" si="365"/>
        <v>1.1174512125122007</v>
      </c>
      <c r="O445" s="113">
        <f t="shared" si="367"/>
        <v>1.12345333</v>
      </c>
      <c r="P445" s="113">
        <f t="shared" si="349"/>
        <v>505.97165181000003</v>
      </c>
      <c r="Q445" s="167">
        <f t="shared" si="362"/>
        <v>0</v>
      </c>
      <c r="R445" s="168">
        <f t="shared" si="358"/>
        <v>0</v>
      </c>
      <c r="S445" s="113">
        <f t="shared" si="350"/>
        <v>0</v>
      </c>
      <c r="T445" s="123">
        <f t="shared" si="359"/>
        <v>9.4700000000000006E-2</v>
      </c>
      <c r="U445" s="121">
        <f t="shared" si="366"/>
        <v>7</v>
      </c>
      <c r="V445" s="121">
        <v>252</v>
      </c>
      <c r="W445" s="120">
        <f t="shared" si="351"/>
        <v>1.0025165039999999</v>
      </c>
      <c r="X445" s="113">
        <f t="shared" si="352"/>
        <v>1.2732796799999999</v>
      </c>
      <c r="Y445" s="113">
        <f t="shared" si="353"/>
        <v>0</v>
      </c>
      <c r="Z445" s="126" t="str">
        <f t="shared" si="363"/>
        <v>J=</v>
      </c>
      <c r="AA445" s="118">
        <f t="shared" si="364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54"/>
        <v>44683</v>
      </c>
      <c r="B446" s="113">
        <f t="shared" si="346"/>
        <v>507.24493149</v>
      </c>
      <c r="C446" s="113">
        <f t="shared" si="360"/>
        <v>450.37175848999999</v>
      </c>
      <c r="D446" s="114">
        <f t="shared" si="355"/>
        <v>6215.24</v>
      </c>
      <c r="E446" s="115">
        <f t="shared" si="368"/>
        <v>6315.93</v>
      </c>
      <c r="F446" s="116">
        <f t="shared" si="369"/>
        <v>44640</v>
      </c>
      <c r="G446" s="117">
        <f t="shared" si="347"/>
        <v>1.6200500704719456E-2</v>
      </c>
      <c r="H446" s="118">
        <f t="shared" si="361"/>
        <v>44701</v>
      </c>
      <c r="I446" s="118">
        <f t="shared" si="348"/>
        <v>44701</v>
      </c>
      <c r="J446" s="119">
        <f t="shared" si="356"/>
        <v>21</v>
      </c>
      <c r="K446" s="119">
        <f t="shared" si="371"/>
        <v>7</v>
      </c>
      <c r="L446" s="8">
        <f t="shared" si="357"/>
        <v>1.00537126</v>
      </c>
      <c r="M446" s="120">
        <f t="shared" si="370"/>
        <v>1.0101006100000001</v>
      </c>
      <c r="N446" s="120">
        <f t="shared" si="365"/>
        <v>1.1174512125122007</v>
      </c>
      <c r="O446" s="113">
        <f t="shared" si="367"/>
        <v>1.12345333</v>
      </c>
      <c r="P446" s="113">
        <f t="shared" si="349"/>
        <v>505.97165181000003</v>
      </c>
      <c r="Q446" s="167">
        <f t="shared" si="362"/>
        <v>0</v>
      </c>
      <c r="R446" s="168">
        <f t="shared" si="358"/>
        <v>0</v>
      </c>
      <c r="S446" s="113">
        <f t="shared" si="350"/>
        <v>0</v>
      </c>
      <c r="T446" s="123">
        <f t="shared" si="359"/>
        <v>9.4700000000000006E-2</v>
      </c>
      <c r="U446" s="121">
        <f t="shared" si="366"/>
        <v>7</v>
      </c>
      <c r="V446" s="121">
        <v>252</v>
      </c>
      <c r="W446" s="120">
        <f t="shared" si="351"/>
        <v>1.0025165039999999</v>
      </c>
      <c r="X446" s="113">
        <f t="shared" si="352"/>
        <v>1.2732796799999999</v>
      </c>
      <c r="Y446" s="113">
        <f t="shared" si="353"/>
        <v>0</v>
      </c>
      <c r="Z446" s="126" t="str">
        <f t="shared" si="363"/>
        <v>J=</v>
      </c>
      <c r="AA446" s="118">
        <f t="shared" si="364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54"/>
        <v>44684</v>
      </c>
      <c r="B447" s="113">
        <f t="shared" si="346"/>
        <v>507.81555535000001</v>
      </c>
      <c r="C447" s="113">
        <f t="shared" si="360"/>
        <v>450.37175848999999</v>
      </c>
      <c r="D447" s="114">
        <f t="shared" si="355"/>
        <v>6215.24</v>
      </c>
      <c r="E447" s="115">
        <f t="shared" si="368"/>
        <v>6315.93</v>
      </c>
      <c r="F447" s="116">
        <f t="shared" si="369"/>
        <v>44640</v>
      </c>
      <c r="G447" s="117">
        <f t="shared" si="347"/>
        <v>1.6200500704719456E-2</v>
      </c>
      <c r="H447" s="118">
        <f t="shared" si="361"/>
        <v>44701</v>
      </c>
      <c r="I447" s="118">
        <f t="shared" si="348"/>
        <v>44701</v>
      </c>
      <c r="J447" s="119">
        <f t="shared" si="356"/>
        <v>21</v>
      </c>
      <c r="K447" s="119">
        <f t="shared" si="371"/>
        <v>8</v>
      </c>
      <c r="L447" s="8">
        <f t="shared" si="357"/>
        <v>1.0061409299999999</v>
      </c>
      <c r="M447" s="120">
        <f t="shared" si="370"/>
        <v>1.0101006100000001</v>
      </c>
      <c r="N447" s="120">
        <f t="shared" si="365"/>
        <v>1.1174512125122007</v>
      </c>
      <c r="O447" s="113">
        <f t="shared" si="367"/>
        <v>1.1243133999999999</v>
      </c>
      <c r="P447" s="113">
        <f t="shared" si="349"/>
        <v>506.35900305000001</v>
      </c>
      <c r="Q447" s="167">
        <f t="shared" si="362"/>
        <v>0</v>
      </c>
      <c r="R447" s="168">
        <f t="shared" si="358"/>
        <v>0</v>
      </c>
      <c r="S447" s="113">
        <f t="shared" si="350"/>
        <v>0</v>
      </c>
      <c r="T447" s="123">
        <f t="shared" si="359"/>
        <v>9.4700000000000006E-2</v>
      </c>
      <c r="U447" s="121">
        <f t="shared" si="366"/>
        <v>8</v>
      </c>
      <c r="V447" s="121">
        <v>252</v>
      </c>
      <c r="W447" s="120">
        <f t="shared" si="351"/>
        <v>1.0028765209999999</v>
      </c>
      <c r="X447" s="113">
        <f t="shared" si="352"/>
        <v>1.4565523</v>
      </c>
      <c r="Y447" s="113">
        <f t="shared" si="353"/>
        <v>0</v>
      </c>
      <c r="Z447" s="126" t="str">
        <f t="shared" si="363"/>
        <v>J=</v>
      </c>
      <c r="AA447" s="118">
        <f t="shared" si="364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54"/>
        <v>44685</v>
      </c>
      <c r="B448" s="113">
        <f t="shared" si="346"/>
        <v>508.38682670999998</v>
      </c>
      <c r="C448" s="113">
        <f t="shared" si="360"/>
        <v>450.37175848999999</v>
      </c>
      <c r="D448" s="114">
        <f t="shared" si="355"/>
        <v>6215.24</v>
      </c>
      <c r="E448" s="115">
        <f t="shared" si="368"/>
        <v>6315.93</v>
      </c>
      <c r="F448" s="116">
        <f t="shared" si="369"/>
        <v>44640</v>
      </c>
      <c r="G448" s="117">
        <f t="shared" si="347"/>
        <v>1.6200500704719456E-2</v>
      </c>
      <c r="H448" s="118">
        <f t="shared" si="361"/>
        <v>44701</v>
      </c>
      <c r="I448" s="118">
        <f t="shared" si="348"/>
        <v>44701</v>
      </c>
      <c r="J448" s="119">
        <f t="shared" si="356"/>
        <v>21</v>
      </c>
      <c r="K448" s="119">
        <f t="shared" si="371"/>
        <v>9</v>
      </c>
      <c r="L448" s="8">
        <f t="shared" si="357"/>
        <v>1.0069112</v>
      </c>
      <c r="M448" s="120">
        <f t="shared" si="370"/>
        <v>1.0101006100000001</v>
      </c>
      <c r="N448" s="120">
        <f t="shared" si="365"/>
        <v>1.1174512125122007</v>
      </c>
      <c r="O448" s="113">
        <f t="shared" si="367"/>
        <v>1.1251741399999999</v>
      </c>
      <c r="P448" s="113">
        <f t="shared" si="349"/>
        <v>506.74665603</v>
      </c>
      <c r="Q448" s="167">
        <f t="shared" si="362"/>
        <v>0</v>
      </c>
      <c r="R448" s="168">
        <f t="shared" si="358"/>
        <v>0</v>
      </c>
      <c r="S448" s="113">
        <f t="shared" si="350"/>
        <v>0</v>
      </c>
      <c r="T448" s="123">
        <f t="shared" si="359"/>
        <v>9.4700000000000006E-2</v>
      </c>
      <c r="U448" s="121">
        <f t="shared" si="366"/>
        <v>9</v>
      </c>
      <c r="V448" s="121">
        <v>252</v>
      </c>
      <c r="W448" s="120">
        <f t="shared" si="351"/>
        <v>1.003236668</v>
      </c>
      <c r="X448" s="113">
        <f t="shared" si="352"/>
        <v>1.64017068</v>
      </c>
      <c r="Y448" s="113">
        <f t="shared" si="353"/>
        <v>0</v>
      </c>
      <c r="Z448" s="126" t="str">
        <f t="shared" si="363"/>
        <v>J=</v>
      </c>
      <c r="AA448" s="118">
        <f t="shared" si="364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54"/>
        <v>44686</v>
      </c>
      <c r="B449" s="113">
        <f t="shared" si="346"/>
        <v>508.958732</v>
      </c>
      <c r="C449" s="113">
        <f t="shared" si="360"/>
        <v>450.37175848999999</v>
      </c>
      <c r="D449" s="114">
        <f t="shared" si="355"/>
        <v>6215.24</v>
      </c>
      <c r="E449" s="115">
        <f t="shared" si="368"/>
        <v>6315.93</v>
      </c>
      <c r="F449" s="116">
        <f t="shared" si="369"/>
        <v>44640</v>
      </c>
      <c r="G449" s="117">
        <f t="shared" si="347"/>
        <v>1.6200500704719456E-2</v>
      </c>
      <c r="H449" s="118">
        <f t="shared" si="361"/>
        <v>44701</v>
      </c>
      <c r="I449" s="118">
        <f t="shared" si="348"/>
        <v>44701</v>
      </c>
      <c r="J449" s="119">
        <f t="shared" si="356"/>
        <v>21</v>
      </c>
      <c r="K449" s="119">
        <f t="shared" si="371"/>
        <v>10</v>
      </c>
      <c r="L449" s="8">
        <f t="shared" si="357"/>
        <v>1.0076820500000001</v>
      </c>
      <c r="M449" s="120">
        <f t="shared" si="370"/>
        <v>1.0101006100000001</v>
      </c>
      <c r="N449" s="120">
        <f t="shared" si="365"/>
        <v>1.1174512125122007</v>
      </c>
      <c r="O449" s="113">
        <f t="shared" si="367"/>
        <v>1.1260355200000001</v>
      </c>
      <c r="P449" s="113">
        <f t="shared" si="349"/>
        <v>507.13459726000002</v>
      </c>
      <c r="Q449" s="167">
        <f t="shared" si="362"/>
        <v>0</v>
      </c>
      <c r="R449" s="168">
        <f t="shared" si="358"/>
        <v>0</v>
      </c>
      <c r="S449" s="113">
        <f t="shared" si="350"/>
        <v>0</v>
      </c>
      <c r="T449" s="123">
        <f t="shared" si="359"/>
        <v>9.4700000000000006E-2</v>
      </c>
      <c r="U449" s="121">
        <f t="shared" si="366"/>
        <v>10</v>
      </c>
      <c r="V449" s="121">
        <v>252</v>
      </c>
      <c r="W449" s="120">
        <f t="shared" si="351"/>
        <v>1.0035969440000001</v>
      </c>
      <c r="X449" s="113">
        <f t="shared" si="352"/>
        <v>1.8241347400000001</v>
      </c>
      <c r="Y449" s="113">
        <f t="shared" si="353"/>
        <v>0</v>
      </c>
      <c r="Z449" s="126" t="str">
        <f t="shared" si="363"/>
        <v>J=</v>
      </c>
      <c r="AA449" s="118">
        <f t="shared" si="364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54"/>
        <v>44687</v>
      </c>
      <c r="B450" s="113">
        <f t="shared" si="346"/>
        <v>509.53128975999999</v>
      </c>
      <c r="C450" s="113">
        <f t="shared" si="360"/>
        <v>450.37175848999999</v>
      </c>
      <c r="D450" s="114">
        <f t="shared" si="355"/>
        <v>6215.24</v>
      </c>
      <c r="E450" s="115">
        <f t="shared" si="368"/>
        <v>6315.93</v>
      </c>
      <c r="F450" s="116">
        <f t="shared" si="369"/>
        <v>44640</v>
      </c>
      <c r="G450" s="117">
        <f t="shared" si="347"/>
        <v>1.6200500704719456E-2</v>
      </c>
      <c r="H450" s="118">
        <f t="shared" si="361"/>
        <v>44701</v>
      </c>
      <c r="I450" s="118">
        <f t="shared" si="348"/>
        <v>44701</v>
      </c>
      <c r="J450" s="119">
        <f t="shared" si="356"/>
        <v>21</v>
      </c>
      <c r="K450" s="119">
        <f t="shared" si="371"/>
        <v>11</v>
      </c>
      <c r="L450" s="8">
        <f t="shared" si="357"/>
        <v>1.0084534999999999</v>
      </c>
      <c r="M450" s="120">
        <f t="shared" si="370"/>
        <v>1.0101006100000001</v>
      </c>
      <c r="N450" s="120">
        <f t="shared" si="365"/>
        <v>1.1174512125122007</v>
      </c>
      <c r="O450" s="113">
        <f t="shared" si="367"/>
        <v>1.1268975800000001</v>
      </c>
      <c r="P450" s="113">
        <f t="shared" si="349"/>
        <v>507.52284473999998</v>
      </c>
      <c r="Q450" s="167">
        <f t="shared" si="362"/>
        <v>0</v>
      </c>
      <c r="R450" s="168">
        <f t="shared" si="358"/>
        <v>0</v>
      </c>
      <c r="S450" s="113">
        <f t="shared" si="350"/>
        <v>0</v>
      </c>
      <c r="T450" s="123">
        <f t="shared" si="359"/>
        <v>9.4700000000000006E-2</v>
      </c>
      <c r="U450" s="121">
        <f t="shared" si="366"/>
        <v>11</v>
      </c>
      <c r="V450" s="121">
        <v>252</v>
      </c>
      <c r="W450" s="120">
        <f t="shared" si="351"/>
        <v>1.003957349</v>
      </c>
      <c r="X450" s="113">
        <f t="shared" si="352"/>
        <v>2.0084450199999999</v>
      </c>
      <c r="Y450" s="113">
        <f t="shared" si="353"/>
        <v>0</v>
      </c>
      <c r="Z450" s="126" t="str">
        <f t="shared" si="363"/>
        <v>J=</v>
      </c>
      <c r="AA450" s="118">
        <f t="shared" si="364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54"/>
        <v>44688</v>
      </c>
      <c r="B451" s="113">
        <f t="shared" si="346"/>
        <v>510.10448689000003</v>
      </c>
      <c r="C451" s="113">
        <f t="shared" si="360"/>
        <v>450.37175848999999</v>
      </c>
      <c r="D451" s="114">
        <f t="shared" si="355"/>
        <v>6215.24</v>
      </c>
      <c r="E451" s="115">
        <f t="shared" si="368"/>
        <v>6315.93</v>
      </c>
      <c r="F451" s="116">
        <f t="shared" si="369"/>
        <v>44640</v>
      </c>
      <c r="G451" s="117">
        <f t="shared" si="347"/>
        <v>1.6200500704719456E-2</v>
      </c>
      <c r="H451" s="118">
        <f t="shared" si="361"/>
        <v>44701</v>
      </c>
      <c r="I451" s="118">
        <f t="shared" si="348"/>
        <v>44701</v>
      </c>
      <c r="J451" s="119">
        <f t="shared" si="356"/>
        <v>21</v>
      </c>
      <c r="K451" s="119">
        <f t="shared" si="371"/>
        <v>12</v>
      </c>
      <c r="L451" s="8">
        <f t="shared" si="357"/>
        <v>1.0092255299999999</v>
      </c>
      <c r="M451" s="120">
        <f t="shared" si="370"/>
        <v>1.0101006100000001</v>
      </c>
      <c r="N451" s="120">
        <f t="shared" si="365"/>
        <v>1.1174512125122007</v>
      </c>
      <c r="O451" s="113">
        <f t="shared" si="367"/>
        <v>1.1277602900000001</v>
      </c>
      <c r="P451" s="113">
        <f t="shared" si="349"/>
        <v>507.91138496000002</v>
      </c>
      <c r="Q451" s="167">
        <f t="shared" si="362"/>
        <v>0</v>
      </c>
      <c r="R451" s="168">
        <f t="shared" si="358"/>
        <v>0</v>
      </c>
      <c r="S451" s="113">
        <f t="shared" si="350"/>
        <v>0</v>
      </c>
      <c r="T451" s="123">
        <f t="shared" si="359"/>
        <v>9.4700000000000006E-2</v>
      </c>
      <c r="U451" s="121">
        <f t="shared" si="366"/>
        <v>12</v>
      </c>
      <c r="V451" s="121">
        <v>252</v>
      </c>
      <c r="W451" s="120">
        <f t="shared" si="351"/>
        <v>1.0043178829999999</v>
      </c>
      <c r="X451" s="113">
        <f t="shared" si="352"/>
        <v>2.1931019300000001</v>
      </c>
      <c r="Y451" s="113">
        <f t="shared" si="353"/>
        <v>0</v>
      </c>
      <c r="Z451" s="126" t="str">
        <f t="shared" si="363"/>
        <v>J=</v>
      </c>
      <c r="AA451" s="118">
        <f t="shared" si="364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54"/>
        <v>44689</v>
      </c>
      <c r="B452" s="113">
        <f t="shared" si="346"/>
        <v>510.10448689000003</v>
      </c>
      <c r="C452" s="113">
        <f t="shared" si="360"/>
        <v>450.37175848999999</v>
      </c>
      <c r="D452" s="114">
        <f t="shared" si="355"/>
        <v>6215.24</v>
      </c>
      <c r="E452" s="115">
        <f t="shared" si="368"/>
        <v>6315.93</v>
      </c>
      <c r="F452" s="116">
        <f t="shared" si="369"/>
        <v>44640</v>
      </c>
      <c r="G452" s="117">
        <f t="shared" si="347"/>
        <v>1.6200500704719456E-2</v>
      </c>
      <c r="H452" s="118">
        <f t="shared" si="361"/>
        <v>44701</v>
      </c>
      <c r="I452" s="118">
        <f t="shared" si="348"/>
        <v>44701</v>
      </c>
      <c r="J452" s="119">
        <f t="shared" si="356"/>
        <v>21</v>
      </c>
      <c r="K452" s="119">
        <f t="shared" si="371"/>
        <v>12</v>
      </c>
      <c r="L452" s="8">
        <f t="shared" si="357"/>
        <v>1.0092255299999999</v>
      </c>
      <c r="M452" s="120">
        <f t="shared" si="370"/>
        <v>1.0101006100000001</v>
      </c>
      <c r="N452" s="120">
        <f t="shared" si="365"/>
        <v>1.1174512125122007</v>
      </c>
      <c r="O452" s="113">
        <f t="shared" si="367"/>
        <v>1.1277602900000001</v>
      </c>
      <c r="P452" s="113">
        <f t="shared" si="349"/>
        <v>507.91138496000002</v>
      </c>
      <c r="Q452" s="167">
        <f t="shared" si="362"/>
        <v>0</v>
      </c>
      <c r="R452" s="168">
        <f t="shared" si="358"/>
        <v>0</v>
      </c>
      <c r="S452" s="113">
        <f t="shared" si="350"/>
        <v>0</v>
      </c>
      <c r="T452" s="123">
        <f t="shared" si="359"/>
        <v>9.4700000000000006E-2</v>
      </c>
      <c r="U452" s="121">
        <f t="shared" si="366"/>
        <v>12</v>
      </c>
      <c r="V452" s="121">
        <v>252</v>
      </c>
      <c r="W452" s="120">
        <f t="shared" si="351"/>
        <v>1.0043178829999999</v>
      </c>
      <c r="X452" s="113">
        <f t="shared" si="352"/>
        <v>2.1931019300000001</v>
      </c>
      <c r="Y452" s="113">
        <f t="shared" si="353"/>
        <v>0</v>
      </c>
      <c r="Z452" s="126" t="str">
        <f t="shared" si="363"/>
        <v>J=</v>
      </c>
      <c r="AA452" s="118">
        <f t="shared" si="364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54"/>
        <v>44690</v>
      </c>
      <c r="B453" s="113">
        <f t="shared" si="346"/>
        <v>510.10448689000003</v>
      </c>
      <c r="C453" s="113">
        <f t="shared" si="360"/>
        <v>450.37175848999999</v>
      </c>
      <c r="D453" s="114">
        <f t="shared" si="355"/>
        <v>6215.24</v>
      </c>
      <c r="E453" s="115">
        <f t="shared" si="368"/>
        <v>6315.93</v>
      </c>
      <c r="F453" s="116">
        <f t="shared" si="369"/>
        <v>44640</v>
      </c>
      <c r="G453" s="117">
        <f t="shared" si="347"/>
        <v>1.6200500704719456E-2</v>
      </c>
      <c r="H453" s="118">
        <f t="shared" si="361"/>
        <v>44701</v>
      </c>
      <c r="I453" s="118">
        <f t="shared" si="348"/>
        <v>44701</v>
      </c>
      <c r="J453" s="119">
        <f t="shared" si="356"/>
        <v>21</v>
      </c>
      <c r="K453" s="119">
        <f t="shared" si="371"/>
        <v>12</v>
      </c>
      <c r="L453" s="8">
        <f t="shared" si="357"/>
        <v>1.0092255299999999</v>
      </c>
      <c r="M453" s="120">
        <f t="shared" si="370"/>
        <v>1.0101006100000001</v>
      </c>
      <c r="N453" s="120">
        <f t="shared" si="365"/>
        <v>1.1174512125122007</v>
      </c>
      <c r="O453" s="113">
        <f t="shared" si="367"/>
        <v>1.1277602900000001</v>
      </c>
      <c r="P453" s="113">
        <f t="shared" si="349"/>
        <v>507.91138496000002</v>
      </c>
      <c r="Q453" s="167">
        <f t="shared" si="362"/>
        <v>0</v>
      </c>
      <c r="R453" s="168">
        <f t="shared" si="358"/>
        <v>0</v>
      </c>
      <c r="S453" s="113">
        <f t="shared" si="350"/>
        <v>0</v>
      </c>
      <c r="T453" s="123">
        <f t="shared" si="359"/>
        <v>9.4700000000000006E-2</v>
      </c>
      <c r="U453" s="121">
        <f t="shared" si="366"/>
        <v>12</v>
      </c>
      <c r="V453" s="121">
        <v>252</v>
      </c>
      <c r="W453" s="120">
        <f t="shared" si="351"/>
        <v>1.0043178829999999</v>
      </c>
      <c r="X453" s="113">
        <f t="shared" si="352"/>
        <v>2.1931019300000001</v>
      </c>
      <c r="Y453" s="113">
        <f t="shared" si="353"/>
        <v>0</v>
      </c>
      <c r="Z453" s="126" t="str">
        <f t="shared" si="363"/>
        <v>J=</v>
      </c>
      <c r="AA453" s="118">
        <f t="shared" si="364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54"/>
        <v>44691</v>
      </c>
      <c r="B454" s="113">
        <f t="shared" si="346"/>
        <v>510.6783294</v>
      </c>
      <c r="C454" s="113">
        <f t="shared" si="360"/>
        <v>450.37175848999999</v>
      </c>
      <c r="D454" s="114">
        <f t="shared" si="355"/>
        <v>6215.24</v>
      </c>
      <c r="E454" s="115">
        <f t="shared" si="368"/>
        <v>6315.93</v>
      </c>
      <c r="F454" s="116">
        <f t="shared" si="369"/>
        <v>44640</v>
      </c>
      <c r="G454" s="117">
        <f t="shared" si="347"/>
        <v>1.6200500704719456E-2</v>
      </c>
      <c r="H454" s="118">
        <f t="shared" si="361"/>
        <v>44701</v>
      </c>
      <c r="I454" s="118">
        <f t="shared" si="348"/>
        <v>44701</v>
      </c>
      <c r="J454" s="119">
        <f t="shared" si="356"/>
        <v>21</v>
      </c>
      <c r="K454" s="119">
        <f t="shared" si="371"/>
        <v>13</v>
      </c>
      <c r="L454" s="8">
        <f t="shared" si="357"/>
        <v>1.0099981600000001</v>
      </c>
      <c r="M454" s="120">
        <f t="shared" si="370"/>
        <v>1.0101006100000001</v>
      </c>
      <c r="N454" s="120">
        <f t="shared" si="365"/>
        <v>1.1174512125122007</v>
      </c>
      <c r="O454" s="113">
        <f t="shared" si="367"/>
        <v>1.1286236599999999</v>
      </c>
      <c r="P454" s="113">
        <f t="shared" si="349"/>
        <v>508.30022242000001</v>
      </c>
      <c r="Q454" s="167">
        <f t="shared" si="362"/>
        <v>0</v>
      </c>
      <c r="R454" s="168">
        <f t="shared" si="358"/>
        <v>0</v>
      </c>
      <c r="S454" s="113">
        <f t="shared" si="350"/>
        <v>0</v>
      </c>
      <c r="T454" s="123">
        <f t="shared" si="359"/>
        <v>9.4700000000000006E-2</v>
      </c>
      <c r="U454" s="121">
        <f t="shared" si="366"/>
        <v>13</v>
      </c>
      <c r="V454" s="121">
        <v>252</v>
      </c>
      <c r="W454" s="120">
        <f t="shared" si="351"/>
        <v>1.004678548</v>
      </c>
      <c r="X454" s="113">
        <f t="shared" si="352"/>
        <v>2.3781069800000001</v>
      </c>
      <c r="Y454" s="113">
        <f t="shared" si="353"/>
        <v>0</v>
      </c>
      <c r="Z454" s="126" t="str">
        <f t="shared" si="363"/>
        <v>J=</v>
      </c>
      <c r="AA454" s="118">
        <f t="shared" si="364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54"/>
        <v>44692</v>
      </c>
      <c r="B455" s="113">
        <f t="shared" si="346"/>
        <v>511.25281626000003</v>
      </c>
      <c r="C455" s="113">
        <f t="shared" si="360"/>
        <v>450.37175848999999</v>
      </c>
      <c r="D455" s="114">
        <f t="shared" si="355"/>
        <v>6215.24</v>
      </c>
      <c r="E455" s="115">
        <f t="shared" si="368"/>
        <v>6315.93</v>
      </c>
      <c r="F455" s="116">
        <f t="shared" si="369"/>
        <v>44640</v>
      </c>
      <c r="G455" s="117">
        <f t="shared" si="347"/>
        <v>1.6200500704719456E-2</v>
      </c>
      <c r="H455" s="118">
        <f t="shared" si="361"/>
        <v>44701</v>
      </c>
      <c r="I455" s="118">
        <f t="shared" si="348"/>
        <v>44701</v>
      </c>
      <c r="J455" s="119">
        <f t="shared" si="356"/>
        <v>21</v>
      </c>
      <c r="K455" s="119">
        <f t="shared" si="371"/>
        <v>14</v>
      </c>
      <c r="L455" s="8">
        <f t="shared" si="357"/>
        <v>1.0107713700000001</v>
      </c>
      <c r="M455" s="120">
        <f t="shared" si="370"/>
        <v>1.0101006100000001</v>
      </c>
      <c r="N455" s="120">
        <f t="shared" si="365"/>
        <v>1.1174512125122007</v>
      </c>
      <c r="O455" s="113">
        <f t="shared" si="367"/>
        <v>1.1294876899999999</v>
      </c>
      <c r="P455" s="113">
        <f t="shared" si="349"/>
        <v>508.68935713000002</v>
      </c>
      <c r="Q455" s="167">
        <f t="shared" si="362"/>
        <v>0</v>
      </c>
      <c r="R455" s="168">
        <f t="shared" si="358"/>
        <v>0</v>
      </c>
      <c r="S455" s="113">
        <f t="shared" si="350"/>
        <v>0</v>
      </c>
      <c r="T455" s="123">
        <f t="shared" si="359"/>
        <v>9.4700000000000006E-2</v>
      </c>
      <c r="U455" s="121">
        <f t="shared" si="366"/>
        <v>14</v>
      </c>
      <c r="V455" s="121">
        <v>252</v>
      </c>
      <c r="W455" s="120">
        <f t="shared" si="351"/>
        <v>1.005039341</v>
      </c>
      <c r="X455" s="113">
        <f t="shared" si="352"/>
        <v>2.56345913</v>
      </c>
      <c r="Y455" s="113">
        <f t="shared" si="353"/>
        <v>0</v>
      </c>
      <c r="Z455" s="126" t="str">
        <f t="shared" si="363"/>
        <v>J=</v>
      </c>
      <c r="AA455" s="118">
        <f t="shared" si="364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54"/>
        <v>44693</v>
      </c>
      <c r="B456" s="113">
        <f t="shared" si="346"/>
        <v>511.82794894</v>
      </c>
      <c r="C456" s="113">
        <f t="shared" si="360"/>
        <v>450.37175848999999</v>
      </c>
      <c r="D456" s="114">
        <f t="shared" si="355"/>
        <v>6215.24</v>
      </c>
      <c r="E456" s="115">
        <f t="shared" si="368"/>
        <v>6315.93</v>
      </c>
      <c r="F456" s="116">
        <f t="shared" si="369"/>
        <v>44640</v>
      </c>
      <c r="G456" s="117">
        <f t="shared" si="347"/>
        <v>1.6200500704719456E-2</v>
      </c>
      <c r="H456" s="118">
        <f t="shared" si="361"/>
        <v>44701</v>
      </c>
      <c r="I456" s="118">
        <f t="shared" si="348"/>
        <v>44701</v>
      </c>
      <c r="J456" s="119">
        <f t="shared" si="356"/>
        <v>21</v>
      </c>
      <c r="K456" s="119">
        <f t="shared" si="371"/>
        <v>15</v>
      </c>
      <c r="L456" s="8">
        <f t="shared" si="357"/>
        <v>1.0115451799999999</v>
      </c>
      <c r="M456" s="120">
        <f t="shared" si="370"/>
        <v>1.0101006100000001</v>
      </c>
      <c r="N456" s="120">
        <f t="shared" si="365"/>
        <v>1.1174512125122007</v>
      </c>
      <c r="O456" s="113">
        <f t="shared" si="367"/>
        <v>1.1303523799999999</v>
      </c>
      <c r="P456" s="113">
        <f t="shared" si="349"/>
        <v>509.07878908999999</v>
      </c>
      <c r="Q456" s="167">
        <f t="shared" si="362"/>
        <v>0</v>
      </c>
      <c r="R456" s="168">
        <f t="shared" si="358"/>
        <v>0</v>
      </c>
      <c r="S456" s="113">
        <f t="shared" si="350"/>
        <v>0</v>
      </c>
      <c r="T456" s="123">
        <f t="shared" si="359"/>
        <v>9.4700000000000006E-2</v>
      </c>
      <c r="U456" s="121">
        <f t="shared" si="366"/>
        <v>15</v>
      </c>
      <c r="V456" s="121">
        <v>252</v>
      </c>
      <c r="W456" s="120">
        <f t="shared" si="351"/>
        <v>1.0054002639999999</v>
      </c>
      <c r="X456" s="113">
        <f t="shared" si="352"/>
        <v>2.7491598499999998</v>
      </c>
      <c r="Y456" s="113">
        <f t="shared" si="353"/>
        <v>0</v>
      </c>
      <c r="Z456" s="126" t="str">
        <f t="shared" si="363"/>
        <v>J=</v>
      </c>
      <c r="AA456" s="118">
        <f t="shared" si="364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54"/>
        <v>44694</v>
      </c>
      <c r="B457" s="113">
        <f t="shared" si="346"/>
        <v>512.40373697999996</v>
      </c>
      <c r="C457" s="113">
        <f t="shared" si="360"/>
        <v>450.37175848999999</v>
      </c>
      <c r="D457" s="114">
        <f t="shared" si="355"/>
        <v>6215.24</v>
      </c>
      <c r="E457" s="115">
        <f t="shared" si="368"/>
        <v>6315.93</v>
      </c>
      <c r="F457" s="116">
        <f t="shared" si="369"/>
        <v>44640</v>
      </c>
      <c r="G457" s="117">
        <f t="shared" si="347"/>
        <v>1.6200500704719456E-2</v>
      </c>
      <c r="H457" s="118">
        <f t="shared" si="361"/>
        <v>44701</v>
      </c>
      <c r="I457" s="118">
        <f t="shared" si="348"/>
        <v>44701</v>
      </c>
      <c r="J457" s="119">
        <f t="shared" si="356"/>
        <v>21</v>
      </c>
      <c r="K457" s="119">
        <f t="shared" si="371"/>
        <v>16</v>
      </c>
      <c r="L457" s="8">
        <f t="shared" si="357"/>
        <v>1.0123195899999999</v>
      </c>
      <c r="M457" s="120">
        <f t="shared" si="370"/>
        <v>1.0101006100000001</v>
      </c>
      <c r="N457" s="120">
        <f t="shared" si="365"/>
        <v>1.1174512125122007</v>
      </c>
      <c r="O457" s="113">
        <f t="shared" si="367"/>
        <v>1.13121775</v>
      </c>
      <c r="P457" s="113">
        <f t="shared" si="349"/>
        <v>509.46852730000001</v>
      </c>
      <c r="Q457" s="167">
        <f t="shared" si="362"/>
        <v>0</v>
      </c>
      <c r="R457" s="168">
        <f t="shared" si="358"/>
        <v>0</v>
      </c>
      <c r="S457" s="113">
        <f t="shared" si="350"/>
        <v>0</v>
      </c>
      <c r="T457" s="123">
        <f t="shared" si="359"/>
        <v>9.4700000000000006E-2</v>
      </c>
      <c r="U457" s="121">
        <f t="shared" si="366"/>
        <v>16</v>
      </c>
      <c r="V457" s="121">
        <v>252</v>
      </c>
      <c r="W457" s="120">
        <f t="shared" si="351"/>
        <v>1.0057613169999999</v>
      </c>
      <c r="X457" s="113">
        <f t="shared" si="352"/>
        <v>2.9352096799999998</v>
      </c>
      <c r="Y457" s="113">
        <f t="shared" si="353"/>
        <v>0</v>
      </c>
      <c r="Z457" s="126" t="str">
        <f t="shared" si="363"/>
        <v>J=</v>
      </c>
      <c r="AA457" s="118">
        <f t="shared" si="364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54"/>
        <v>44695</v>
      </c>
      <c r="B458" s="113">
        <f t="shared" ref="B458:B521" si="372">(P458+X458)</f>
        <v>512.98016272999996</v>
      </c>
      <c r="C458" s="113">
        <f t="shared" si="360"/>
        <v>450.37175848999999</v>
      </c>
      <c r="D458" s="114">
        <f t="shared" si="355"/>
        <v>6215.24</v>
      </c>
      <c r="E458" s="115">
        <f t="shared" si="368"/>
        <v>6315.93</v>
      </c>
      <c r="F458" s="116">
        <f t="shared" si="369"/>
        <v>44640</v>
      </c>
      <c r="G458" s="117">
        <f t="shared" ref="G458:G521" si="373">(E458/D458)-1</f>
        <v>1.6200500704719456E-2</v>
      </c>
      <c r="H458" s="118">
        <f t="shared" si="361"/>
        <v>44701</v>
      </c>
      <c r="I458" s="118">
        <f t="shared" ref="I458:I521" si="374">IF(A458&gt;I457,H458,I457)</f>
        <v>44701</v>
      </c>
      <c r="J458" s="119">
        <f t="shared" si="356"/>
        <v>21</v>
      </c>
      <c r="K458" s="119">
        <f t="shared" si="371"/>
        <v>17</v>
      </c>
      <c r="L458" s="8">
        <f t="shared" si="357"/>
        <v>1.01309458</v>
      </c>
      <c r="M458" s="120">
        <f t="shared" si="370"/>
        <v>1.0101006100000001</v>
      </c>
      <c r="N458" s="120">
        <f t="shared" si="365"/>
        <v>1.1174512125122007</v>
      </c>
      <c r="O458" s="113">
        <f t="shared" si="367"/>
        <v>1.13208376</v>
      </c>
      <c r="P458" s="113">
        <f t="shared" ref="P458:P521" si="375">TRUNC(C458*O458,8)</f>
        <v>509.85855373999999</v>
      </c>
      <c r="Q458" s="167">
        <f t="shared" si="362"/>
        <v>0</v>
      </c>
      <c r="R458" s="168">
        <f t="shared" si="358"/>
        <v>0</v>
      </c>
      <c r="S458" s="113">
        <f t="shared" ref="S458:S521" si="376">IF(R458&gt;0,TRUNC(R458*P458,8),0)</f>
        <v>0</v>
      </c>
      <c r="T458" s="123">
        <f t="shared" si="359"/>
        <v>9.4700000000000006E-2</v>
      </c>
      <c r="U458" s="121">
        <f t="shared" si="366"/>
        <v>17</v>
      </c>
      <c r="V458" s="121">
        <v>252</v>
      </c>
      <c r="W458" s="120">
        <f t="shared" ref="W458:W521" si="377">ROUND((1+T458)^TRUNC((U458/V458),9),9)</f>
        <v>1.0061225</v>
      </c>
      <c r="X458" s="113">
        <f t="shared" ref="X458:X521" si="378">TRUNC((P458*(W458-1)),8)</f>
        <v>3.1216089899999999</v>
      </c>
      <c r="Y458" s="113">
        <f t="shared" ref="Y458:Y521" si="379">IF(Q458&gt;0,S458+X458,0)</f>
        <v>0</v>
      </c>
      <c r="Z458" s="126" t="str">
        <f t="shared" si="363"/>
        <v>J=</v>
      </c>
      <c r="AA458" s="118">
        <f t="shared" si="364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80">(A458+1)</f>
        <v>44696</v>
      </c>
      <c r="B459" s="113">
        <f t="shared" si="372"/>
        <v>512.98016272999996</v>
      </c>
      <c r="C459" s="113">
        <f t="shared" si="360"/>
        <v>450.37175848999999</v>
      </c>
      <c r="D459" s="114">
        <f t="shared" ref="D459:D522" si="381">IF(E459=E458,D458,E458)</f>
        <v>6215.24</v>
      </c>
      <c r="E459" s="115">
        <f t="shared" si="368"/>
        <v>6315.93</v>
      </c>
      <c r="F459" s="116">
        <f t="shared" si="369"/>
        <v>44640</v>
      </c>
      <c r="G459" s="117">
        <f t="shared" si="373"/>
        <v>1.6200500704719456E-2</v>
      </c>
      <c r="H459" s="118">
        <f t="shared" si="361"/>
        <v>44701</v>
      </c>
      <c r="I459" s="118">
        <f t="shared" si="374"/>
        <v>44701</v>
      </c>
      <c r="J459" s="119">
        <f t="shared" ref="J459:J522" si="382">IF(I459=I458,J458,NETWORKDAYS(I458,I459,$AD$148:$AD$502)-1)</f>
        <v>21</v>
      </c>
      <c r="K459" s="119">
        <f t="shared" si="371"/>
        <v>17</v>
      </c>
      <c r="L459" s="8">
        <f t="shared" ref="L459:L522" si="383">IF(E459&lt;D459,1,TRUNC((E459/D459)^TRUNC((K459/J459),9),8))</f>
        <v>1.01309458</v>
      </c>
      <c r="M459" s="120">
        <f t="shared" si="370"/>
        <v>1.0101006100000001</v>
      </c>
      <c r="N459" s="120">
        <f t="shared" si="365"/>
        <v>1.1174512125122007</v>
      </c>
      <c r="O459" s="113">
        <f t="shared" si="367"/>
        <v>1.13208376</v>
      </c>
      <c r="P459" s="113">
        <f t="shared" si="375"/>
        <v>509.85855373999999</v>
      </c>
      <c r="Q459" s="167">
        <f t="shared" si="362"/>
        <v>0</v>
      </c>
      <c r="R459" s="168">
        <f t="shared" ref="R459:R522" si="384">IF(Q459&gt;0,VLOOKUP($A459,$AD$10:$AI$140,6),0)</f>
        <v>0</v>
      </c>
      <c r="S459" s="113">
        <f t="shared" si="376"/>
        <v>0</v>
      </c>
      <c r="T459" s="123">
        <f t="shared" ref="T459:T522" si="385">(T458)</f>
        <v>9.4700000000000006E-2</v>
      </c>
      <c r="U459" s="121">
        <f t="shared" si="366"/>
        <v>17</v>
      </c>
      <c r="V459" s="121">
        <v>252</v>
      </c>
      <c r="W459" s="120">
        <f t="shared" si="377"/>
        <v>1.0061225</v>
      </c>
      <c r="X459" s="113">
        <f t="shared" si="378"/>
        <v>3.1216089899999999</v>
      </c>
      <c r="Y459" s="113">
        <f t="shared" si="379"/>
        <v>0</v>
      </c>
      <c r="Z459" s="126" t="str">
        <f t="shared" si="363"/>
        <v>J=</v>
      </c>
      <c r="AA459" s="118">
        <f t="shared" si="364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80"/>
        <v>44697</v>
      </c>
      <c r="B460" s="113">
        <f t="shared" si="372"/>
        <v>512.98016272999996</v>
      </c>
      <c r="C460" s="113">
        <f t="shared" ref="C460:C523" si="386">TRUNC(IF(Q459&gt;0,VLOOKUP(A459,$AD$12:$AE$140,2),C459),8)</f>
        <v>450.37175848999999</v>
      </c>
      <c r="D460" s="114">
        <f t="shared" si="381"/>
        <v>6215.24</v>
      </c>
      <c r="E460" s="115">
        <f t="shared" si="368"/>
        <v>6315.93</v>
      </c>
      <c r="F460" s="116">
        <f t="shared" si="369"/>
        <v>44640</v>
      </c>
      <c r="G460" s="117">
        <f t="shared" si="373"/>
        <v>1.6200500704719456E-2</v>
      </c>
      <c r="H460" s="118">
        <f t="shared" ref="H460:H523" si="387">IF(DAY(A460)=H$9,VLOOKUP(A460,AH$118:AN$450,4),H459)</f>
        <v>44701</v>
      </c>
      <c r="I460" s="118">
        <f t="shared" si="374"/>
        <v>44701</v>
      </c>
      <c r="J460" s="119">
        <f t="shared" si="382"/>
        <v>21</v>
      </c>
      <c r="K460" s="119">
        <f t="shared" si="371"/>
        <v>17</v>
      </c>
      <c r="L460" s="8">
        <f t="shared" si="383"/>
        <v>1.01309458</v>
      </c>
      <c r="M460" s="120">
        <f t="shared" si="370"/>
        <v>1.0101006100000001</v>
      </c>
      <c r="N460" s="120">
        <f t="shared" si="365"/>
        <v>1.1174512125122007</v>
      </c>
      <c r="O460" s="113">
        <f t="shared" si="367"/>
        <v>1.13208376</v>
      </c>
      <c r="P460" s="113">
        <f t="shared" si="375"/>
        <v>509.85855373999999</v>
      </c>
      <c r="Q460" s="167">
        <f t="shared" ref="Q460:Q523" si="388">IF(VLOOKUP(A460,AD$10:AK$140,8)=VLOOKUP(A459,AD$10:AK$140,8),0,VLOOKUP(A460,AD$10:AK$140,8))</f>
        <v>0</v>
      </c>
      <c r="R460" s="168">
        <f t="shared" si="384"/>
        <v>0</v>
      </c>
      <c r="S460" s="113">
        <f t="shared" si="376"/>
        <v>0</v>
      </c>
      <c r="T460" s="123">
        <f t="shared" si="385"/>
        <v>9.4700000000000006E-2</v>
      </c>
      <c r="U460" s="121">
        <f t="shared" si="366"/>
        <v>17</v>
      </c>
      <c r="V460" s="121">
        <v>252</v>
      </c>
      <c r="W460" s="120">
        <f t="shared" si="377"/>
        <v>1.0061225</v>
      </c>
      <c r="X460" s="113">
        <f t="shared" si="378"/>
        <v>3.1216089899999999</v>
      </c>
      <c r="Y460" s="113">
        <f t="shared" si="379"/>
        <v>0</v>
      </c>
      <c r="Z460" s="126" t="str">
        <f t="shared" ref="Z460:Z523" si="389">IF($Q459&gt;0,VLOOKUP($A459,$AD$10:$AM$140,9),Z459)</f>
        <v>J=</v>
      </c>
      <c r="AA460" s="118">
        <f t="shared" ref="AA460:AA523" si="390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80"/>
        <v>44698</v>
      </c>
      <c r="B461" s="113">
        <f t="shared" si="372"/>
        <v>513.55724428999997</v>
      </c>
      <c r="C461" s="113">
        <f t="shared" si="386"/>
        <v>450.37175848999999</v>
      </c>
      <c r="D461" s="114">
        <f t="shared" si="381"/>
        <v>6215.24</v>
      </c>
      <c r="E461" s="115">
        <f t="shared" si="368"/>
        <v>6315.93</v>
      </c>
      <c r="F461" s="116">
        <f t="shared" si="369"/>
        <v>44640</v>
      </c>
      <c r="G461" s="117">
        <f t="shared" si="373"/>
        <v>1.6200500704719456E-2</v>
      </c>
      <c r="H461" s="118">
        <f t="shared" si="387"/>
        <v>44701</v>
      </c>
      <c r="I461" s="118">
        <f t="shared" si="374"/>
        <v>44701</v>
      </c>
      <c r="J461" s="119">
        <f t="shared" si="382"/>
        <v>21</v>
      </c>
      <c r="K461" s="119">
        <f t="shared" si="371"/>
        <v>18</v>
      </c>
      <c r="L461" s="8">
        <f t="shared" si="383"/>
        <v>1.0138701699999999</v>
      </c>
      <c r="M461" s="120">
        <f t="shared" si="370"/>
        <v>1.0101006100000001</v>
      </c>
      <c r="N461" s="120">
        <f t="shared" si="365"/>
        <v>1.1174512125122007</v>
      </c>
      <c r="O461" s="113">
        <f t="shared" si="367"/>
        <v>1.1329504500000001</v>
      </c>
      <c r="P461" s="113">
        <f t="shared" si="375"/>
        <v>510.24888643999998</v>
      </c>
      <c r="Q461" s="167">
        <f t="shared" si="388"/>
        <v>0</v>
      </c>
      <c r="R461" s="168">
        <f t="shared" si="384"/>
        <v>0</v>
      </c>
      <c r="S461" s="113">
        <f t="shared" si="376"/>
        <v>0</v>
      </c>
      <c r="T461" s="123">
        <f t="shared" si="385"/>
        <v>9.4700000000000006E-2</v>
      </c>
      <c r="U461" s="121">
        <f t="shared" si="366"/>
        <v>18</v>
      </c>
      <c r="V461" s="121">
        <v>252</v>
      </c>
      <c r="W461" s="120">
        <f t="shared" si="377"/>
        <v>1.0064838119999999</v>
      </c>
      <c r="X461" s="113">
        <f t="shared" si="378"/>
        <v>3.3083578500000002</v>
      </c>
      <c r="Y461" s="113">
        <f t="shared" si="379"/>
        <v>0</v>
      </c>
      <c r="Z461" s="126" t="str">
        <f t="shared" si="389"/>
        <v>J=</v>
      </c>
      <c r="AA461" s="118">
        <f t="shared" si="390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80"/>
        <v>44699</v>
      </c>
      <c r="B462" s="113">
        <f t="shared" si="372"/>
        <v>514.13496903999999</v>
      </c>
      <c r="C462" s="113">
        <f t="shared" si="386"/>
        <v>450.37175848999999</v>
      </c>
      <c r="D462" s="114">
        <f t="shared" si="381"/>
        <v>6215.24</v>
      </c>
      <c r="E462" s="115">
        <f t="shared" si="368"/>
        <v>6315.93</v>
      </c>
      <c r="F462" s="116">
        <f t="shared" si="369"/>
        <v>44640</v>
      </c>
      <c r="G462" s="117">
        <f t="shared" si="373"/>
        <v>1.6200500704719456E-2</v>
      </c>
      <c r="H462" s="118">
        <f t="shared" si="387"/>
        <v>44701</v>
      </c>
      <c r="I462" s="118">
        <f t="shared" si="374"/>
        <v>44701</v>
      </c>
      <c r="J462" s="119">
        <f t="shared" si="382"/>
        <v>21</v>
      </c>
      <c r="K462" s="119">
        <f t="shared" si="371"/>
        <v>19</v>
      </c>
      <c r="L462" s="8">
        <f t="shared" si="383"/>
        <v>1.01464635</v>
      </c>
      <c r="M462" s="120">
        <f t="shared" si="370"/>
        <v>1.0101006100000001</v>
      </c>
      <c r="N462" s="120">
        <f t="shared" si="365"/>
        <v>1.1174512125122007</v>
      </c>
      <c r="O462" s="113">
        <f t="shared" si="367"/>
        <v>1.1338177899999999</v>
      </c>
      <c r="P462" s="113">
        <f t="shared" si="375"/>
        <v>510.63951187999999</v>
      </c>
      <c r="Q462" s="167">
        <f t="shared" si="388"/>
        <v>0</v>
      </c>
      <c r="R462" s="168">
        <f t="shared" si="384"/>
        <v>0</v>
      </c>
      <c r="S462" s="113">
        <f t="shared" si="376"/>
        <v>0</v>
      </c>
      <c r="T462" s="123">
        <f t="shared" si="385"/>
        <v>9.4700000000000006E-2</v>
      </c>
      <c r="U462" s="121">
        <f t="shared" si="366"/>
        <v>19</v>
      </c>
      <c r="V462" s="121">
        <v>252</v>
      </c>
      <c r="W462" s="120">
        <f t="shared" si="377"/>
        <v>1.0068452539999999</v>
      </c>
      <c r="X462" s="113">
        <f t="shared" si="378"/>
        <v>3.49545716</v>
      </c>
      <c r="Y462" s="113">
        <f t="shared" si="379"/>
        <v>0</v>
      </c>
      <c r="Z462" s="126" t="str">
        <f t="shared" si="389"/>
        <v>J=</v>
      </c>
      <c r="AA462" s="118">
        <f t="shared" si="390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80"/>
        <v>44700</v>
      </c>
      <c r="B463" s="113">
        <f t="shared" si="372"/>
        <v>514.71334601000001</v>
      </c>
      <c r="C463" s="113">
        <f t="shared" si="386"/>
        <v>450.37175848999999</v>
      </c>
      <c r="D463" s="114">
        <f t="shared" si="381"/>
        <v>6215.24</v>
      </c>
      <c r="E463" s="115">
        <f t="shared" si="368"/>
        <v>6315.93</v>
      </c>
      <c r="F463" s="116">
        <f t="shared" si="369"/>
        <v>44640</v>
      </c>
      <c r="G463" s="117">
        <f t="shared" si="373"/>
        <v>1.6200500704719456E-2</v>
      </c>
      <c r="H463" s="118">
        <f t="shared" si="387"/>
        <v>44701</v>
      </c>
      <c r="I463" s="118">
        <f t="shared" si="374"/>
        <v>44701</v>
      </c>
      <c r="J463" s="119">
        <f t="shared" si="382"/>
        <v>21</v>
      </c>
      <c r="K463" s="119">
        <f t="shared" si="371"/>
        <v>20</v>
      </c>
      <c r="L463" s="8">
        <f t="shared" si="383"/>
        <v>1.0154231300000001</v>
      </c>
      <c r="M463" s="120">
        <f t="shared" si="370"/>
        <v>1.0101006100000001</v>
      </c>
      <c r="N463" s="120">
        <f t="shared" si="365"/>
        <v>1.1174512125122007</v>
      </c>
      <c r="O463" s="113">
        <f t="shared" si="367"/>
        <v>1.1346858</v>
      </c>
      <c r="P463" s="113">
        <f t="shared" si="375"/>
        <v>511.03043907</v>
      </c>
      <c r="Q463" s="167">
        <f t="shared" si="388"/>
        <v>0</v>
      </c>
      <c r="R463" s="168">
        <f t="shared" si="384"/>
        <v>0</v>
      </c>
      <c r="S463" s="113">
        <f t="shared" si="376"/>
        <v>0</v>
      </c>
      <c r="T463" s="123">
        <f t="shared" si="385"/>
        <v>9.4700000000000006E-2</v>
      </c>
      <c r="U463" s="121">
        <f t="shared" si="366"/>
        <v>20</v>
      </c>
      <c r="V463" s="121">
        <v>252</v>
      </c>
      <c r="W463" s="120">
        <f t="shared" si="377"/>
        <v>1.0072068249999999</v>
      </c>
      <c r="X463" s="113">
        <f t="shared" si="378"/>
        <v>3.6829069400000001</v>
      </c>
      <c r="Y463" s="113">
        <f t="shared" si="379"/>
        <v>0</v>
      </c>
      <c r="Z463" s="126" t="str">
        <f t="shared" si="389"/>
        <v>J=</v>
      </c>
      <c r="AA463" s="118">
        <f t="shared" si="390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80"/>
        <v>44701</v>
      </c>
      <c r="B464" s="113">
        <f t="shared" si="372"/>
        <v>515.29237670999998</v>
      </c>
      <c r="C464" s="113">
        <f t="shared" si="386"/>
        <v>450.37175848999999</v>
      </c>
      <c r="D464" s="114">
        <f t="shared" si="381"/>
        <v>6215.24</v>
      </c>
      <c r="E464" s="115">
        <f t="shared" si="368"/>
        <v>6315.93</v>
      </c>
      <c r="F464" s="116">
        <f t="shared" si="369"/>
        <v>44640</v>
      </c>
      <c r="G464" s="117">
        <f t="shared" si="373"/>
        <v>1.6200500704719456E-2</v>
      </c>
      <c r="H464" s="118">
        <f t="shared" si="387"/>
        <v>44732</v>
      </c>
      <c r="I464" s="118">
        <f t="shared" si="374"/>
        <v>44701</v>
      </c>
      <c r="J464" s="119">
        <f t="shared" si="382"/>
        <v>21</v>
      </c>
      <c r="K464" s="119">
        <f t="shared" si="371"/>
        <v>21</v>
      </c>
      <c r="L464" s="8">
        <f t="shared" si="383"/>
        <v>1.0162005000000001</v>
      </c>
      <c r="M464" s="120">
        <f t="shared" si="370"/>
        <v>1.0101006100000001</v>
      </c>
      <c r="N464" s="120">
        <f t="shared" si="365"/>
        <v>1.1174512125122007</v>
      </c>
      <c r="O464" s="113">
        <f t="shared" si="367"/>
        <v>1.1355544799999999</v>
      </c>
      <c r="P464" s="113">
        <f t="shared" si="375"/>
        <v>511.42166801000002</v>
      </c>
      <c r="Q464" s="167">
        <f t="shared" si="388"/>
        <v>15</v>
      </c>
      <c r="R464" s="168">
        <f t="shared" si="384"/>
        <v>6.3171794276358828E-2</v>
      </c>
      <c r="S464" s="113">
        <f t="shared" si="376"/>
        <v>32.307424400000002</v>
      </c>
      <c r="T464" s="123">
        <f t="shared" si="385"/>
        <v>9.4700000000000006E-2</v>
      </c>
      <c r="U464" s="121">
        <f t="shared" si="366"/>
        <v>21</v>
      </c>
      <c r="V464" s="121">
        <v>252</v>
      </c>
      <c r="W464" s="120">
        <f t="shared" si="377"/>
        <v>1.0075685270000001</v>
      </c>
      <c r="X464" s="113">
        <f t="shared" si="378"/>
        <v>3.8707086999999998</v>
      </c>
      <c r="Y464" s="113">
        <f t="shared" si="379"/>
        <v>36.178133100000004</v>
      </c>
      <c r="Z464" s="126" t="str">
        <f t="shared" si="389"/>
        <v>J=</v>
      </c>
      <c r="AA464" s="118">
        <f t="shared" si="390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80"/>
        <v>44702</v>
      </c>
      <c r="B465" s="113">
        <f t="shared" si="372"/>
        <v>479.53904943000003</v>
      </c>
      <c r="C465" s="113">
        <f t="shared" si="386"/>
        <v>421.92096642000001</v>
      </c>
      <c r="D465" s="114">
        <f t="shared" si="381"/>
        <v>6315.93</v>
      </c>
      <c r="E465" s="115">
        <f t="shared" si="368"/>
        <v>6382.88</v>
      </c>
      <c r="F465" s="116">
        <f t="shared" si="369"/>
        <v>44671</v>
      </c>
      <c r="G465" s="117">
        <f t="shared" si="373"/>
        <v>1.0600180812643467E-2</v>
      </c>
      <c r="H465" s="118">
        <f t="shared" si="387"/>
        <v>44732</v>
      </c>
      <c r="I465" s="118">
        <f t="shared" si="374"/>
        <v>44732</v>
      </c>
      <c r="J465" s="119">
        <f t="shared" si="382"/>
        <v>20</v>
      </c>
      <c r="K465" s="119">
        <f t="shared" si="371"/>
        <v>1</v>
      </c>
      <c r="L465" s="8">
        <f t="shared" si="383"/>
        <v>1.00052735</v>
      </c>
      <c r="M465" s="120">
        <f t="shared" si="370"/>
        <v>1.0162005000000001</v>
      </c>
      <c r="N465" s="120">
        <f t="shared" si="365"/>
        <v>1.1355544808805047</v>
      </c>
      <c r="O465" s="113">
        <f t="shared" si="367"/>
        <v>1.1361533100000001</v>
      </c>
      <c r="P465" s="113">
        <f t="shared" si="375"/>
        <v>479.36690255000002</v>
      </c>
      <c r="Q465" s="167">
        <f t="shared" si="388"/>
        <v>0</v>
      </c>
      <c r="R465" s="168">
        <f t="shared" si="384"/>
        <v>0</v>
      </c>
      <c r="S465" s="113">
        <f t="shared" si="376"/>
        <v>0</v>
      </c>
      <c r="T465" s="123">
        <f t="shared" si="385"/>
        <v>9.4700000000000006E-2</v>
      </c>
      <c r="U465" s="121">
        <f t="shared" si="366"/>
        <v>1</v>
      </c>
      <c r="V465" s="121">
        <v>252</v>
      </c>
      <c r="W465" s="120">
        <f t="shared" si="377"/>
        <v>1.000359113</v>
      </c>
      <c r="X465" s="113">
        <f t="shared" si="378"/>
        <v>0.17214688</v>
      </c>
      <c r="Y465" s="113">
        <f t="shared" si="379"/>
        <v>0</v>
      </c>
      <c r="Z465" s="126" t="str">
        <f t="shared" si="389"/>
        <v>J=</v>
      </c>
      <c r="AA465" s="118">
        <f t="shared" si="390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80"/>
        <v>44703</v>
      </c>
      <c r="B466" s="113">
        <f t="shared" si="372"/>
        <v>479.53904943000003</v>
      </c>
      <c r="C466" s="113">
        <f t="shared" si="386"/>
        <v>421.92096642000001</v>
      </c>
      <c r="D466" s="114">
        <f t="shared" si="381"/>
        <v>6315.93</v>
      </c>
      <c r="E466" s="115">
        <f t="shared" si="368"/>
        <v>6382.88</v>
      </c>
      <c r="F466" s="116">
        <f t="shared" si="369"/>
        <v>44671</v>
      </c>
      <c r="G466" s="117">
        <f t="shared" si="373"/>
        <v>1.0600180812643467E-2</v>
      </c>
      <c r="H466" s="118">
        <f t="shared" si="387"/>
        <v>44732</v>
      </c>
      <c r="I466" s="118">
        <f t="shared" si="374"/>
        <v>44732</v>
      </c>
      <c r="J466" s="119">
        <f t="shared" si="382"/>
        <v>20</v>
      </c>
      <c r="K466" s="119">
        <f t="shared" si="371"/>
        <v>1</v>
      </c>
      <c r="L466" s="8">
        <f t="shared" si="383"/>
        <v>1.00052735</v>
      </c>
      <c r="M466" s="120">
        <f t="shared" si="370"/>
        <v>1.0162005000000001</v>
      </c>
      <c r="N466" s="120">
        <f t="shared" si="365"/>
        <v>1.1355544808805047</v>
      </c>
      <c r="O466" s="113">
        <f t="shared" si="367"/>
        <v>1.1361533100000001</v>
      </c>
      <c r="P466" s="113">
        <f t="shared" si="375"/>
        <v>479.36690255000002</v>
      </c>
      <c r="Q466" s="167">
        <f t="shared" si="388"/>
        <v>0</v>
      </c>
      <c r="R466" s="168">
        <f t="shared" si="384"/>
        <v>0</v>
      </c>
      <c r="S466" s="113">
        <f t="shared" si="376"/>
        <v>0</v>
      </c>
      <c r="T466" s="123">
        <f t="shared" si="385"/>
        <v>9.4700000000000006E-2</v>
      </c>
      <c r="U466" s="121">
        <f t="shared" si="366"/>
        <v>1</v>
      </c>
      <c r="V466" s="121">
        <v>252</v>
      </c>
      <c r="W466" s="120">
        <f t="shared" si="377"/>
        <v>1.000359113</v>
      </c>
      <c r="X466" s="113">
        <f t="shared" si="378"/>
        <v>0.17214688</v>
      </c>
      <c r="Y466" s="113">
        <f t="shared" si="379"/>
        <v>0</v>
      </c>
      <c r="Z466" s="126" t="str">
        <f t="shared" si="389"/>
        <v>J=</v>
      </c>
      <c r="AA466" s="118">
        <f t="shared" si="390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80"/>
        <v>44704</v>
      </c>
      <c r="B467" s="113">
        <f t="shared" si="372"/>
        <v>479.53904943000003</v>
      </c>
      <c r="C467" s="113">
        <f t="shared" si="386"/>
        <v>421.92096642000001</v>
      </c>
      <c r="D467" s="114">
        <f t="shared" si="381"/>
        <v>6315.93</v>
      </c>
      <c r="E467" s="115">
        <f t="shared" si="368"/>
        <v>6382.88</v>
      </c>
      <c r="F467" s="116">
        <f t="shared" si="369"/>
        <v>44671</v>
      </c>
      <c r="G467" s="117">
        <f t="shared" si="373"/>
        <v>1.0600180812643467E-2</v>
      </c>
      <c r="H467" s="118">
        <f t="shared" si="387"/>
        <v>44732</v>
      </c>
      <c r="I467" s="118">
        <f t="shared" si="374"/>
        <v>44732</v>
      </c>
      <c r="J467" s="119">
        <f t="shared" si="382"/>
        <v>20</v>
      </c>
      <c r="K467" s="119">
        <f t="shared" si="371"/>
        <v>1</v>
      </c>
      <c r="L467" s="8">
        <f t="shared" si="383"/>
        <v>1.00052735</v>
      </c>
      <c r="M467" s="120">
        <f t="shared" si="370"/>
        <v>1.0162005000000001</v>
      </c>
      <c r="N467" s="120">
        <f t="shared" si="365"/>
        <v>1.1355544808805047</v>
      </c>
      <c r="O467" s="113">
        <f t="shared" si="367"/>
        <v>1.1361533100000001</v>
      </c>
      <c r="P467" s="113">
        <f t="shared" si="375"/>
        <v>479.36690255000002</v>
      </c>
      <c r="Q467" s="167">
        <f t="shared" si="388"/>
        <v>0</v>
      </c>
      <c r="R467" s="168">
        <f t="shared" si="384"/>
        <v>0</v>
      </c>
      <c r="S467" s="113">
        <f t="shared" si="376"/>
        <v>0</v>
      </c>
      <c r="T467" s="123">
        <f t="shared" si="385"/>
        <v>9.4700000000000006E-2</v>
      </c>
      <c r="U467" s="121">
        <f t="shared" si="366"/>
        <v>1</v>
      </c>
      <c r="V467" s="121">
        <v>252</v>
      </c>
      <c r="W467" s="120">
        <f t="shared" si="377"/>
        <v>1.000359113</v>
      </c>
      <c r="X467" s="113">
        <f t="shared" si="378"/>
        <v>0.17214688</v>
      </c>
      <c r="Y467" s="113">
        <f t="shared" si="379"/>
        <v>0</v>
      </c>
      <c r="Z467" s="126" t="str">
        <f t="shared" si="389"/>
        <v>J=</v>
      </c>
      <c r="AA467" s="118">
        <f t="shared" si="390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80"/>
        <v>44705</v>
      </c>
      <c r="B468" s="113">
        <f t="shared" si="372"/>
        <v>479.9642384</v>
      </c>
      <c r="C468" s="113">
        <f t="shared" si="386"/>
        <v>421.92096642000001</v>
      </c>
      <c r="D468" s="114">
        <f t="shared" si="381"/>
        <v>6315.93</v>
      </c>
      <c r="E468" s="115">
        <f t="shared" si="368"/>
        <v>6382.88</v>
      </c>
      <c r="F468" s="116">
        <f t="shared" si="369"/>
        <v>44671</v>
      </c>
      <c r="G468" s="117">
        <f t="shared" si="373"/>
        <v>1.0600180812643467E-2</v>
      </c>
      <c r="H468" s="118">
        <f t="shared" si="387"/>
        <v>44732</v>
      </c>
      <c r="I468" s="118">
        <f t="shared" si="374"/>
        <v>44732</v>
      </c>
      <c r="J468" s="119">
        <f t="shared" si="382"/>
        <v>20</v>
      </c>
      <c r="K468" s="119">
        <f t="shared" si="371"/>
        <v>2</v>
      </c>
      <c r="L468" s="8">
        <f t="shared" si="383"/>
        <v>1.0010549900000001</v>
      </c>
      <c r="M468" s="120">
        <f t="shared" si="370"/>
        <v>1.0162005000000001</v>
      </c>
      <c r="N468" s="120">
        <f t="shared" si="365"/>
        <v>1.1355544808805047</v>
      </c>
      <c r="O468" s="113">
        <f t="shared" si="367"/>
        <v>1.13675247</v>
      </c>
      <c r="P468" s="113">
        <f t="shared" si="375"/>
        <v>479.61970072000003</v>
      </c>
      <c r="Q468" s="167">
        <f t="shared" si="388"/>
        <v>0</v>
      </c>
      <c r="R468" s="168">
        <f t="shared" si="384"/>
        <v>0</v>
      </c>
      <c r="S468" s="113">
        <f t="shared" si="376"/>
        <v>0</v>
      </c>
      <c r="T468" s="123">
        <f t="shared" si="385"/>
        <v>9.4700000000000006E-2</v>
      </c>
      <c r="U468" s="121">
        <f t="shared" si="366"/>
        <v>2</v>
      </c>
      <c r="V468" s="121">
        <v>252</v>
      </c>
      <c r="W468" s="120">
        <f t="shared" si="377"/>
        <v>1.0007183559999999</v>
      </c>
      <c r="X468" s="113">
        <f t="shared" si="378"/>
        <v>0.34453768000000001</v>
      </c>
      <c r="Y468" s="113">
        <f t="shared" si="379"/>
        <v>0</v>
      </c>
      <c r="Z468" s="126" t="str">
        <f t="shared" si="389"/>
        <v>J=</v>
      </c>
      <c r="AA468" s="118">
        <f t="shared" si="390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80"/>
        <v>44706</v>
      </c>
      <c r="B469" s="113">
        <f t="shared" si="372"/>
        <v>480.38980980999997</v>
      </c>
      <c r="C469" s="113">
        <f t="shared" si="386"/>
        <v>421.92096642000001</v>
      </c>
      <c r="D469" s="114">
        <f t="shared" si="381"/>
        <v>6315.93</v>
      </c>
      <c r="E469" s="115">
        <f t="shared" si="368"/>
        <v>6382.88</v>
      </c>
      <c r="F469" s="116">
        <f t="shared" si="369"/>
        <v>44671</v>
      </c>
      <c r="G469" s="117">
        <f t="shared" si="373"/>
        <v>1.0600180812643467E-2</v>
      </c>
      <c r="H469" s="118">
        <f t="shared" si="387"/>
        <v>44732</v>
      </c>
      <c r="I469" s="118">
        <f t="shared" si="374"/>
        <v>44732</v>
      </c>
      <c r="J469" s="119">
        <f t="shared" si="382"/>
        <v>20</v>
      </c>
      <c r="K469" s="119">
        <f t="shared" si="371"/>
        <v>3</v>
      </c>
      <c r="L469" s="8">
        <f t="shared" si="383"/>
        <v>1.00158291</v>
      </c>
      <c r="M469" s="120">
        <f t="shared" si="370"/>
        <v>1.0162005000000001</v>
      </c>
      <c r="N469" s="120">
        <f t="shared" si="365"/>
        <v>1.1355544808805047</v>
      </c>
      <c r="O469" s="113">
        <f t="shared" si="367"/>
        <v>1.1373519599999999</v>
      </c>
      <c r="P469" s="113">
        <f t="shared" si="375"/>
        <v>479.87263811999998</v>
      </c>
      <c r="Q469" s="167">
        <f t="shared" si="388"/>
        <v>0</v>
      </c>
      <c r="R469" s="168">
        <f t="shared" si="384"/>
        <v>0</v>
      </c>
      <c r="S469" s="113">
        <f t="shared" si="376"/>
        <v>0</v>
      </c>
      <c r="T469" s="123">
        <f t="shared" si="385"/>
        <v>9.4700000000000006E-2</v>
      </c>
      <c r="U469" s="121">
        <f t="shared" si="366"/>
        <v>3</v>
      </c>
      <c r="V469" s="121">
        <v>252</v>
      </c>
      <c r="W469" s="120">
        <f t="shared" si="377"/>
        <v>1.001077727</v>
      </c>
      <c r="X469" s="113">
        <f t="shared" si="378"/>
        <v>0.51717168999999996</v>
      </c>
      <c r="Y469" s="113">
        <f t="shared" si="379"/>
        <v>0</v>
      </c>
      <c r="Z469" s="126" t="str">
        <f t="shared" si="389"/>
        <v>J=</v>
      </c>
      <c r="AA469" s="118">
        <f t="shared" si="390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80"/>
        <v>44707</v>
      </c>
      <c r="B470" s="113">
        <f t="shared" si="372"/>
        <v>480.81574797000002</v>
      </c>
      <c r="C470" s="113">
        <f t="shared" si="386"/>
        <v>421.92096642000001</v>
      </c>
      <c r="D470" s="114">
        <f t="shared" si="381"/>
        <v>6315.93</v>
      </c>
      <c r="E470" s="115">
        <f t="shared" si="368"/>
        <v>6382.88</v>
      </c>
      <c r="F470" s="116">
        <f t="shared" si="369"/>
        <v>44671</v>
      </c>
      <c r="G470" s="117">
        <f t="shared" si="373"/>
        <v>1.0600180812643467E-2</v>
      </c>
      <c r="H470" s="118">
        <f t="shared" si="387"/>
        <v>44732</v>
      </c>
      <c r="I470" s="118">
        <f t="shared" si="374"/>
        <v>44732</v>
      </c>
      <c r="J470" s="119">
        <f t="shared" si="382"/>
        <v>20</v>
      </c>
      <c r="K470" s="119">
        <f t="shared" si="371"/>
        <v>4</v>
      </c>
      <c r="L470" s="8">
        <f t="shared" si="383"/>
        <v>1.0021111</v>
      </c>
      <c r="M470" s="120">
        <f t="shared" si="370"/>
        <v>1.0162005000000001</v>
      </c>
      <c r="N470" s="120">
        <f t="shared" si="365"/>
        <v>1.1355544808805047</v>
      </c>
      <c r="O470" s="113">
        <f t="shared" si="367"/>
        <v>1.1379517400000001</v>
      </c>
      <c r="P470" s="113">
        <f t="shared" si="375"/>
        <v>480.12569788000002</v>
      </c>
      <c r="Q470" s="167">
        <f t="shared" si="388"/>
        <v>0</v>
      </c>
      <c r="R470" s="168">
        <f t="shared" si="384"/>
        <v>0</v>
      </c>
      <c r="S470" s="113">
        <f t="shared" si="376"/>
        <v>0</v>
      </c>
      <c r="T470" s="123">
        <f t="shared" si="385"/>
        <v>9.4700000000000006E-2</v>
      </c>
      <c r="U470" s="121">
        <f t="shared" si="366"/>
        <v>4</v>
      </c>
      <c r="V470" s="121">
        <v>252</v>
      </c>
      <c r="W470" s="120">
        <f t="shared" si="377"/>
        <v>1.0014372279999999</v>
      </c>
      <c r="X470" s="113">
        <f t="shared" si="378"/>
        <v>0.69005008999999995</v>
      </c>
      <c r="Y470" s="113">
        <f t="shared" si="379"/>
        <v>0</v>
      </c>
      <c r="Z470" s="126" t="str">
        <f t="shared" si="389"/>
        <v>J=</v>
      </c>
      <c r="AA470" s="118">
        <f t="shared" si="390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80"/>
        <v>44708</v>
      </c>
      <c r="B471" s="113">
        <f t="shared" si="372"/>
        <v>481.24206905</v>
      </c>
      <c r="C471" s="113">
        <f t="shared" si="386"/>
        <v>421.92096642000001</v>
      </c>
      <c r="D471" s="114">
        <f t="shared" si="381"/>
        <v>6315.93</v>
      </c>
      <c r="E471" s="115">
        <f t="shared" si="368"/>
        <v>6382.88</v>
      </c>
      <c r="F471" s="116">
        <f t="shared" si="369"/>
        <v>44671</v>
      </c>
      <c r="G471" s="117">
        <f t="shared" si="373"/>
        <v>1.0600180812643467E-2</v>
      </c>
      <c r="H471" s="118">
        <f t="shared" si="387"/>
        <v>44732</v>
      </c>
      <c r="I471" s="118">
        <f t="shared" si="374"/>
        <v>44732</v>
      </c>
      <c r="J471" s="119">
        <f t="shared" si="382"/>
        <v>20</v>
      </c>
      <c r="K471" s="119">
        <f t="shared" si="371"/>
        <v>5</v>
      </c>
      <c r="L471" s="8">
        <f t="shared" si="383"/>
        <v>1.0026395699999999</v>
      </c>
      <c r="M471" s="120">
        <f t="shared" si="370"/>
        <v>1.0162005000000001</v>
      </c>
      <c r="N471" s="120">
        <f t="shared" si="365"/>
        <v>1.1355544808805047</v>
      </c>
      <c r="O471" s="113">
        <f t="shared" si="367"/>
        <v>1.13855185</v>
      </c>
      <c r="P471" s="113">
        <f t="shared" si="375"/>
        <v>480.37889687000001</v>
      </c>
      <c r="Q471" s="167">
        <f t="shared" si="388"/>
        <v>0</v>
      </c>
      <c r="R471" s="168">
        <f t="shared" si="384"/>
        <v>0</v>
      </c>
      <c r="S471" s="113">
        <f t="shared" si="376"/>
        <v>0</v>
      </c>
      <c r="T471" s="123">
        <f t="shared" si="385"/>
        <v>9.4700000000000006E-2</v>
      </c>
      <c r="U471" s="121">
        <f t="shared" si="366"/>
        <v>5</v>
      </c>
      <c r="V471" s="121">
        <v>252</v>
      </c>
      <c r="W471" s="120">
        <f t="shared" si="377"/>
        <v>1.001796857</v>
      </c>
      <c r="X471" s="113">
        <f t="shared" si="378"/>
        <v>0.86317217999999996</v>
      </c>
      <c r="Y471" s="113">
        <f t="shared" si="379"/>
        <v>0</v>
      </c>
      <c r="Z471" s="126" t="str">
        <f t="shared" si="389"/>
        <v>J=</v>
      </c>
      <c r="AA471" s="118">
        <f t="shared" si="390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80"/>
        <v>44709</v>
      </c>
      <c r="B472" s="113">
        <f t="shared" si="372"/>
        <v>481.66877002000001</v>
      </c>
      <c r="C472" s="113">
        <f t="shared" si="386"/>
        <v>421.92096642000001</v>
      </c>
      <c r="D472" s="114">
        <f t="shared" si="381"/>
        <v>6315.93</v>
      </c>
      <c r="E472" s="115">
        <f t="shared" si="368"/>
        <v>6382.88</v>
      </c>
      <c r="F472" s="116">
        <f t="shared" si="369"/>
        <v>44671</v>
      </c>
      <c r="G472" s="117">
        <f t="shared" si="373"/>
        <v>1.0600180812643467E-2</v>
      </c>
      <c r="H472" s="118">
        <f t="shared" si="387"/>
        <v>44732</v>
      </c>
      <c r="I472" s="118">
        <f t="shared" si="374"/>
        <v>44732</v>
      </c>
      <c r="J472" s="119">
        <f t="shared" si="382"/>
        <v>20</v>
      </c>
      <c r="K472" s="119">
        <f t="shared" si="371"/>
        <v>6</v>
      </c>
      <c r="L472" s="8">
        <f t="shared" si="383"/>
        <v>1.0031683199999999</v>
      </c>
      <c r="M472" s="120">
        <f t="shared" si="370"/>
        <v>1.0162005000000001</v>
      </c>
      <c r="N472" s="120">
        <f t="shared" si="365"/>
        <v>1.1355544808805047</v>
      </c>
      <c r="O472" s="113">
        <f t="shared" si="367"/>
        <v>1.13915228</v>
      </c>
      <c r="P472" s="113">
        <f t="shared" si="375"/>
        <v>480.63223087</v>
      </c>
      <c r="Q472" s="167">
        <f t="shared" si="388"/>
        <v>0</v>
      </c>
      <c r="R472" s="168">
        <f t="shared" si="384"/>
        <v>0</v>
      </c>
      <c r="S472" s="113">
        <f t="shared" si="376"/>
        <v>0</v>
      </c>
      <c r="T472" s="123">
        <f t="shared" si="385"/>
        <v>9.4700000000000006E-2</v>
      </c>
      <c r="U472" s="121">
        <f t="shared" si="366"/>
        <v>6</v>
      </c>
      <c r="V472" s="121">
        <v>252</v>
      </c>
      <c r="W472" s="120">
        <f t="shared" si="377"/>
        <v>1.0021566159999999</v>
      </c>
      <c r="X472" s="113">
        <f t="shared" si="378"/>
        <v>1.0365391500000001</v>
      </c>
      <c r="Y472" s="113">
        <f t="shared" si="379"/>
        <v>0</v>
      </c>
      <c r="Z472" s="126" t="str">
        <f t="shared" si="389"/>
        <v>J=</v>
      </c>
      <c r="AA472" s="118">
        <f t="shared" si="390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80"/>
        <v>44710</v>
      </c>
      <c r="B473" s="113">
        <f t="shared" si="372"/>
        <v>481.66877002000001</v>
      </c>
      <c r="C473" s="113">
        <f t="shared" si="386"/>
        <v>421.92096642000001</v>
      </c>
      <c r="D473" s="114">
        <f t="shared" si="381"/>
        <v>6315.93</v>
      </c>
      <c r="E473" s="115">
        <f t="shared" si="368"/>
        <v>6382.88</v>
      </c>
      <c r="F473" s="116">
        <f t="shared" si="369"/>
        <v>44671</v>
      </c>
      <c r="G473" s="117">
        <f t="shared" si="373"/>
        <v>1.0600180812643467E-2</v>
      </c>
      <c r="H473" s="118">
        <f t="shared" si="387"/>
        <v>44732</v>
      </c>
      <c r="I473" s="118">
        <f t="shared" si="374"/>
        <v>44732</v>
      </c>
      <c r="J473" s="119">
        <f t="shared" si="382"/>
        <v>20</v>
      </c>
      <c r="K473" s="119">
        <f t="shared" si="371"/>
        <v>6</v>
      </c>
      <c r="L473" s="8">
        <f t="shared" si="383"/>
        <v>1.0031683199999999</v>
      </c>
      <c r="M473" s="120">
        <f t="shared" si="370"/>
        <v>1.0162005000000001</v>
      </c>
      <c r="N473" s="120">
        <f t="shared" si="365"/>
        <v>1.1355544808805047</v>
      </c>
      <c r="O473" s="113">
        <f t="shared" si="367"/>
        <v>1.13915228</v>
      </c>
      <c r="P473" s="113">
        <f t="shared" si="375"/>
        <v>480.63223087</v>
      </c>
      <c r="Q473" s="167">
        <f t="shared" si="388"/>
        <v>0</v>
      </c>
      <c r="R473" s="168">
        <f t="shared" si="384"/>
        <v>0</v>
      </c>
      <c r="S473" s="113">
        <f t="shared" si="376"/>
        <v>0</v>
      </c>
      <c r="T473" s="123">
        <f t="shared" si="385"/>
        <v>9.4700000000000006E-2</v>
      </c>
      <c r="U473" s="121">
        <f t="shared" si="366"/>
        <v>6</v>
      </c>
      <c r="V473" s="121">
        <v>252</v>
      </c>
      <c r="W473" s="120">
        <f t="shared" si="377"/>
        <v>1.0021566159999999</v>
      </c>
      <c r="X473" s="113">
        <f t="shared" si="378"/>
        <v>1.0365391500000001</v>
      </c>
      <c r="Y473" s="113">
        <f t="shared" si="379"/>
        <v>0</v>
      </c>
      <c r="Z473" s="126" t="str">
        <f t="shared" si="389"/>
        <v>J=</v>
      </c>
      <c r="AA473" s="118">
        <f t="shared" si="390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80"/>
        <v>44711</v>
      </c>
      <c r="B474" s="113">
        <f t="shared" si="372"/>
        <v>481.66877002000001</v>
      </c>
      <c r="C474" s="113">
        <f t="shared" si="386"/>
        <v>421.92096642000001</v>
      </c>
      <c r="D474" s="114">
        <f t="shared" si="381"/>
        <v>6315.93</v>
      </c>
      <c r="E474" s="115">
        <f t="shared" si="368"/>
        <v>6382.88</v>
      </c>
      <c r="F474" s="116">
        <f t="shared" si="369"/>
        <v>44671</v>
      </c>
      <c r="G474" s="117">
        <f t="shared" si="373"/>
        <v>1.0600180812643467E-2</v>
      </c>
      <c r="H474" s="118">
        <f t="shared" si="387"/>
        <v>44732</v>
      </c>
      <c r="I474" s="118">
        <f t="shared" si="374"/>
        <v>44732</v>
      </c>
      <c r="J474" s="119">
        <f t="shared" si="382"/>
        <v>20</v>
      </c>
      <c r="K474" s="119">
        <f t="shared" si="371"/>
        <v>6</v>
      </c>
      <c r="L474" s="8">
        <f t="shared" si="383"/>
        <v>1.0031683199999999</v>
      </c>
      <c r="M474" s="120">
        <f t="shared" si="370"/>
        <v>1.0162005000000001</v>
      </c>
      <c r="N474" s="120">
        <f t="shared" si="365"/>
        <v>1.1355544808805047</v>
      </c>
      <c r="O474" s="113">
        <f t="shared" si="367"/>
        <v>1.13915228</v>
      </c>
      <c r="P474" s="113">
        <f t="shared" si="375"/>
        <v>480.63223087</v>
      </c>
      <c r="Q474" s="167">
        <f t="shared" si="388"/>
        <v>0</v>
      </c>
      <c r="R474" s="168">
        <f t="shared" si="384"/>
        <v>0</v>
      </c>
      <c r="S474" s="113">
        <f t="shared" si="376"/>
        <v>0</v>
      </c>
      <c r="T474" s="123">
        <f t="shared" si="385"/>
        <v>9.4700000000000006E-2</v>
      </c>
      <c r="U474" s="121">
        <f t="shared" si="366"/>
        <v>6</v>
      </c>
      <c r="V474" s="121">
        <v>252</v>
      </c>
      <c r="W474" s="120">
        <f t="shared" si="377"/>
        <v>1.0021566159999999</v>
      </c>
      <c r="X474" s="113">
        <f t="shared" si="378"/>
        <v>1.0365391500000001</v>
      </c>
      <c r="Y474" s="113">
        <f t="shared" si="379"/>
        <v>0</v>
      </c>
      <c r="Z474" s="126" t="str">
        <f t="shared" si="389"/>
        <v>J=</v>
      </c>
      <c r="AA474" s="118">
        <f t="shared" si="390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80"/>
        <v>44712</v>
      </c>
      <c r="B475" s="113">
        <f t="shared" si="372"/>
        <v>482.09584644</v>
      </c>
      <c r="C475" s="113">
        <f t="shared" si="386"/>
        <v>421.92096642000001</v>
      </c>
      <c r="D475" s="114">
        <f t="shared" si="381"/>
        <v>6315.93</v>
      </c>
      <c r="E475" s="115">
        <f t="shared" si="368"/>
        <v>6382.88</v>
      </c>
      <c r="F475" s="116">
        <f t="shared" si="369"/>
        <v>44671</v>
      </c>
      <c r="G475" s="117">
        <f t="shared" si="373"/>
        <v>1.0600180812643467E-2</v>
      </c>
      <c r="H475" s="118">
        <f t="shared" si="387"/>
        <v>44732</v>
      </c>
      <c r="I475" s="118">
        <f t="shared" si="374"/>
        <v>44732</v>
      </c>
      <c r="J475" s="119">
        <f t="shared" si="382"/>
        <v>20</v>
      </c>
      <c r="K475" s="119">
        <f t="shared" si="371"/>
        <v>7</v>
      </c>
      <c r="L475" s="8">
        <f t="shared" si="383"/>
        <v>1.0036973499999999</v>
      </c>
      <c r="M475" s="120">
        <f t="shared" si="370"/>
        <v>1.0162005000000001</v>
      </c>
      <c r="N475" s="120">
        <f t="shared" si="365"/>
        <v>1.1355544808805047</v>
      </c>
      <c r="O475" s="113">
        <f t="shared" si="367"/>
        <v>1.1397530199999999</v>
      </c>
      <c r="P475" s="113">
        <f t="shared" si="375"/>
        <v>480.88569567000002</v>
      </c>
      <c r="Q475" s="167">
        <f t="shared" si="388"/>
        <v>0</v>
      </c>
      <c r="R475" s="168">
        <f t="shared" si="384"/>
        <v>0</v>
      </c>
      <c r="S475" s="113">
        <f t="shared" si="376"/>
        <v>0</v>
      </c>
      <c r="T475" s="123">
        <f t="shared" si="385"/>
        <v>9.4700000000000006E-2</v>
      </c>
      <c r="U475" s="121">
        <f t="shared" si="366"/>
        <v>7</v>
      </c>
      <c r="V475" s="121">
        <v>252</v>
      </c>
      <c r="W475" s="120">
        <f t="shared" si="377"/>
        <v>1.0025165039999999</v>
      </c>
      <c r="X475" s="113">
        <f t="shared" si="378"/>
        <v>1.21015077</v>
      </c>
      <c r="Y475" s="113">
        <f t="shared" si="379"/>
        <v>0</v>
      </c>
      <c r="Z475" s="126" t="str">
        <f t="shared" si="389"/>
        <v>J=</v>
      </c>
      <c r="AA475" s="118">
        <f t="shared" si="390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80"/>
        <v>44713</v>
      </c>
      <c r="B476" s="113">
        <f t="shared" si="372"/>
        <v>482.52330276999999</v>
      </c>
      <c r="C476" s="113">
        <f t="shared" si="386"/>
        <v>421.92096642000001</v>
      </c>
      <c r="D476" s="114">
        <f t="shared" si="381"/>
        <v>6315.93</v>
      </c>
      <c r="E476" s="115">
        <f t="shared" si="368"/>
        <v>6382.88</v>
      </c>
      <c r="F476" s="116">
        <f t="shared" si="369"/>
        <v>44671</v>
      </c>
      <c r="G476" s="117">
        <f t="shared" si="373"/>
        <v>1.0600180812643467E-2</v>
      </c>
      <c r="H476" s="118">
        <f t="shared" si="387"/>
        <v>44732</v>
      </c>
      <c r="I476" s="118">
        <f t="shared" si="374"/>
        <v>44732</v>
      </c>
      <c r="J476" s="119">
        <f t="shared" si="382"/>
        <v>20</v>
      </c>
      <c r="K476" s="119">
        <f t="shared" si="371"/>
        <v>8</v>
      </c>
      <c r="L476" s="8">
        <f t="shared" si="383"/>
        <v>1.00422666</v>
      </c>
      <c r="M476" s="120">
        <f t="shared" si="370"/>
        <v>1.0162005000000001</v>
      </c>
      <c r="N476" s="120">
        <f t="shared" si="365"/>
        <v>1.1355544808805047</v>
      </c>
      <c r="O476" s="113">
        <f t="shared" si="367"/>
        <v>1.14035408</v>
      </c>
      <c r="P476" s="113">
        <f t="shared" si="375"/>
        <v>481.13929548999999</v>
      </c>
      <c r="Q476" s="167">
        <f t="shared" si="388"/>
        <v>0</v>
      </c>
      <c r="R476" s="168">
        <f t="shared" si="384"/>
        <v>0</v>
      </c>
      <c r="S476" s="113">
        <f t="shared" si="376"/>
        <v>0</v>
      </c>
      <c r="T476" s="123">
        <f t="shared" si="385"/>
        <v>9.4700000000000006E-2</v>
      </c>
      <c r="U476" s="121">
        <f t="shared" si="366"/>
        <v>8</v>
      </c>
      <c r="V476" s="121">
        <v>252</v>
      </c>
      <c r="W476" s="120">
        <f t="shared" si="377"/>
        <v>1.0028765209999999</v>
      </c>
      <c r="X476" s="113">
        <f t="shared" si="378"/>
        <v>1.3840072800000001</v>
      </c>
      <c r="Y476" s="113">
        <f t="shared" si="379"/>
        <v>0</v>
      </c>
      <c r="Z476" s="126" t="str">
        <f t="shared" si="389"/>
        <v>J=</v>
      </c>
      <c r="AA476" s="118">
        <f t="shared" si="390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80"/>
        <v>44714</v>
      </c>
      <c r="B477" s="113">
        <f t="shared" si="372"/>
        <v>482.95113972999997</v>
      </c>
      <c r="C477" s="113">
        <f t="shared" si="386"/>
        <v>421.92096642000001</v>
      </c>
      <c r="D477" s="114">
        <f t="shared" si="381"/>
        <v>6315.93</v>
      </c>
      <c r="E477" s="115">
        <f t="shared" si="368"/>
        <v>6382.88</v>
      </c>
      <c r="F477" s="116">
        <f t="shared" si="369"/>
        <v>44671</v>
      </c>
      <c r="G477" s="117">
        <f t="shared" si="373"/>
        <v>1.0600180812643467E-2</v>
      </c>
      <c r="H477" s="118">
        <f t="shared" si="387"/>
        <v>44732</v>
      </c>
      <c r="I477" s="118">
        <f t="shared" si="374"/>
        <v>44732</v>
      </c>
      <c r="J477" s="119">
        <f t="shared" si="382"/>
        <v>20</v>
      </c>
      <c r="K477" s="119">
        <f t="shared" si="371"/>
        <v>9</v>
      </c>
      <c r="L477" s="8">
        <f t="shared" si="383"/>
        <v>1.00475625</v>
      </c>
      <c r="M477" s="120">
        <f t="shared" si="370"/>
        <v>1.0162005000000001</v>
      </c>
      <c r="N477" s="120">
        <f t="shared" si="365"/>
        <v>1.1355544808805047</v>
      </c>
      <c r="O477" s="113">
        <f t="shared" si="367"/>
        <v>1.14095546</v>
      </c>
      <c r="P477" s="113">
        <f t="shared" si="375"/>
        <v>481.39303031999998</v>
      </c>
      <c r="Q477" s="167">
        <f t="shared" si="388"/>
        <v>0</v>
      </c>
      <c r="R477" s="168">
        <f t="shared" si="384"/>
        <v>0</v>
      </c>
      <c r="S477" s="113">
        <f t="shared" si="376"/>
        <v>0</v>
      </c>
      <c r="T477" s="123">
        <f t="shared" si="385"/>
        <v>9.4700000000000006E-2</v>
      </c>
      <c r="U477" s="121">
        <f t="shared" si="366"/>
        <v>9</v>
      </c>
      <c r="V477" s="121">
        <v>252</v>
      </c>
      <c r="W477" s="120">
        <f t="shared" si="377"/>
        <v>1.003236668</v>
      </c>
      <c r="X477" s="113">
        <f t="shared" si="378"/>
        <v>1.5581094099999999</v>
      </c>
      <c r="Y477" s="113">
        <f t="shared" si="379"/>
        <v>0</v>
      </c>
      <c r="Z477" s="126" t="str">
        <f t="shared" si="389"/>
        <v>J=</v>
      </c>
      <c r="AA477" s="118">
        <f t="shared" si="390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80"/>
        <v>44715</v>
      </c>
      <c r="B478" s="113">
        <f t="shared" si="372"/>
        <v>483.37934861999997</v>
      </c>
      <c r="C478" s="113">
        <f t="shared" si="386"/>
        <v>421.92096642000001</v>
      </c>
      <c r="D478" s="114">
        <f t="shared" si="381"/>
        <v>6315.93</v>
      </c>
      <c r="E478" s="115">
        <f t="shared" si="368"/>
        <v>6382.88</v>
      </c>
      <c r="F478" s="116">
        <f t="shared" si="369"/>
        <v>44671</v>
      </c>
      <c r="G478" s="117">
        <f t="shared" si="373"/>
        <v>1.0600180812643467E-2</v>
      </c>
      <c r="H478" s="118">
        <f t="shared" si="387"/>
        <v>44732</v>
      </c>
      <c r="I478" s="118">
        <f t="shared" si="374"/>
        <v>44732</v>
      </c>
      <c r="J478" s="119">
        <f t="shared" si="382"/>
        <v>20</v>
      </c>
      <c r="K478" s="119">
        <f t="shared" si="371"/>
        <v>10</v>
      </c>
      <c r="L478" s="8">
        <f t="shared" si="383"/>
        <v>1.0052861099999999</v>
      </c>
      <c r="M478" s="120">
        <f t="shared" si="370"/>
        <v>1.0162005000000001</v>
      </c>
      <c r="N478" s="120">
        <f t="shared" si="365"/>
        <v>1.1355544808805047</v>
      </c>
      <c r="O478" s="113">
        <f t="shared" si="367"/>
        <v>1.14155714</v>
      </c>
      <c r="P478" s="113">
        <f t="shared" si="375"/>
        <v>481.64689172999999</v>
      </c>
      <c r="Q478" s="167">
        <f t="shared" si="388"/>
        <v>0</v>
      </c>
      <c r="R478" s="168">
        <f t="shared" si="384"/>
        <v>0</v>
      </c>
      <c r="S478" s="113">
        <f t="shared" si="376"/>
        <v>0</v>
      </c>
      <c r="T478" s="123">
        <f t="shared" si="385"/>
        <v>9.4700000000000006E-2</v>
      </c>
      <c r="U478" s="121">
        <f t="shared" si="366"/>
        <v>10</v>
      </c>
      <c r="V478" s="121">
        <v>252</v>
      </c>
      <c r="W478" s="120">
        <f t="shared" si="377"/>
        <v>1.0035969440000001</v>
      </c>
      <c r="X478" s="113">
        <f t="shared" si="378"/>
        <v>1.7324568899999999</v>
      </c>
      <c r="Y478" s="113">
        <f t="shared" si="379"/>
        <v>0</v>
      </c>
      <c r="Z478" s="126" t="str">
        <f t="shared" si="389"/>
        <v>J=</v>
      </c>
      <c r="AA478" s="118">
        <f t="shared" si="390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80"/>
        <v>44716</v>
      </c>
      <c r="B479" s="113">
        <f t="shared" si="372"/>
        <v>483.80794662</v>
      </c>
      <c r="C479" s="113">
        <f t="shared" si="386"/>
        <v>421.92096642000001</v>
      </c>
      <c r="D479" s="114">
        <f t="shared" si="381"/>
        <v>6315.93</v>
      </c>
      <c r="E479" s="115">
        <f t="shared" si="368"/>
        <v>6382.88</v>
      </c>
      <c r="F479" s="116">
        <f t="shared" si="369"/>
        <v>44671</v>
      </c>
      <c r="G479" s="117">
        <f t="shared" si="373"/>
        <v>1.0600180812643467E-2</v>
      </c>
      <c r="H479" s="118">
        <f t="shared" si="387"/>
        <v>44732</v>
      </c>
      <c r="I479" s="118">
        <f t="shared" si="374"/>
        <v>44732</v>
      </c>
      <c r="J479" s="119">
        <f t="shared" si="382"/>
        <v>20</v>
      </c>
      <c r="K479" s="119">
        <f t="shared" si="371"/>
        <v>11</v>
      </c>
      <c r="L479" s="8">
        <f t="shared" si="383"/>
        <v>1.00581626</v>
      </c>
      <c r="M479" s="120">
        <f t="shared" si="370"/>
        <v>1.0162005000000001</v>
      </c>
      <c r="N479" s="120">
        <f t="shared" ref="N479:N542" si="391">IF(I479&gt;I478,N478*M479,N478)</f>
        <v>1.1355544808805047</v>
      </c>
      <c r="O479" s="113">
        <f t="shared" si="367"/>
        <v>1.1421591600000001</v>
      </c>
      <c r="P479" s="113">
        <f t="shared" si="375"/>
        <v>481.90089659</v>
      </c>
      <c r="Q479" s="167">
        <f t="shared" si="388"/>
        <v>0</v>
      </c>
      <c r="R479" s="168">
        <f t="shared" si="384"/>
        <v>0</v>
      </c>
      <c r="S479" s="113">
        <f t="shared" si="376"/>
        <v>0</v>
      </c>
      <c r="T479" s="123">
        <f t="shared" si="385"/>
        <v>9.4700000000000006E-2</v>
      </c>
      <c r="U479" s="121">
        <f t="shared" si="366"/>
        <v>11</v>
      </c>
      <c r="V479" s="121">
        <v>252</v>
      </c>
      <c r="W479" s="120">
        <f t="shared" si="377"/>
        <v>1.003957349</v>
      </c>
      <c r="X479" s="113">
        <f t="shared" si="378"/>
        <v>1.90705003</v>
      </c>
      <c r="Y479" s="113">
        <f t="shared" si="379"/>
        <v>0</v>
      </c>
      <c r="Z479" s="126" t="str">
        <f t="shared" si="389"/>
        <v>J=</v>
      </c>
      <c r="AA479" s="118">
        <f t="shared" si="390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80"/>
        <v>44717</v>
      </c>
      <c r="B480" s="113">
        <f t="shared" si="372"/>
        <v>483.80794662</v>
      </c>
      <c r="C480" s="113">
        <f t="shared" si="386"/>
        <v>421.92096642000001</v>
      </c>
      <c r="D480" s="114">
        <f t="shared" si="381"/>
        <v>6315.93</v>
      </c>
      <c r="E480" s="115">
        <f t="shared" si="368"/>
        <v>6382.88</v>
      </c>
      <c r="F480" s="116">
        <f t="shared" si="369"/>
        <v>44671</v>
      </c>
      <c r="G480" s="117">
        <f t="shared" si="373"/>
        <v>1.0600180812643467E-2</v>
      </c>
      <c r="H480" s="118">
        <f t="shared" si="387"/>
        <v>44732</v>
      </c>
      <c r="I480" s="118">
        <f t="shared" si="374"/>
        <v>44732</v>
      </c>
      <c r="J480" s="119">
        <f t="shared" si="382"/>
        <v>20</v>
      </c>
      <c r="K480" s="119">
        <f t="shared" si="371"/>
        <v>11</v>
      </c>
      <c r="L480" s="8">
        <f t="shared" si="383"/>
        <v>1.00581626</v>
      </c>
      <c r="M480" s="120">
        <f t="shared" si="370"/>
        <v>1.0162005000000001</v>
      </c>
      <c r="N480" s="120">
        <f t="shared" si="391"/>
        <v>1.1355544808805047</v>
      </c>
      <c r="O480" s="113">
        <f t="shared" si="367"/>
        <v>1.1421591600000001</v>
      </c>
      <c r="P480" s="113">
        <f t="shared" si="375"/>
        <v>481.90089659</v>
      </c>
      <c r="Q480" s="167">
        <f t="shared" si="388"/>
        <v>0</v>
      </c>
      <c r="R480" s="168">
        <f t="shared" si="384"/>
        <v>0</v>
      </c>
      <c r="S480" s="113">
        <f t="shared" si="376"/>
        <v>0</v>
      </c>
      <c r="T480" s="123">
        <f t="shared" si="385"/>
        <v>9.4700000000000006E-2</v>
      </c>
      <c r="U480" s="121">
        <f t="shared" si="366"/>
        <v>11</v>
      </c>
      <c r="V480" s="121">
        <v>252</v>
      </c>
      <c r="W480" s="120">
        <f t="shared" si="377"/>
        <v>1.003957349</v>
      </c>
      <c r="X480" s="113">
        <f t="shared" si="378"/>
        <v>1.90705003</v>
      </c>
      <c r="Y480" s="113">
        <f t="shared" si="379"/>
        <v>0</v>
      </c>
      <c r="Z480" s="126" t="str">
        <f t="shared" si="389"/>
        <v>J=</v>
      </c>
      <c r="AA480" s="118">
        <f t="shared" si="390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80"/>
        <v>44718</v>
      </c>
      <c r="B481" s="113">
        <f t="shared" si="372"/>
        <v>483.80794662</v>
      </c>
      <c r="C481" s="113">
        <f t="shared" si="386"/>
        <v>421.92096642000001</v>
      </c>
      <c r="D481" s="114">
        <f t="shared" si="381"/>
        <v>6315.93</v>
      </c>
      <c r="E481" s="115">
        <f t="shared" si="368"/>
        <v>6382.88</v>
      </c>
      <c r="F481" s="116">
        <f t="shared" si="369"/>
        <v>44671</v>
      </c>
      <c r="G481" s="117">
        <f t="shared" si="373"/>
        <v>1.0600180812643467E-2</v>
      </c>
      <c r="H481" s="118">
        <f t="shared" si="387"/>
        <v>44732</v>
      </c>
      <c r="I481" s="118">
        <f t="shared" si="374"/>
        <v>44732</v>
      </c>
      <c r="J481" s="119">
        <f t="shared" si="382"/>
        <v>20</v>
      </c>
      <c r="K481" s="119">
        <f t="shared" si="371"/>
        <v>11</v>
      </c>
      <c r="L481" s="8">
        <f t="shared" si="383"/>
        <v>1.00581626</v>
      </c>
      <c r="M481" s="120">
        <f t="shared" si="370"/>
        <v>1.0162005000000001</v>
      </c>
      <c r="N481" s="120">
        <f t="shared" si="391"/>
        <v>1.1355544808805047</v>
      </c>
      <c r="O481" s="113">
        <f t="shared" si="367"/>
        <v>1.1421591600000001</v>
      </c>
      <c r="P481" s="113">
        <f t="shared" si="375"/>
        <v>481.90089659</v>
      </c>
      <c r="Q481" s="167">
        <f t="shared" si="388"/>
        <v>0</v>
      </c>
      <c r="R481" s="168">
        <f t="shared" si="384"/>
        <v>0</v>
      </c>
      <c r="S481" s="113">
        <f t="shared" si="376"/>
        <v>0</v>
      </c>
      <c r="T481" s="123">
        <f t="shared" si="385"/>
        <v>9.4700000000000006E-2</v>
      </c>
      <c r="U481" s="121">
        <f t="shared" si="366"/>
        <v>11</v>
      </c>
      <c r="V481" s="121">
        <v>252</v>
      </c>
      <c r="W481" s="120">
        <f t="shared" si="377"/>
        <v>1.003957349</v>
      </c>
      <c r="X481" s="113">
        <f t="shared" si="378"/>
        <v>1.90705003</v>
      </c>
      <c r="Y481" s="113">
        <f t="shared" si="379"/>
        <v>0</v>
      </c>
      <c r="Z481" s="126" t="str">
        <f t="shared" si="389"/>
        <v>J=</v>
      </c>
      <c r="AA481" s="118">
        <f t="shared" si="390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80"/>
        <v>44719</v>
      </c>
      <c r="B482" s="113">
        <f t="shared" si="372"/>
        <v>484.23692125000002</v>
      </c>
      <c r="C482" s="113">
        <f t="shared" si="386"/>
        <v>421.92096642000001</v>
      </c>
      <c r="D482" s="114">
        <f t="shared" si="381"/>
        <v>6315.93</v>
      </c>
      <c r="E482" s="115">
        <f t="shared" si="368"/>
        <v>6382.88</v>
      </c>
      <c r="F482" s="116">
        <f t="shared" si="369"/>
        <v>44671</v>
      </c>
      <c r="G482" s="117">
        <f t="shared" si="373"/>
        <v>1.0600180812643467E-2</v>
      </c>
      <c r="H482" s="118">
        <f t="shared" si="387"/>
        <v>44732</v>
      </c>
      <c r="I482" s="118">
        <f t="shared" si="374"/>
        <v>44732</v>
      </c>
      <c r="J482" s="119">
        <f t="shared" si="382"/>
        <v>20</v>
      </c>
      <c r="K482" s="119">
        <f t="shared" si="371"/>
        <v>12</v>
      </c>
      <c r="L482" s="8">
        <f t="shared" si="383"/>
        <v>1.00634669</v>
      </c>
      <c r="M482" s="120">
        <f t="shared" si="370"/>
        <v>1.0162005000000001</v>
      </c>
      <c r="N482" s="120">
        <f t="shared" si="391"/>
        <v>1.1355544808805047</v>
      </c>
      <c r="O482" s="113">
        <f t="shared" si="367"/>
        <v>1.14276149</v>
      </c>
      <c r="P482" s="113">
        <f t="shared" si="375"/>
        <v>482.15503224000003</v>
      </c>
      <c r="Q482" s="167">
        <f t="shared" si="388"/>
        <v>0</v>
      </c>
      <c r="R482" s="168">
        <f t="shared" si="384"/>
        <v>0</v>
      </c>
      <c r="S482" s="113">
        <f t="shared" si="376"/>
        <v>0</v>
      </c>
      <c r="T482" s="123">
        <f t="shared" si="385"/>
        <v>9.4700000000000006E-2</v>
      </c>
      <c r="U482" s="121">
        <f t="shared" si="366"/>
        <v>12</v>
      </c>
      <c r="V482" s="121">
        <v>252</v>
      </c>
      <c r="W482" s="120">
        <f t="shared" si="377"/>
        <v>1.0043178829999999</v>
      </c>
      <c r="X482" s="113">
        <f t="shared" si="378"/>
        <v>2.0818890099999998</v>
      </c>
      <c r="Y482" s="113">
        <f t="shared" si="379"/>
        <v>0</v>
      </c>
      <c r="Z482" s="126" t="str">
        <f t="shared" si="389"/>
        <v>J=</v>
      </c>
      <c r="AA482" s="118">
        <f t="shared" si="390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80"/>
        <v>44720</v>
      </c>
      <c r="B483" s="113">
        <f t="shared" si="372"/>
        <v>484.66627374000001</v>
      </c>
      <c r="C483" s="113">
        <f t="shared" si="386"/>
        <v>421.92096642000001</v>
      </c>
      <c r="D483" s="114">
        <f t="shared" si="381"/>
        <v>6315.93</v>
      </c>
      <c r="E483" s="115">
        <f t="shared" si="368"/>
        <v>6382.88</v>
      </c>
      <c r="F483" s="116">
        <f t="shared" si="369"/>
        <v>44671</v>
      </c>
      <c r="G483" s="117">
        <f t="shared" si="373"/>
        <v>1.0600180812643467E-2</v>
      </c>
      <c r="H483" s="118">
        <f t="shared" si="387"/>
        <v>44732</v>
      </c>
      <c r="I483" s="118">
        <f t="shared" si="374"/>
        <v>44732</v>
      </c>
      <c r="J483" s="119">
        <f t="shared" si="382"/>
        <v>20</v>
      </c>
      <c r="K483" s="119">
        <f t="shared" si="371"/>
        <v>13</v>
      </c>
      <c r="L483" s="8">
        <f t="shared" si="383"/>
        <v>1.0068773900000001</v>
      </c>
      <c r="M483" s="120">
        <f t="shared" si="370"/>
        <v>1.0162005000000001</v>
      </c>
      <c r="N483" s="120">
        <f t="shared" si="391"/>
        <v>1.1355544808805047</v>
      </c>
      <c r="O483" s="113">
        <f t="shared" si="367"/>
        <v>1.1433641299999999</v>
      </c>
      <c r="P483" s="113">
        <f t="shared" si="375"/>
        <v>482.40929869000001</v>
      </c>
      <c r="Q483" s="167">
        <f t="shared" si="388"/>
        <v>0</v>
      </c>
      <c r="R483" s="168">
        <f t="shared" si="384"/>
        <v>0</v>
      </c>
      <c r="S483" s="113">
        <f t="shared" si="376"/>
        <v>0</v>
      </c>
      <c r="T483" s="123">
        <f t="shared" si="385"/>
        <v>9.4700000000000006E-2</v>
      </c>
      <c r="U483" s="121">
        <f t="shared" si="366"/>
        <v>13</v>
      </c>
      <c r="V483" s="121">
        <v>252</v>
      </c>
      <c r="W483" s="120">
        <f t="shared" si="377"/>
        <v>1.004678548</v>
      </c>
      <c r="X483" s="113">
        <f t="shared" si="378"/>
        <v>2.2569750499999999</v>
      </c>
      <c r="Y483" s="113">
        <f t="shared" si="379"/>
        <v>0</v>
      </c>
      <c r="Z483" s="126" t="str">
        <f t="shared" si="389"/>
        <v>J=</v>
      </c>
      <c r="AA483" s="118">
        <f t="shared" si="390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80"/>
        <v>44721</v>
      </c>
      <c r="B484" s="113">
        <f t="shared" si="372"/>
        <v>485.09600713000003</v>
      </c>
      <c r="C484" s="113">
        <f t="shared" si="386"/>
        <v>421.92096642000001</v>
      </c>
      <c r="D484" s="114">
        <f t="shared" si="381"/>
        <v>6315.93</v>
      </c>
      <c r="E484" s="115">
        <f t="shared" si="368"/>
        <v>6382.88</v>
      </c>
      <c r="F484" s="116">
        <f t="shared" si="369"/>
        <v>44671</v>
      </c>
      <c r="G484" s="117">
        <f t="shared" si="373"/>
        <v>1.0600180812643467E-2</v>
      </c>
      <c r="H484" s="118">
        <f t="shared" si="387"/>
        <v>44732</v>
      </c>
      <c r="I484" s="118">
        <f t="shared" si="374"/>
        <v>44732</v>
      </c>
      <c r="J484" s="119">
        <f t="shared" si="382"/>
        <v>20</v>
      </c>
      <c r="K484" s="119">
        <f t="shared" si="371"/>
        <v>14</v>
      </c>
      <c r="L484" s="8">
        <f t="shared" si="383"/>
        <v>1.00740838</v>
      </c>
      <c r="M484" s="120">
        <f t="shared" si="370"/>
        <v>1.0162005000000001</v>
      </c>
      <c r="N484" s="120">
        <f t="shared" si="391"/>
        <v>1.1355544808805047</v>
      </c>
      <c r="O484" s="113">
        <f t="shared" si="367"/>
        <v>1.1439670900000001</v>
      </c>
      <c r="P484" s="113">
        <f t="shared" si="375"/>
        <v>482.66370016000002</v>
      </c>
      <c r="Q484" s="167">
        <f t="shared" si="388"/>
        <v>0</v>
      </c>
      <c r="R484" s="168">
        <f t="shared" si="384"/>
        <v>0</v>
      </c>
      <c r="S484" s="113">
        <f t="shared" si="376"/>
        <v>0</v>
      </c>
      <c r="T484" s="123">
        <f t="shared" si="385"/>
        <v>9.4700000000000006E-2</v>
      </c>
      <c r="U484" s="121">
        <f t="shared" si="366"/>
        <v>14</v>
      </c>
      <c r="V484" s="121">
        <v>252</v>
      </c>
      <c r="W484" s="120">
        <f t="shared" si="377"/>
        <v>1.005039341</v>
      </c>
      <c r="X484" s="113">
        <f t="shared" si="378"/>
        <v>2.43230697</v>
      </c>
      <c r="Y484" s="113">
        <f t="shared" si="379"/>
        <v>0</v>
      </c>
      <c r="Z484" s="126" t="str">
        <f t="shared" si="389"/>
        <v>J=</v>
      </c>
      <c r="AA484" s="118">
        <f t="shared" si="390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80"/>
        <v>44722</v>
      </c>
      <c r="B485" s="113">
        <f t="shared" si="372"/>
        <v>485.52612259999995</v>
      </c>
      <c r="C485" s="113">
        <f t="shared" si="386"/>
        <v>421.92096642000001</v>
      </c>
      <c r="D485" s="114">
        <f t="shared" si="381"/>
        <v>6315.93</v>
      </c>
      <c r="E485" s="115">
        <f t="shared" si="368"/>
        <v>6382.88</v>
      </c>
      <c r="F485" s="116">
        <f t="shared" si="369"/>
        <v>44671</v>
      </c>
      <c r="G485" s="117">
        <f t="shared" si="373"/>
        <v>1.0600180812643467E-2</v>
      </c>
      <c r="H485" s="118">
        <f t="shared" si="387"/>
        <v>44732</v>
      </c>
      <c r="I485" s="118">
        <f t="shared" si="374"/>
        <v>44732</v>
      </c>
      <c r="J485" s="119">
        <f t="shared" si="382"/>
        <v>20</v>
      </c>
      <c r="K485" s="119">
        <f t="shared" si="371"/>
        <v>15</v>
      </c>
      <c r="L485" s="8">
        <f t="shared" si="383"/>
        <v>1.00793964</v>
      </c>
      <c r="M485" s="120">
        <f t="shared" si="370"/>
        <v>1.0162005000000001</v>
      </c>
      <c r="N485" s="120">
        <f t="shared" si="391"/>
        <v>1.1355544808805047</v>
      </c>
      <c r="O485" s="113">
        <f t="shared" si="367"/>
        <v>1.1445703700000001</v>
      </c>
      <c r="P485" s="113">
        <f t="shared" si="375"/>
        <v>482.91823663999998</v>
      </c>
      <c r="Q485" s="167">
        <f t="shared" si="388"/>
        <v>0</v>
      </c>
      <c r="R485" s="168">
        <f t="shared" si="384"/>
        <v>0</v>
      </c>
      <c r="S485" s="113">
        <f t="shared" si="376"/>
        <v>0</v>
      </c>
      <c r="T485" s="123">
        <f t="shared" si="385"/>
        <v>9.4700000000000006E-2</v>
      </c>
      <c r="U485" s="121">
        <f t="shared" ref="U485:U548" si="392">IF(Q484&gt;0,1,IF(K485=K484,U484,U484+1))</f>
        <v>15</v>
      </c>
      <c r="V485" s="121">
        <v>252</v>
      </c>
      <c r="W485" s="120">
        <f t="shared" si="377"/>
        <v>1.0054002639999999</v>
      </c>
      <c r="X485" s="113">
        <f t="shared" si="378"/>
        <v>2.6078859599999999</v>
      </c>
      <c r="Y485" s="113">
        <f t="shared" si="379"/>
        <v>0</v>
      </c>
      <c r="Z485" s="126" t="str">
        <f t="shared" si="389"/>
        <v>J=</v>
      </c>
      <c r="AA485" s="118">
        <f t="shared" si="390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80"/>
        <v>44723</v>
      </c>
      <c r="B486" s="113">
        <f t="shared" si="372"/>
        <v>485.95662041999998</v>
      </c>
      <c r="C486" s="113">
        <f t="shared" si="386"/>
        <v>421.92096642000001</v>
      </c>
      <c r="D486" s="114">
        <f t="shared" si="381"/>
        <v>6315.93</v>
      </c>
      <c r="E486" s="115">
        <f t="shared" si="368"/>
        <v>6382.88</v>
      </c>
      <c r="F486" s="116">
        <f t="shared" si="369"/>
        <v>44671</v>
      </c>
      <c r="G486" s="117">
        <f t="shared" si="373"/>
        <v>1.0600180812643467E-2</v>
      </c>
      <c r="H486" s="118">
        <f t="shared" si="387"/>
        <v>44732</v>
      </c>
      <c r="I486" s="118">
        <f t="shared" si="374"/>
        <v>44732</v>
      </c>
      <c r="J486" s="119">
        <f t="shared" si="382"/>
        <v>20</v>
      </c>
      <c r="K486" s="119">
        <f t="shared" si="371"/>
        <v>16</v>
      </c>
      <c r="L486" s="8">
        <f t="shared" si="383"/>
        <v>1.0084711900000001</v>
      </c>
      <c r="M486" s="120">
        <f t="shared" si="370"/>
        <v>1.0162005000000001</v>
      </c>
      <c r="N486" s="120">
        <f t="shared" si="391"/>
        <v>1.1355544808805047</v>
      </c>
      <c r="O486" s="113">
        <f t="shared" si="367"/>
        <v>1.1451739700000001</v>
      </c>
      <c r="P486" s="113">
        <f t="shared" si="375"/>
        <v>483.17290814</v>
      </c>
      <c r="Q486" s="167">
        <f t="shared" si="388"/>
        <v>0</v>
      </c>
      <c r="R486" s="168">
        <f t="shared" si="384"/>
        <v>0</v>
      </c>
      <c r="S486" s="113">
        <f t="shared" si="376"/>
        <v>0</v>
      </c>
      <c r="T486" s="123">
        <f t="shared" si="385"/>
        <v>9.4700000000000006E-2</v>
      </c>
      <c r="U486" s="121">
        <f t="shared" si="392"/>
        <v>16</v>
      </c>
      <c r="V486" s="121">
        <v>252</v>
      </c>
      <c r="W486" s="120">
        <f t="shared" si="377"/>
        <v>1.0057613169999999</v>
      </c>
      <c r="X486" s="113">
        <f t="shared" si="378"/>
        <v>2.78371228</v>
      </c>
      <c r="Y486" s="113">
        <f t="shared" si="379"/>
        <v>0</v>
      </c>
      <c r="Z486" s="126" t="str">
        <f t="shared" si="389"/>
        <v>J=</v>
      </c>
      <c r="AA486" s="118">
        <f t="shared" si="390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80"/>
        <v>44724</v>
      </c>
      <c r="B487" s="113">
        <f t="shared" si="372"/>
        <v>485.95662041999998</v>
      </c>
      <c r="C487" s="113">
        <f t="shared" si="386"/>
        <v>421.92096642000001</v>
      </c>
      <c r="D487" s="114">
        <f t="shared" si="381"/>
        <v>6315.93</v>
      </c>
      <c r="E487" s="115">
        <f t="shared" si="368"/>
        <v>6382.88</v>
      </c>
      <c r="F487" s="116">
        <f t="shared" si="369"/>
        <v>44671</v>
      </c>
      <c r="G487" s="117">
        <f t="shared" si="373"/>
        <v>1.0600180812643467E-2</v>
      </c>
      <c r="H487" s="118">
        <f t="shared" si="387"/>
        <v>44732</v>
      </c>
      <c r="I487" s="118">
        <f t="shared" si="374"/>
        <v>44732</v>
      </c>
      <c r="J487" s="119">
        <f t="shared" si="382"/>
        <v>20</v>
      </c>
      <c r="K487" s="119">
        <f t="shared" si="371"/>
        <v>16</v>
      </c>
      <c r="L487" s="8">
        <f t="shared" si="383"/>
        <v>1.0084711900000001</v>
      </c>
      <c r="M487" s="120">
        <f t="shared" si="370"/>
        <v>1.0162005000000001</v>
      </c>
      <c r="N487" s="120">
        <f t="shared" si="391"/>
        <v>1.1355544808805047</v>
      </c>
      <c r="O487" s="113">
        <f t="shared" si="367"/>
        <v>1.1451739700000001</v>
      </c>
      <c r="P487" s="113">
        <f t="shared" si="375"/>
        <v>483.17290814</v>
      </c>
      <c r="Q487" s="167">
        <f t="shared" si="388"/>
        <v>0</v>
      </c>
      <c r="R487" s="168">
        <f t="shared" si="384"/>
        <v>0</v>
      </c>
      <c r="S487" s="113">
        <f t="shared" si="376"/>
        <v>0</v>
      </c>
      <c r="T487" s="123">
        <f t="shared" si="385"/>
        <v>9.4700000000000006E-2</v>
      </c>
      <c r="U487" s="121">
        <f t="shared" si="392"/>
        <v>16</v>
      </c>
      <c r="V487" s="121">
        <v>252</v>
      </c>
      <c r="W487" s="120">
        <f t="shared" si="377"/>
        <v>1.0057613169999999</v>
      </c>
      <c r="X487" s="113">
        <f t="shared" si="378"/>
        <v>2.78371228</v>
      </c>
      <c r="Y487" s="113">
        <f t="shared" si="379"/>
        <v>0</v>
      </c>
      <c r="Z487" s="126" t="str">
        <f t="shared" si="389"/>
        <v>J=</v>
      </c>
      <c r="AA487" s="118">
        <f t="shared" si="390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80"/>
        <v>44725</v>
      </c>
      <c r="B488" s="113">
        <f t="shared" si="372"/>
        <v>485.95662041999998</v>
      </c>
      <c r="C488" s="113">
        <f t="shared" si="386"/>
        <v>421.92096642000001</v>
      </c>
      <c r="D488" s="114">
        <f t="shared" si="381"/>
        <v>6315.93</v>
      </c>
      <c r="E488" s="115">
        <f t="shared" si="368"/>
        <v>6382.88</v>
      </c>
      <c r="F488" s="116">
        <f t="shared" si="369"/>
        <v>44671</v>
      </c>
      <c r="G488" s="117">
        <f t="shared" si="373"/>
        <v>1.0600180812643467E-2</v>
      </c>
      <c r="H488" s="118">
        <f t="shared" si="387"/>
        <v>44732</v>
      </c>
      <c r="I488" s="118">
        <f t="shared" si="374"/>
        <v>44732</v>
      </c>
      <c r="J488" s="119">
        <f t="shared" si="382"/>
        <v>20</v>
      </c>
      <c r="K488" s="119">
        <f t="shared" si="371"/>
        <v>16</v>
      </c>
      <c r="L488" s="8">
        <f t="shared" si="383"/>
        <v>1.0084711900000001</v>
      </c>
      <c r="M488" s="120">
        <f t="shared" si="370"/>
        <v>1.0162005000000001</v>
      </c>
      <c r="N488" s="120">
        <f t="shared" si="391"/>
        <v>1.1355544808805047</v>
      </c>
      <c r="O488" s="113">
        <f t="shared" si="367"/>
        <v>1.1451739700000001</v>
      </c>
      <c r="P488" s="113">
        <f t="shared" si="375"/>
        <v>483.17290814</v>
      </c>
      <c r="Q488" s="167">
        <f t="shared" si="388"/>
        <v>0</v>
      </c>
      <c r="R488" s="168">
        <f t="shared" si="384"/>
        <v>0</v>
      </c>
      <c r="S488" s="113">
        <f t="shared" si="376"/>
        <v>0</v>
      </c>
      <c r="T488" s="123">
        <f t="shared" si="385"/>
        <v>9.4700000000000006E-2</v>
      </c>
      <c r="U488" s="121">
        <f t="shared" si="392"/>
        <v>16</v>
      </c>
      <c r="V488" s="121">
        <v>252</v>
      </c>
      <c r="W488" s="120">
        <f t="shared" si="377"/>
        <v>1.0057613169999999</v>
      </c>
      <c r="X488" s="113">
        <f t="shared" si="378"/>
        <v>2.78371228</v>
      </c>
      <c r="Y488" s="113">
        <f t="shared" si="379"/>
        <v>0</v>
      </c>
      <c r="Z488" s="126" t="str">
        <f t="shared" si="389"/>
        <v>J=</v>
      </c>
      <c r="AA488" s="118">
        <f t="shared" si="390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80"/>
        <v>44726</v>
      </c>
      <c r="B489" s="113">
        <f t="shared" si="372"/>
        <v>486.38749658</v>
      </c>
      <c r="C489" s="113">
        <f t="shared" si="386"/>
        <v>421.92096642000001</v>
      </c>
      <c r="D489" s="114">
        <f t="shared" si="381"/>
        <v>6315.93</v>
      </c>
      <c r="E489" s="115">
        <f t="shared" si="368"/>
        <v>6382.88</v>
      </c>
      <c r="F489" s="116">
        <f t="shared" si="369"/>
        <v>44671</v>
      </c>
      <c r="G489" s="117">
        <f t="shared" si="373"/>
        <v>1.0600180812643467E-2</v>
      </c>
      <c r="H489" s="118">
        <f t="shared" si="387"/>
        <v>44732</v>
      </c>
      <c r="I489" s="118">
        <f t="shared" si="374"/>
        <v>44732</v>
      </c>
      <c r="J489" s="119">
        <f t="shared" si="382"/>
        <v>20</v>
      </c>
      <c r="K489" s="119">
        <f t="shared" si="371"/>
        <v>17</v>
      </c>
      <c r="L489" s="8">
        <f t="shared" si="383"/>
        <v>1.00900301</v>
      </c>
      <c r="M489" s="120">
        <f t="shared" si="370"/>
        <v>1.0162005000000001</v>
      </c>
      <c r="N489" s="120">
        <f t="shared" si="391"/>
        <v>1.1355544808805047</v>
      </c>
      <c r="O489" s="113">
        <f t="shared" ref="O489:O552" si="393">TRUNC(TRUNC((L489*N489),15),8)</f>
        <v>1.14577788</v>
      </c>
      <c r="P489" s="113">
        <f t="shared" si="375"/>
        <v>483.42771042999999</v>
      </c>
      <c r="Q489" s="167">
        <f t="shared" si="388"/>
        <v>0</v>
      </c>
      <c r="R489" s="168">
        <f t="shared" si="384"/>
        <v>0</v>
      </c>
      <c r="S489" s="113">
        <f t="shared" si="376"/>
        <v>0</v>
      </c>
      <c r="T489" s="123">
        <f t="shared" si="385"/>
        <v>9.4700000000000006E-2</v>
      </c>
      <c r="U489" s="121">
        <f t="shared" si="392"/>
        <v>17</v>
      </c>
      <c r="V489" s="121">
        <v>252</v>
      </c>
      <c r="W489" s="120">
        <f t="shared" si="377"/>
        <v>1.0061225</v>
      </c>
      <c r="X489" s="113">
        <f t="shared" si="378"/>
        <v>2.9597861499999998</v>
      </c>
      <c r="Y489" s="113">
        <f t="shared" si="379"/>
        <v>0</v>
      </c>
      <c r="Z489" s="126" t="str">
        <f t="shared" si="389"/>
        <v>J=</v>
      </c>
      <c r="AA489" s="118">
        <f t="shared" si="390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80"/>
        <v>44727</v>
      </c>
      <c r="B490" s="113">
        <f t="shared" si="372"/>
        <v>486.81875932999998</v>
      </c>
      <c r="C490" s="113">
        <f t="shared" si="386"/>
        <v>421.92096642000001</v>
      </c>
      <c r="D490" s="114">
        <f t="shared" si="381"/>
        <v>6315.93</v>
      </c>
      <c r="E490" s="115">
        <f t="shared" ref="E490:E553" si="394">IF($K490=1,VLOOKUP($A489,$AO$10:$AS$131,4),E489)</f>
        <v>6382.88</v>
      </c>
      <c r="F490" s="116">
        <f t="shared" ref="F490:F553" si="395">IF($K490=1,VLOOKUP($A489,$AO$10:$AS$131,5),F489)</f>
        <v>44671</v>
      </c>
      <c r="G490" s="117">
        <f t="shared" si="373"/>
        <v>1.0600180812643467E-2</v>
      </c>
      <c r="H490" s="118">
        <f t="shared" si="387"/>
        <v>44732</v>
      </c>
      <c r="I490" s="118">
        <f t="shared" si="374"/>
        <v>44732</v>
      </c>
      <c r="J490" s="119">
        <f t="shared" si="382"/>
        <v>20</v>
      </c>
      <c r="K490" s="119">
        <f t="shared" si="371"/>
        <v>18</v>
      </c>
      <c r="L490" s="8">
        <f t="shared" si="383"/>
        <v>1.00953512</v>
      </c>
      <c r="M490" s="120">
        <f t="shared" ref="M490:M553" si="396">IF(I490&gt;I489,L489,M489)</f>
        <v>1.0162005000000001</v>
      </c>
      <c r="N490" s="120">
        <f t="shared" si="391"/>
        <v>1.1355544808805047</v>
      </c>
      <c r="O490" s="113">
        <f t="shared" si="393"/>
        <v>1.1463821199999999</v>
      </c>
      <c r="P490" s="113">
        <f t="shared" si="375"/>
        <v>483.68265194999998</v>
      </c>
      <c r="Q490" s="167">
        <f t="shared" si="388"/>
        <v>0</v>
      </c>
      <c r="R490" s="168">
        <f t="shared" si="384"/>
        <v>0</v>
      </c>
      <c r="S490" s="113">
        <f t="shared" si="376"/>
        <v>0</v>
      </c>
      <c r="T490" s="123">
        <f t="shared" si="385"/>
        <v>9.4700000000000006E-2</v>
      </c>
      <c r="U490" s="121">
        <f t="shared" si="392"/>
        <v>18</v>
      </c>
      <c r="V490" s="121">
        <v>252</v>
      </c>
      <c r="W490" s="120">
        <f t="shared" si="377"/>
        <v>1.0064838119999999</v>
      </c>
      <c r="X490" s="113">
        <f t="shared" si="378"/>
        <v>3.1361073799999999</v>
      </c>
      <c r="Y490" s="113">
        <f t="shared" si="379"/>
        <v>0</v>
      </c>
      <c r="Z490" s="126" t="str">
        <f t="shared" si="389"/>
        <v>J=</v>
      </c>
      <c r="AA490" s="118">
        <f t="shared" si="390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80"/>
        <v>44728</v>
      </c>
      <c r="B491" s="113">
        <f t="shared" si="372"/>
        <v>487.25040515999996</v>
      </c>
      <c r="C491" s="113">
        <f t="shared" si="386"/>
        <v>421.92096642000001</v>
      </c>
      <c r="D491" s="114">
        <f t="shared" si="381"/>
        <v>6315.93</v>
      </c>
      <c r="E491" s="115">
        <f t="shared" si="394"/>
        <v>6382.88</v>
      </c>
      <c r="F491" s="116">
        <f t="shared" si="395"/>
        <v>44671</v>
      </c>
      <c r="G491" s="117">
        <f t="shared" si="373"/>
        <v>1.0600180812643467E-2</v>
      </c>
      <c r="H491" s="118">
        <f t="shared" si="387"/>
        <v>44732</v>
      </c>
      <c r="I491" s="118">
        <f t="shared" si="374"/>
        <v>44732</v>
      </c>
      <c r="J491" s="119">
        <f t="shared" si="382"/>
        <v>20</v>
      </c>
      <c r="K491" s="119">
        <f t="shared" si="371"/>
        <v>19</v>
      </c>
      <c r="L491" s="8">
        <f t="shared" si="383"/>
        <v>1.0100675100000001</v>
      </c>
      <c r="M491" s="120">
        <f t="shared" si="396"/>
        <v>1.0162005000000001</v>
      </c>
      <c r="N491" s="120">
        <f t="shared" si="391"/>
        <v>1.1355544808805047</v>
      </c>
      <c r="O491" s="113">
        <f t="shared" si="393"/>
        <v>1.1469866799999999</v>
      </c>
      <c r="P491" s="113">
        <f t="shared" si="375"/>
        <v>483.93772848999998</v>
      </c>
      <c r="Q491" s="167">
        <f t="shared" si="388"/>
        <v>0</v>
      </c>
      <c r="R491" s="168">
        <f t="shared" si="384"/>
        <v>0</v>
      </c>
      <c r="S491" s="113">
        <f t="shared" si="376"/>
        <v>0</v>
      </c>
      <c r="T491" s="123">
        <f t="shared" si="385"/>
        <v>9.4700000000000006E-2</v>
      </c>
      <c r="U491" s="121">
        <f t="shared" si="392"/>
        <v>19</v>
      </c>
      <c r="V491" s="121">
        <v>252</v>
      </c>
      <c r="W491" s="120">
        <f t="shared" si="377"/>
        <v>1.0068452539999999</v>
      </c>
      <c r="X491" s="113">
        <f t="shared" si="378"/>
        <v>3.3126766700000001</v>
      </c>
      <c r="Y491" s="113">
        <f t="shared" si="379"/>
        <v>0</v>
      </c>
      <c r="Z491" s="126" t="str">
        <f t="shared" si="389"/>
        <v>J=</v>
      </c>
      <c r="AA491" s="118">
        <f t="shared" si="390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80"/>
        <v>44729</v>
      </c>
      <c r="B492" s="113">
        <f t="shared" si="372"/>
        <v>487.25040515999996</v>
      </c>
      <c r="C492" s="113">
        <f t="shared" si="386"/>
        <v>421.92096642000001</v>
      </c>
      <c r="D492" s="114">
        <f t="shared" si="381"/>
        <v>6315.93</v>
      </c>
      <c r="E492" s="115">
        <f t="shared" si="394"/>
        <v>6382.88</v>
      </c>
      <c r="F492" s="116">
        <f t="shared" si="395"/>
        <v>44671</v>
      </c>
      <c r="G492" s="117">
        <f t="shared" si="373"/>
        <v>1.0600180812643467E-2</v>
      </c>
      <c r="H492" s="118">
        <f t="shared" si="387"/>
        <v>44732</v>
      </c>
      <c r="I492" s="118">
        <f t="shared" si="374"/>
        <v>44732</v>
      </c>
      <c r="J492" s="119">
        <f t="shared" si="382"/>
        <v>20</v>
      </c>
      <c r="K492" s="119">
        <f t="shared" si="371"/>
        <v>19</v>
      </c>
      <c r="L492" s="8">
        <f t="shared" si="383"/>
        <v>1.0100675100000001</v>
      </c>
      <c r="M492" s="120">
        <f t="shared" si="396"/>
        <v>1.0162005000000001</v>
      </c>
      <c r="N492" s="120">
        <f t="shared" si="391"/>
        <v>1.1355544808805047</v>
      </c>
      <c r="O492" s="113">
        <f t="shared" si="393"/>
        <v>1.1469866799999999</v>
      </c>
      <c r="P492" s="113">
        <f t="shared" si="375"/>
        <v>483.93772848999998</v>
      </c>
      <c r="Q492" s="167">
        <f t="shared" si="388"/>
        <v>0</v>
      </c>
      <c r="R492" s="168">
        <f t="shared" si="384"/>
        <v>0</v>
      </c>
      <c r="S492" s="113">
        <f t="shared" si="376"/>
        <v>0</v>
      </c>
      <c r="T492" s="123">
        <f t="shared" si="385"/>
        <v>9.4700000000000006E-2</v>
      </c>
      <c r="U492" s="121">
        <f t="shared" si="392"/>
        <v>19</v>
      </c>
      <c r="V492" s="121">
        <v>252</v>
      </c>
      <c r="W492" s="120">
        <f t="shared" si="377"/>
        <v>1.0068452539999999</v>
      </c>
      <c r="X492" s="113">
        <f t="shared" si="378"/>
        <v>3.3126766700000001</v>
      </c>
      <c r="Y492" s="113">
        <f t="shared" si="379"/>
        <v>0</v>
      </c>
      <c r="Z492" s="126" t="str">
        <f t="shared" si="389"/>
        <v>J=</v>
      </c>
      <c r="AA492" s="118">
        <f t="shared" si="390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80"/>
        <v>44730</v>
      </c>
      <c r="B493" s="113">
        <f t="shared" si="372"/>
        <v>487.68243382999998</v>
      </c>
      <c r="C493" s="113">
        <f t="shared" si="386"/>
        <v>421.92096642000001</v>
      </c>
      <c r="D493" s="114">
        <f t="shared" si="381"/>
        <v>6315.93</v>
      </c>
      <c r="E493" s="115">
        <f t="shared" si="394"/>
        <v>6382.88</v>
      </c>
      <c r="F493" s="116">
        <f t="shared" si="395"/>
        <v>44671</v>
      </c>
      <c r="G493" s="117">
        <f t="shared" si="373"/>
        <v>1.0600180812643467E-2</v>
      </c>
      <c r="H493" s="118">
        <f t="shared" si="387"/>
        <v>44732</v>
      </c>
      <c r="I493" s="118">
        <f t="shared" si="374"/>
        <v>44732</v>
      </c>
      <c r="J493" s="119">
        <f t="shared" si="382"/>
        <v>20</v>
      </c>
      <c r="K493" s="119">
        <f t="shared" si="371"/>
        <v>20</v>
      </c>
      <c r="L493" s="8">
        <f t="shared" si="383"/>
        <v>1.01060018</v>
      </c>
      <c r="M493" s="120">
        <f t="shared" si="396"/>
        <v>1.0162005000000001</v>
      </c>
      <c r="N493" s="120">
        <f t="shared" si="391"/>
        <v>1.1355544808805047</v>
      </c>
      <c r="O493" s="113">
        <f t="shared" si="393"/>
        <v>1.14759156</v>
      </c>
      <c r="P493" s="113">
        <f t="shared" si="375"/>
        <v>484.19294005</v>
      </c>
      <c r="Q493" s="167">
        <f t="shared" si="388"/>
        <v>0</v>
      </c>
      <c r="R493" s="168">
        <f t="shared" si="384"/>
        <v>0</v>
      </c>
      <c r="S493" s="113">
        <f t="shared" si="376"/>
        <v>0</v>
      </c>
      <c r="T493" s="123">
        <f t="shared" si="385"/>
        <v>9.4700000000000006E-2</v>
      </c>
      <c r="U493" s="121">
        <f t="shared" si="392"/>
        <v>20</v>
      </c>
      <c r="V493" s="121">
        <v>252</v>
      </c>
      <c r="W493" s="120">
        <f t="shared" si="377"/>
        <v>1.0072068249999999</v>
      </c>
      <c r="X493" s="113">
        <f t="shared" si="378"/>
        <v>3.4894937800000001</v>
      </c>
      <c r="Y493" s="113">
        <f t="shared" si="379"/>
        <v>0</v>
      </c>
      <c r="Z493" s="126" t="str">
        <f t="shared" si="389"/>
        <v>J=</v>
      </c>
      <c r="AA493" s="118">
        <f t="shared" si="390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80"/>
        <v>44731</v>
      </c>
      <c r="B494" s="113">
        <f t="shared" si="372"/>
        <v>487.68243382999998</v>
      </c>
      <c r="C494" s="113">
        <f t="shared" si="386"/>
        <v>421.92096642000001</v>
      </c>
      <c r="D494" s="114">
        <f t="shared" si="381"/>
        <v>6315.93</v>
      </c>
      <c r="E494" s="115">
        <f t="shared" si="394"/>
        <v>6382.88</v>
      </c>
      <c r="F494" s="116">
        <f t="shared" si="395"/>
        <v>44671</v>
      </c>
      <c r="G494" s="117">
        <f t="shared" si="373"/>
        <v>1.0600180812643467E-2</v>
      </c>
      <c r="H494" s="118">
        <f t="shared" si="387"/>
        <v>44732</v>
      </c>
      <c r="I494" s="118">
        <f t="shared" si="374"/>
        <v>44732</v>
      </c>
      <c r="J494" s="119">
        <f t="shared" si="382"/>
        <v>20</v>
      </c>
      <c r="K494" s="119">
        <f t="shared" ref="K494:K557" si="397">(J494-(NETWORKDAYS(A494,I494,AD$148:AD$502)-1))</f>
        <v>20</v>
      </c>
      <c r="L494" s="8">
        <f t="shared" si="383"/>
        <v>1.01060018</v>
      </c>
      <c r="M494" s="120">
        <f t="shared" si="396"/>
        <v>1.0162005000000001</v>
      </c>
      <c r="N494" s="120">
        <f t="shared" si="391"/>
        <v>1.1355544808805047</v>
      </c>
      <c r="O494" s="113">
        <f t="shared" si="393"/>
        <v>1.14759156</v>
      </c>
      <c r="P494" s="113">
        <f t="shared" si="375"/>
        <v>484.19294005</v>
      </c>
      <c r="Q494" s="167">
        <f t="shared" si="388"/>
        <v>0</v>
      </c>
      <c r="R494" s="168">
        <f t="shared" si="384"/>
        <v>0</v>
      </c>
      <c r="S494" s="113">
        <f t="shared" si="376"/>
        <v>0</v>
      </c>
      <c r="T494" s="123">
        <f t="shared" si="385"/>
        <v>9.4700000000000006E-2</v>
      </c>
      <c r="U494" s="121">
        <f t="shared" si="392"/>
        <v>20</v>
      </c>
      <c r="V494" s="121">
        <v>252</v>
      </c>
      <c r="W494" s="120">
        <f t="shared" si="377"/>
        <v>1.0072068249999999</v>
      </c>
      <c r="X494" s="113">
        <f t="shared" si="378"/>
        <v>3.4894937800000001</v>
      </c>
      <c r="Y494" s="113">
        <f t="shared" si="379"/>
        <v>0</v>
      </c>
      <c r="Z494" s="126" t="str">
        <f t="shared" si="389"/>
        <v>J=</v>
      </c>
      <c r="AA494" s="118">
        <f t="shared" si="390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80"/>
        <v>44732</v>
      </c>
      <c r="B495" s="113">
        <f t="shared" si="372"/>
        <v>487.68243382999998</v>
      </c>
      <c r="C495" s="113">
        <f t="shared" si="386"/>
        <v>421.92096642000001</v>
      </c>
      <c r="D495" s="114">
        <f t="shared" si="381"/>
        <v>6315.93</v>
      </c>
      <c r="E495" s="115">
        <f t="shared" si="394"/>
        <v>6382.88</v>
      </c>
      <c r="F495" s="116">
        <f t="shared" si="395"/>
        <v>44671</v>
      </c>
      <c r="G495" s="117">
        <f t="shared" si="373"/>
        <v>1.0600180812643467E-2</v>
      </c>
      <c r="H495" s="118">
        <f t="shared" si="387"/>
        <v>44762</v>
      </c>
      <c r="I495" s="118">
        <f t="shared" si="374"/>
        <v>44732</v>
      </c>
      <c r="J495" s="119">
        <f t="shared" si="382"/>
        <v>20</v>
      </c>
      <c r="K495" s="119">
        <f t="shared" si="397"/>
        <v>20</v>
      </c>
      <c r="L495" s="8">
        <f t="shared" si="383"/>
        <v>1.01060018</v>
      </c>
      <c r="M495" s="120">
        <f t="shared" si="396"/>
        <v>1.0162005000000001</v>
      </c>
      <c r="N495" s="120">
        <f t="shared" si="391"/>
        <v>1.1355544808805047</v>
      </c>
      <c r="O495" s="113">
        <f t="shared" si="393"/>
        <v>1.14759156</v>
      </c>
      <c r="P495" s="113">
        <f t="shared" si="375"/>
        <v>484.19294005</v>
      </c>
      <c r="Q495" s="167">
        <f t="shared" si="388"/>
        <v>16</v>
      </c>
      <c r="R495" s="168">
        <f t="shared" si="384"/>
        <v>6.7069841738391547E-2</v>
      </c>
      <c r="S495" s="113">
        <f t="shared" si="376"/>
        <v>32.474743859999997</v>
      </c>
      <c r="T495" s="123">
        <f t="shared" si="385"/>
        <v>9.4700000000000006E-2</v>
      </c>
      <c r="U495" s="121">
        <f t="shared" si="392"/>
        <v>20</v>
      </c>
      <c r="V495" s="121">
        <v>252</v>
      </c>
      <c r="W495" s="120">
        <f t="shared" si="377"/>
        <v>1.0072068249999999</v>
      </c>
      <c r="X495" s="113">
        <f t="shared" si="378"/>
        <v>3.4894937800000001</v>
      </c>
      <c r="Y495" s="113">
        <f t="shared" si="379"/>
        <v>35.964237639999993</v>
      </c>
      <c r="Z495" s="126" t="str">
        <f t="shared" si="389"/>
        <v>J=</v>
      </c>
      <c r="AA495" s="118">
        <f t="shared" si="390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80"/>
        <v>44733</v>
      </c>
      <c r="B496" s="113">
        <f t="shared" si="372"/>
        <v>451.97673664999996</v>
      </c>
      <c r="C496" s="113">
        <f t="shared" si="386"/>
        <v>393.62279397999998</v>
      </c>
      <c r="D496" s="114">
        <f t="shared" si="381"/>
        <v>6382.88</v>
      </c>
      <c r="E496" s="115">
        <f t="shared" si="394"/>
        <v>6412.88</v>
      </c>
      <c r="F496" s="116">
        <f t="shared" si="395"/>
        <v>44701</v>
      </c>
      <c r="G496" s="117">
        <f t="shared" si="373"/>
        <v>4.7000726944577131E-3</v>
      </c>
      <c r="H496" s="118">
        <f t="shared" si="387"/>
        <v>44762</v>
      </c>
      <c r="I496" s="118">
        <f t="shared" si="374"/>
        <v>44762</v>
      </c>
      <c r="J496" s="119">
        <f t="shared" si="382"/>
        <v>22</v>
      </c>
      <c r="K496" s="119">
        <f t="shared" si="397"/>
        <v>1</v>
      </c>
      <c r="L496" s="8">
        <f t="shared" si="383"/>
        <v>1.0002131599999999</v>
      </c>
      <c r="M496" s="120">
        <f t="shared" si="396"/>
        <v>1.01060018</v>
      </c>
      <c r="N496" s="120">
        <f t="shared" si="391"/>
        <v>1.1475915627776445</v>
      </c>
      <c r="O496" s="113">
        <f t="shared" si="393"/>
        <v>1.1478361800000001</v>
      </c>
      <c r="P496" s="113">
        <f t="shared" si="375"/>
        <v>451.81448419999998</v>
      </c>
      <c r="Q496" s="167">
        <f t="shared" si="388"/>
        <v>0</v>
      </c>
      <c r="R496" s="168">
        <f t="shared" si="384"/>
        <v>0</v>
      </c>
      <c r="S496" s="113">
        <f t="shared" si="376"/>
        <v>0</v>
      </c>
      <c r="T496" s="123">
        <f t="shared" si="385"/>
        <v>9.4700000000000006E-2</v>
      </c>
      <c r="U496" s="121">
        <f t="shared" si="392"/>
        <v>1</v>
      </c>
      <c r="V496" s="121">
        <v>252</v>
      </c>
      <c r="W496" s="120">
        <f t="shared" si="377"/>
        <v>1.000359113</v>
      </c>
      <c r="X496" s="113">
        <f t="shared" si="378"/>
        <v>0.16225244999999999</v>
      </c>
      <c r="Y496" s="113">
        <f t="shared" si="379"/>
        <v>0</v>
      </c>
      <c r="Z496" s="126" t="str">
        <f t="shared" si="389"/>
        <v>J=</v>
      </c>
      <c r="AA496" s="118">
        <f t="shared" si="390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80"/>
        <v>44734</v>
      </c>
      <c r="B497" s="113">
        <f t="shared" si="372"/>
        <v>452.23542076999996</v>
      </c>
      <c r="C497" s="113">
        <f t="shared" si="386"/>
        <v>393.62279397999998</v>
      </c>
      <c r="D497" s="114">
        <f t="shared" si="381"/>
        <v>6382.88</v>
      </c>
      <c r="E497" s="115">
        <f t="shared" si="394"/>
        <v>6412.88</v>
      </c>
      <c r="F497" s="116">
        <f t="shared" si="395"/>
        <v>44701</v>
      </c>
      <c r="G497" s="117">
        <f t="shared" si="373"/>
        <v>4.7000726944577131E-3</v>
      </c>
      <c r="H497" s="118">
        <f t="shared" si="387"/>
        <v>44762</v>
      </c>
      <c r="I497" s="118">
        <f t="shared" si="374"/>
        <v>44762</v>
      </c>
      <c r="J497" s="119">
        <f t="shared" si="382"/>
        <v>22</v>
      </c>
      <c r="K497" s="119">
        <f t="shared" si="397"/>
        <v>2</v>
      </c>
      <c r="L497" s="8">
        <f t="shared" si="383"/>
        <v>1.0004263600000001</v>
      </c>
      <c r="M497" s="120">
        <f t="shared" si="396"/>
        <v>1.01060018</v>
      </c>
      <c r="N497" s="120">
        <f t="shared" si="391"/>
        <v>1.1475915627776445</v>
      </c>
      <c r="O497" s="113">
        <f t="shared" si="393"/>
        <v>1.14808084</v>
      </c>
      <c r="P497" s="113">
        <f t="shared" si="375"/>
        <v>451.91078794999999</v>
      </c>
      <c r="Q497" s="167">
        <f t="shared" si="388"/>
        <v>0</v>
      </c>
      <c r="R497" s="168">
        <f t="shared" si="384"/>
        <v>0</v>
      </c>
      <c r="S497" s="113">
        <f t="shared" si="376"/>
        <v>0</v>
      </c>
      <c r="T497" s="123">
        <f t="shared" si="385"/>
        <v>9.4700000000000006E-2</v>
      </c>
      <c r="U497" s="121">
        <f t="shared" si="392"/>
        <v>2</v>
      </c>
      <c r="V497" s="121">
        <v>252</v>
      </c>
      <c r="W497" s="120">
        <f t="shared" si="377"/>
        <v>1.0007183559999999</v>
      </c>
      <c r="X497" s="113">
        <f t="shared" si="378"/>
        <v>0.32463281999999999</v>
      </c>
      <c r="Y497" s="113">
        <f t="shared" si="379"/>
        <v>0</v>
      </c>
      <c r="Z497" s="126" t="str">
        <f t="shared" si="389"/>
        <v>J=</v>
      </c>
      <c r="AA497" s="118">
        <f t="shared" si="390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80"/>
        <v>44735</v>
      </c>
      <c r="B498" s="113">
        <f t="shared" si="372"/>
        <v>452.49426347000002</v>
      </c>
      <c r="C498" s="113">
        <f t="shared" si="386"/>
        <v>393.62279397999998</v>
      </c>
      <c r="D498" s="114">
        <f t="shared" si="381"/>
        <v>6382.88</v>
      </c>
      <c r="E498" s="115">
        <f t="shared" si="394"/>
        <v>6412.88</v>
      </c>
      <c r="F498" s="116">
        <f t="shared" si="395"/>
        <v>44701</v>
      </c>
      <c r="G498" s="117">
        <f t="shared" si="373"/>
        <v>4.7000726944577131E-3</v>
      </c>
      <c r="H498" s="118">
        <f t="shared" si="387"/>
        <v>44762</v>
      </c>
      <c r="I498" s="118">
        <f t="shared" si="374"/>
        <v>44762</v>
      </c>
      <c r="J498" s="119">
        <f t="shared" si="382"/>
        <v>22</v>
      </c>
      <c r="K498" s="119">
        <f t="shared" si="397"/>
        <v>3</v>
      </c>
      <c r="L498" s="8">
        <f t="shared" si="383"/>
        <v>1.0006396200000001</v>
      </c>
      <c r="M498" s="120">
        <f t="shared" si="396"/>
        <v>1.01060018</v>
      </c>
      <c r="N498" s="120">
        <f t="shared" si="391"/>
        <v>1.1475915627776445</v>
      </c>
      <c r="O498" s="113">
        <f t="shared" si="393"/>
        <v>1.1483255800000001</v>
      </c>
      <c r="P498" s="113">
        <f t="shared" si="375"/>
        <v>452.00712319000002</v>
      </c>
      <c r="Q498" s="167">
        <f t="shared" si="388"/>
        <v>0</v>
      </c>
      <c r="R498" s="168">
        <f t="shared" si="384"/>
        <v>0</v>
      </c>
      <c r="S498" s="113">
        <f t="shared" si="376"/>
        <v>0</v>
      </c>
      <c r="T498" s="123">
        <f t="shared" si="385"/>
        <v>9.4700000000000006E-2</v>
      </c>
      <c r="U498" s="121">
        <f t="shared" si="392"/>
        <v>3</v>
      </c>
      <c r="V498" s="121">
        <v>252</v>
      </c>
      <c r="W498" s="120">
        <f t="shared" si="377"/>
        <v>1.001077727</v>
      </c>
      <c r="X498" s="113">
        <f t="shared" si="378"/>
        <v>0.48714027999999998</v>
      </c>
      <c r="Y498" s="113">
        <f t="shared" si="379"/>
        <v>0</v>
      </c>
      <c r="Z498" s="126" t="str">
        <f t="shared" si="389"/>
        <v>J=</v>
      </c>
      <c r="AA498" s="118">
        <f t="shared" si="390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80"/>
        <v>44736</v>
      </c>
      <c r="B499" s="113">
        <f t="shared" si="372"/>
        <v>452.75324995</v>
      </c>
      <c r="C499" s="113">
        <f t="shared" si="386"/>
        <v>393.62279397999998</v>
      </c>
      <c r="D499" s="114">
        <f t="shared" si="381"/>
        <v>6382.88</v>
      </c>
      <c r="E499" s="115">
        <f t="shared" si="394"/>
        <v>6412.88</v>
      </c>
      <c r="F499" s="116">
        <f t="shared" si="395"/>
        <v>44701</v>
      </c>
      <c r="G499" s="117">
        <f t="shared" si="373"/>
        <v>4.7000726944577131E-3</v>
      </c>
      <c r="H499" s="118">
        <f t="shared" si="387"/>
        <v>44762</v>
      </c>
      <c r="I499" s="118">
        <f t="shared" si="374"/>
        <v>44762</v>
      </c>
      <c r="J499" s="119">
        <f t="shared" si="382"/>
        <v>22</v>
      </c>
      <c r="K499" s="119">
        <f t="shared" si="397"/>
        <v>4</v>
      </c>
      <c r="L499" s="8">
        <f t="shared" si="383"/>
        <v>1.00085292</v>
      </c>
      <c r="M499" s="120">
        <f t="shared" si="396"/>
        <v>1.01060018</v>
      </c>
      <c r="N499" s="120">
        <f t="shared" si="391"/>
        <v>1.1475915627776445</v>
      </c>
      <c r="O499" s="113">
        <f t="shared" si="393"/>
        <v>1.1485703599999999</v>
      </c>
      <c r="P499" s="113">
        <f t="shared" si="375"/>
        <v>452.10347417999998</v>
      </c>
      <c r="Q499" s="167">
        <f t="shared" si="388"/>
        <v>0</v>
      </c>
      <c r="R499" s="168">
        <f t="shared" si="384"/>
        <v>0</v>
      </c>
      <c r="S499" s="113">
        <f t="shared" si="376"/>
        <v>0</v>
      </c>
      <c r="T499" s="123">
        <f t="shared" si="385"/>
        <v>9.4700000000000006E-2</v>
      </c>
      <c r="U499" s="121">
        <f t="shared" si="392"/>
        <v>4</v>
      </c>
      <c r="V499" s="121">
        <v>252</v>
      </c>
      <c r="W499" s="120">
        <f t="shared" si="377"/>
        <v>1.0014372279999999</v>
      </c>
      <c r="X499" s="113">
        <f t="shared" si="378"/>
        <v>0.64977576999999997</v>
      </c>
      <c r="Y499" s="113">
        <f t="shared" si="379"/>
        <v>0</v>
      </c>
      <c r="Z499" s="126" t="str">
        <f t="shared" si="389"/>
        <v>J=</v>
      </c>
      <c r="AA499" s="118">
        <f t="shared" si="390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80"/>
        <v>44737</v>
      </c>
      <c r="B500" s="113">
        <f t="shared" si="372"/>
        <v>453.01238329999995</v>
      </c>
      <c r="C500" s="113">
        <f t="shared" si="386"/>
        <v>393.62279397999998</v>
      </c>
      <c r="D500" s="114">
        <f t="shared" si="381"/>
        <v>6382.88</v>
      </c>
      <c r="E500" s="115">
        <f t="shared" si="394"/>
        <v>6412.88</v>
      </c>
      <c r="F500" s="116">
        <f t="shared" si="395"/>
        <v>44701</v>
      </c>
      <c r="G500" s="117">
        <f t="shared" si="373"/>
        <v>4.7000726944577131E-3</v>
      </c>
      <c r="H500" s="118">
        <f t="shared" si="387"/>
        <v>44762</v>
      </c>
      <c r="I500" s="118">
        <f t="shared" si="374"/>
        <v>44762</v>
      </c>
      <c r="J500" s="119">
        <f t="shared" si="382"/>
        <v>22</v>
      </c>
      <c r="K500" s="119">
        <f t="shared" si="397"/>
        <v>5</v>
      </c>
      <c r="L500" s="8">
        <f t="shared" si="383"/>
        <v>1.00106626</v>
      </c>
      <c r="M500" s="120">
        <f t="shared" si="396"/>
        <v>1.01060018</v>
      </c>
      <c r="N500" s="120">
        <f t="shared" si="391"/>
        <v>1.1475915627776445</v>
      </c>
      <c r="O500" s="113">
        <f t="shared" si="393"/>
        <v>1.1488151900000001</v>
      </c>
      <c r="P500" s="113">
        <f t="shared" si="375"/>
        <v>452.19984484999998</v>
      </c>
      <c r="Q500" s="167">
        <f t="shared" si="388"/>
        <v>0</v>
      </c>
      <c r="R500" s="168">
        <f t="shared" si="384"/>
        <v>0</v>
      </c>
      <c r="S500" s="113">
        <f t="shared" si="376"/>
        <v>0</v>
      </c>
      <c r="T500" s="123">
        <f t="shared" si="385"/>
        <v>9.4700000000000006E-2</v>
      </c>
      <c r="U500" s="121">
        <f t="shared" si="392"/>
        <v>5</v>
      </c>
      <c r="V500" s="121">
        <v>252</v>
      </c>
      <c r="W500" s="120">
        <f t="shared" si="377"/>
        <v>1.001796857</v>
      </c>
      <c r="X500" s="113">
        <f t="shared" si="378"/>
        <v>0.81253845000000002</v>
      </c>
      <c r="Y500" s="113">
        <f t="shared" si="379"/>
        <v>0</v>
      </c>
      <c r="Z500" s="126" t="str">
        <f t="shared" si="389"/>
        <v>J=</v>
      </c>
      <c r="AA500" s="118">
        <f t="shared" si="390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80"/>
        <v>44738</v>
      </c>
      <c r="B501" s="113">
        <f t="shared" si="372"/>
        <v>453.01238329999995</v>
      </c>
      <c r="C501" s="113">
        <f t="shared" si="386"/>
        <v>393.62279397999998</v>
      </c>
      <c r="D501" s="114">
        <f t="shared" si="381"/>
        <v>6382.88</v>
      </c>
      <c r="E501" s="115">
        <f t="shared" si="394"/>
        <v>6412.88</v>
      </c>
      <c r="F501" s="116">
        <f t="shared" si="395"/>
        <v>44701</v>
      </c>
      <c r="G501" s="117">
        <f t="shared" si="373"/>
        <v>4.7000726944577131E-3</v>
      </c>
      <c r="H501" s="118">
        <f t="shared" si="387"/>
        <v>44762</v>
      </c>
      <c r="I501" s="118">
        <f t="shared" si="374"/>
        <v>44762</v>
      </c>
      <c r="J501" s="119">
        <f t="shared" si="382"/>
        <v>22</v>
      </c>
      <c r="K501" s="119">
        <f t="shared" si="397"/>
        <v>5</v>
      </c>
      <c r="L501" s="8">
        <f t="shared" si="383"/>
        <v>1.00106626</v>
      </c>
      <c r="M501" s="120">
        <f t="shared" si="396"/>
        <v>1.01060018</v>
      </c>
      <c r="N501" s="120">
        <f t="shared" si="391"/>
        <v>1.1475915627776445</v>
      </c>
      <c r="O501" s="113">
        <f t="shared" si="393"/>
        <v>1.1488151900000001</v>
      </c>
      <c r="P501" s="113">
        <f t="shared" si="375"/>
        <v>452.19984484999998</v>
      </c>
      <c r="Q501" s="167">
        <f t="shared" si="388"/>
        <v>0</v>
      </c>
      <c r="R501" s="168">
        <f t="shared" si="384"/>
        <v>0</v>
      </c>
      <c r="S501" s="113">
        <f t="shared" si="376"/>
        <v>0</v>
      </c>
      <c r="T501" s="123">
        <f t="shared" si="385"/>
        <v>9.4700000000000006E-2</v>
      </c>
      <c r="U501" s="121">
        <f t="shared" si="392"/>
        <v>5</v>
      </c>
      <c r="V501" s="121">
        <v>252</v>
      </c>
      <c r="W501" s="120">
        <f t="shared" si="377"/>
        <v>1.001796857</v>
      </c>
      <c r="X501" s="113">
        <f t="shared" si="378"/>
        <v>0.81253845000000002</v>
      </c>
      <c r="Y501" s="113">
        <f t="shared" si="379"/>
        <v>0</v>
      </c>
      <c r="Z501" s="126" t="str">
        <f t="shared" si="389"/>
        <v>J=</v>
      </c>
      <c r="AA501" s="118">
        <f t="shared" si="390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80"/>
        <v>44739</v>
      </c>
      <c r="B502" s="113">
        <f t="shared" si="372"/>
        <v>453.01238329999995</v>
      </c>
      <c r="C502" s="113">
        <f t="shared" si="386"/>
        <v>393.62279397999998</v>
      </c>
      <c r="D502" s="114">
        <f t="shared" si="381"/>
        <v>6382.88</v>
      </c>
      <c r="E502" s="115">
        <f t="shared" si="394"/>
        <v>6412.88</v>
      </c>
      <c r="F502" s="116">
        <f t="shared" si="395"/>
        <v>44701</v>
      </c>
      <c r="G502" s="117">
        <f t="shared" si="373"/>
        <v>4.7000726944577131E-3</v>
      </c>
      <c r="H502" s="118">
        <f t="shared" si="387"/>
        <v>44762</v>
      </c>
      <c r="I502" s="118">
        <f t="shared" si="374"/>
        <v>44762</v>
      </c>
      <c r="J502" s="119">
        <f t="shared" si="382"/>
        <v>22</v>
      </c>
      <c r="K502" s="119">
        <f t="shared" si="397"/>
        <v>5</v>
      </c>
      <c r="L502" s="8">
        <f t="shared" si="383"/>
        <v>1.00106626</v>
      </c>
      <c r="M502" s="120">
        <f t="shared" si="396"/>
        <v>1.01060018</v>
      </c>
      <c r="N502" s="120">
        <f t="shared" si="391"/>
        <v>1.1475915627776445</v>
      </c>
      <c r="O502" s="113">
        <f t="shared" si="393"/>
        <v>1.1488151900000001</v>
      </c>
      <c r="P502" s="113">
        <f t="shared" si="375"/>
        <v>452.19984484999998</v>
      </c>
      <c r="Q502" s="167">
        <f t="shared" si="388"/>
        <v>0</v>
      </c>
      <c r="R502" s="168">
        <f t="shared" si="384"/>
        <v>0</v>
      </c>
      <c r="S502" s="113">
        <f t="shared" si="376"/>
        <v>0</v>
      </c>
      <c r="T502" s="123">
        <f t="shared" si="385"/>
        <v>9.4700000000000006E-2</v>
      </c>
      <c r="U502" s="121">
        <f t="shared" si="392"/>
        <v>5</v>
      </c>
      <c r="V502" s="121">
        <v>252</v>
      </c>
      <c r="W502" s="120">
        <f t="shared" si="377"/>
        <v>1.001796857</v>
      </c>
      <c r="X502" s="113">
        <f t="shared" si="378"/>
        <v>0.81253845000000002</v>
      </c>
      <c r="Y502" s="113">
        <f t="shared" si="379"/>
        <v>0</v>
      </c>
      <c r="Z502" s="126" t="str">
        <f t="shared" si="389"/>
        <v>J=</v>
      </c>
      <c r="AA502" s="118">
        <f t="shared" si="390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80"/>
        <v>44740</v>
      </c>
      <c r="B503" s="113">
        <f t="shared" si="372"/>
        <v>453.27166449000003</v>
      </c>
      <c r="C503" s="113">
        <f t="shared" si="386"/>
        <v>393.62279397999998</v>
      </c>
      <c r="D503" s="114">
        <f t="shared" si="381"/>
        <v>6382.88</v>
      </c>
      <c r="E503" s="115">
        <f t="shared" si="394"/>
        <v>6412.88</v>
      </c>
      <c r="F503" s="116">
        <f t="shared" si="395"/>
        <v>44701</v>
      </c>
      <c r="G503" s="117">
        <f t="shared" si="373"/>
        <v>4.7000726944577131E-3</v>
      </c>
      <c r="H503" s="118">
        <f t="shared" si="387"/>
        <v>44762</v>
      </c>
      <c r="I503" s="118">
        <f t="shared" si="374"/>
        <v>44762</v>
      </c>
      <c r="J503" s="119">
        <f t="shared" si="382"/>
        <v>22</v>
      </c>
      <c r="K503" s="119">
        <f t="shared" si="397"/>
        <v>6</v>
      </c>
      <c r="L503" s="8">
        <f t="shared" si="383"/>
        <v>1.0012796500000001</v>
      </c>
      <c r="M503" s="120">
        <f t="shared" si="396"/>
        <v>1.01060018</v>
      </c>
      <c r="N503" s="120">
        <f t="shared" si="391"/>
        <v>1.1475915627776445</v>
      </c>
      <c r="O503" s="113">
        <f t="shared" si="393"/>
        <v>1.14906007</v>
      </c>
      <c r="P503" s="113">
        <f t="shared" si="375"/>
        <v>452.29623520000001</v>
      </c>
      <c r="Q503" s="167">
        <f t="shared" si="388"/>
        <v>0</v>
      </c>
      <c r="R503" s="168">
        <f t="shared" si="384"/>
        <v>0</v>
      </c>
      <c r="S503" s="113">
        <f t="shared" si="376"/>
        <v>0</v>
      </c>
      <c r="T503" s="123">
        <f t="shared" si="385"/>
        <v>9.4700000000000006E-2</v>
      </c>
      <c r="U503" s="121">
        <f t="shared" si="392"/>
        <v>6</v>
      </c>
      <c r="V503" s="121">
        <v>252</v>
      </c>
      <c r="W503" s="120">
        <f t="shared" si="377"/>
        <v>1.0021566159999999</v>
      </c>
      <c r="X503" s="113">
        <f t="shared" si="378"/>
        <v>0.97542929</v>
      </c>
      <c r="Y503" s="113">
        <f t="shared" si="379"/>
        <v>0</v>
      </c>
      <c r="Z503" s="126" t="str">
        <f t="shared" si="389"/>
        <v>J=</v>
      </c>
      <c r="AA503" s="118">
        <f t="shared" si="390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80"/>
        <v>44741</v>
      </c>
      <c r="B504" s="113">
        <f t="shared" si="372"/>
        <v>453.53109313000004</v>
      </c>
      <c r="C504" s="113">
        <f t="shared" si="386"/>
        <v>393.62279397999998</v>
      </c>
      <c r="D504" s="114">
        <f t="shared" si="381"/>
        <v>6382.88</v>
      </c>
      <c r="E504" s="115">
        <f t="shared" si="394"/>
        <v>6412.88</v>
      </c>
      <c r="F504" s="116">
        <f t="shared" si="395"/>
        <v>44701</v>
      </c>
      <c r="G504" s="117">
        <f t="shared" si="373"/>
        <v>4.7000726944577131E-3</v>
      </c>
      <c r="H504" s="118">
        <f t="shared" si="387"/>
        <v>44762</v>
      </c>
      <c r="I504" s="118">
        <f t="shared" si="374"/>
        <v>44762</v>
      </c>
      <c r="J504" s="119">
        <f t="shared" si="382"/>
        <v>22</v>
      </c>
      <c r="K504" s="119">
        <f t="shared" si="397"/>
        <v>7</v>
      </c>
      <c r="L504" s="8">
        <f t="shared" si="383"/>
        <v>1.0014930799999999</v>
      </c>
      <c r="M504" s="120">
        <f t="shared" si="396"/>
        <v>1.01060018</v>
      </c>
      <c r="N504" s="120">
        <f t="shared" si="391"/>
        <v>1.1475915627776445</v>
      </c>
      <c r="O504" s="113">
        <f t="shared" si="393"/>
        <v>1.149305</v>
      </c>
      <c r="P504" s="113">
        <f t="shared" si="375"/>
        <v>452.39264523000003</v>
      </c>
      <c r="Q504" s="167">
        <f t="shared" si="388"/>
        <v>0</v>
      </c>
      <c r="R504" s="168">
        <f t="shared" si="384"/>
        <v>0</v>
      </c>
      <c r="S504" s="113">
        <f t="shared" si="376"/>
        <v>0</v>
      </c>
      <c r="T504" s="123">
        <f t="shared" si="385"/>
        <v>9.4700000000000006E-2</v>
      </c>
      <c r="U504" s="121">
        <f t="shared" si="392"/>
        <v>7</v>
      </c>
      <c r="V504" s="121">
        <v>252</v>
      </c>
      <c r="W504" s="120">
        <f t="shared" si="377"/>
        <v>1.0025165039999999</v>
      </c>
      <c r="X504" s="113">
        <f t="shared" si="378"/>
        <v>1.1384479000000001</v>
      </c>
      <c r="Y504" s="113">
        <f t="shared" si="379"/>
        <v>0</v>
      </c>
      <c r="Z504" s="126" t="str">
        <f t="shared" si="389"/>
        <v>J=</v>
      </c>
      <c r="AA504" s="118">
        <f t="shared" si="390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80"/>
        <v>44742</v>
      </c>
      <c r="B505" s="113">
        <f t="shared" si="372"/>
        <v>453.79067321000002</v>
      </c>
      <c r="C505" s="113">
        <f t="shared" si="386"/>
        <v>393.62279397999998</v>
      </c>
      <c r="D505" s="114">
        <f t="shared" si="381"/>
        <v>6382.88</v>
      </c>
      <c r="E505" s="115">
        <f t="shared" si="394"/>
        <v>6412.88</v>
      </c>
      <c r="F505" s="116">
        <f t="shared" si="395"/>
        <v>44701</v>
      </c>
      <c r="G505" s="117">
        <f t="shared" si="373"/>
        <v>4.7000726944577131E-3</v>
      </c>
      <c r="H505" s="118">
        <f t="shared" si="387"/>
        <v>44762</v>
      </c>
      <c r="I505" s="118">
        <f t="shared" si="374"/>
        <v>44762</v>
      </c>
      <c r="J505" s="119">
        <f t="shared" si="382"/>
        <v>22</v>
      </c>
      <c r="K505" s="119">
        <f t="shared" si="397"/>
        <v>8</v>
      </c>
      <c r="L505" s="8">
        <f t="shared" si="383"/>
        <v>1.0017065599999999</v>
      </c>
      <c r="M505" s="120">
        <f t="shared" si="396"/>
        <v>1.01060018</v>
      </c>
      <c r="N505" s="120">
        <f t="shared" si="391"/>
        <v>1.1475915627776445</v>
      </c>
      <c r="O505" s="113">
        <f t="shared" si="393"/>
        <v>1.1495499899999999</v>
      </c>
      <c r="P505" s="113">
        <f t="shared" si="375"/>
        <v>452.48907888000002</v>
      </c>
      <c r="Q505" s="167">
        <f t="shared" si="388"/>
        <v>0</v>
      </c>
      <c r="R505" s="168">
        <f t="shared" si="384"/>
        <v>0</v>
      </c>
      <c r="S505" s="113">
        <f t="shared" si="376"/>
        <v>0</v>
      </c>
      <c r="T505" s="123">
        <f t="shared" si="385"/>
        <v>9.4700000000000006E-2</v>
      </c>
      <c r="U505" s="121">
        <f t="shared" si="392"/>
        <v>8</v>
      </c>
      <c r="V505" s="121">
        <v>252</v>
      </c>
      <c r="W505" s="120">
        <f t="shared" si="377"/>
        <v>1.0028765209999999</v>
      </c>
      <c r="X505" s="113">
        <f t="shared" si="378"/>
        <v>1.3015943299999999</v>
      </c>
      <c r="Y505" s="113">
        <f t="shared" si="379"/>
        <v>0</v>
      </c>
      <c r="Z505" s="126" t="str">
        <f t="shared" si="389"/>
        <v>J=</v>
      </c>
      <c r="AA505" s="118">
        <f t="shared" si="390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80"/>
        <v>44743</v>
      </c>
      <c r="B506" s="113">
        <f t="shared" si="372"/>
        <v>454.05040525999999</v>
      </c>
      <c r="C506" s="113">
        <f t="shared" si="386"/>
        <v>393.62279397999998</v>
      </c>
      <c r="D506" s="114">
        <f t="shared" si="381"/>
        <v>6382.88</v>
      </c>
      <c r="E506" s="115">
        <f t="shared" si="394"/>
        <v>6412.88</v>
      </c>
      <c r="F506" s="116">
        <f t="shared" si="395"/>
        <v>44701</v>
      </c>
      <c r="G506" s="117">
        <f t="shared" si="373"/>
        <v>4.7000726944577131E-3</v>
      </c>
      <c r="H506" s="118">
        <f t="shared" si="387"/>
        <v>44762</v>
      </c>
      <c r="I506" s="118">
        <f t="shared" si="374"/>
        <v>44762</v>
      </c>
      <c r="J506" s="119">
        <f t="shared" si="382"/>
        <v>22</v>
      </c>
      <c r="K506" s="119">
        <f t="shared" si="397"/>
        <v>9</v>
      </c>
      <c r="L506" s="8">
        <f t="shared" si="383"/>
        <v>1.00192009</v>
      </c>
      <c r="M506" s="120">
        <f t="shared" si="396"/>
        <v>1.01060018</v>
      </c>
      <c r="N506" s="120">
        <f t="shared" si="391"/>
        <v>1.1475915627776445</v>
      </c>
      <c r="O506" s="113">
        <f t="shared" si="393"/>
        <v>1.1497950400000001</v>
      </c>
      <c r="P506" s="113">
        <f t="shared" si="375"/>
        <v>452.58553613999999</v>
      </c>
      <c r="Q506" s="167">
        <f t="shared" si="388"/>
        <v>0</v>
      </c>
      <c r="R506" s="168">
        <f t="shared" si="384"/>
        <v>0</v>
      </c>
      <c r="S506" s="113">
        <f t="shared" si="376"/>
        <v>0</v>
      </c>
      <c r="T506" s="123">
        <f t="shared" si="385"/>
        <v>9.4700000000000006E-2</v>
      </c>
      <c r="U506" s="121">
        <f t="shared" si="392"/>
        <v>9</v>
      </c>
      <c r="V506" s="121">
        <v>252</v>
      </c>
      <c r="W506" s="120">
        <f t="shared" si="377"/>
        <v>1.003236668</v>
      </c>
      <c r="X506" s="113">
        <f t="shared" si="378"/>
        <v>1.4648691199999999</v>
      </c>
      <c r="Y506" s="113">
        <f t="shared" si="379"/>
        <v>0</v>
      </c>
      <c r="Z506" s="126" t="str">
        <f t="shared" si="389"/>
        <v>J=</v>
      </c>
      <c r="AA506" s="118">
        <f t="shared" si="390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80"/>
        <v>44744</v>
      </c>
      <c r="B507" s="113">
        <f t="shared" si="372"/>
        <v>454.31028098000002</v>
      </c>
      <c r="C507" s="113">
        <f t="shared" si="386"/>
        <v>393.62279397999998</v>
      </c>
      <c r="D507" s="114">
        <f t="shared" si="381"/>
        <v>6382.88</v>
      </c>
      <c r="E507" s="115">
        <f t="shared" si="394"/>
        <v>6412.88</v>
      </c>
      <c r="F507" s="116">
        <f t="shared" si="395"/>
        <v>44701</v>
      </c>
      <c r="G507" s="117">
        <f t="shared" si="373"/>
        <v>4.7000726944577131E-3</v>
      </c>
      <c r="H507" s="118">
        <f t="shared" si="387"/>
        <v>44762</v>
      </c>
      <c r="I507" s="118">
        <f t="shared" si="374"/>
        <v>44762</v>
      </c>
      <c r="J507" s="119">
        <f t="shared" si="382"/>
        <v>22</v>
      </c>
      <c r="K507" s="119">
        <f t="shared" si="397"/>
        <v>10</v>
      </c>
      <c r="L507" s="8">
        <f t="shared" si="383"/>
        <v>1.0021336599999999</v>
      </c>
      <c r="M507" s="120">
        <f t="shared" si="396"/>
        <v>1.01060018</v>
      </c>
      <c r="N507" s="120">
        <f t="shared" si="391"/>
        <v>1.1475915627776445</v>
      </c>
      <c r="O507" s="113">
        <f t="shared" si="393"/>
        <v>1.15004013</v>
      </c>
      <c r="P507" s="113">
        <f t="shared" si="375"/>
        <v>452.68200915</v>
      </c>
      <c r="Q507" s="167">
        <f t="shared" si="388"/>
        <v>0</v>
      </c>
      <c r="R507" s="168">
        <f t="shared" si="384"/>
        <v>0</v>
      </c>
      <c r="S507" s="113">
        <f t="shared" si="376"/>
        <v>0</v>
      </c>
      <c r="T507" s="123">
        <f t="shared" si="385"/>
        <v>9.4700000000000006E-2</v>
      </c>
      <c r="U507" s="121">
        <f t="shared" si="392"/>
        <v>10</v>
      </c>
      <c r="V507" s="121">
        <v>252</v>
      </c>
      <c r="W507" s="120">
        <f t="shared" si="377"/>
        <v>1.0035969440000001</v>
      </c>
      <c r="X507" s="113">
        <f t="shared" si="378"/>
        <v>1.6282718300000001</v>
      </c>
      <c r="Y507" s="113">
        <f t="shared" si="379"/>
        <v>0</v>
      </c>
      <c r="Z507" s="126" t="str">
        <f t="shared" si="389"/>
        <v>J=</v>
      </c>
      <c r="AA507" s="118">
        <f t="shared" si="390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80"/>
        <v>44745</v>
      </c>
      <c r="B508" s="113">
        <f t="shared" si="372"/>
        <v>454.31028098000002</v>
      </c>
      <c r="C508" s="113">
        <f t="shared" si="386"/>
        <v>393.62279397999998</v>
      </c>
      <c r="D508" s="114">
        <f t="shared" si="381"/>
        <v>6382.88</v>
      </c>
      <c r="E508" s="115">
        <f t="shared" si="394"/>
        <v>6412.88</v>
      </c>
      <c r="F508" s="116">
        <f t="shared" si="395"/>
        <v>44701</v>
      </c>
      <c r="G508" s="117">
        <f t="shared" si="373"/>
        <v>4.7000726944577131E-3</v>
      </c>
      <c r="H508" s="118">
        <f t="shared" si="387"/>
        <v>44762</v>
      </c>
      <c r="I508" s="118">
        <f t="shared" si="374"/>
        <v>44762</v>
      </c>
      <c r="J508" s="119">
        <f t="shared" si="382"/>
        <v>22</v>
      </c>
      <c r="K508" s="119">
        <f t="shared" si="397"/>
        <v>10</v>
      </c>
      <c r="L508" s="8">
        <f t="shared" si="383"/>
        <v>1.0021336599999999</v>
      </c>
      <c r="M508" s="120">
        <f t="shared" si="396"/>
        <v>1.01060018</v>
      </c>
      <c r="N508" s="120">
        <f t="shared" si="391"/>
        <v>1.1475915627776445</v>
      </c>
      <c r="O508" s="113">
        <f t="shared" si="393"/>
        <v>1.15004013</v>
      </c>
      <c r="P508" s="113">
        <f t="shared" si="375"/>
        <v>452.68200915</v>
      </c>
      <c r="Q508" s="167">
        <f t="shared" si="388"/>
        <v>0</v>
      </c>
      <c r="R508" s="168">
        <f t="shared" si="384"/>
        <v>0</v>
      </c>
      <c r="S508" s="113">
        <f t="shared" si="376"/>
        <v>0</v>
      </c>
      <c r="T508" s="123">
        <f t="shared" si="385"/>
        <v>9.4700000000000006E-2</v>
      </c>
      <c r="U508" s="121">
        <f t="shared" si="392"/>
        <v>10</v>
      </c>
      <c r="V508" s="121">
        <v>252</v>
      </c>
      <c r="W508" s="120">
        <f t="shared" si="377"/>
        <v>1.0035969440000001</v>
      </c>
      <c r="X508" s="113">
        <f t="shared" si="378"/>
        <v>1.6282718300000001</v>
      </c>
      <c r="Y508" s="113">
        <f t="shared" si="379"/>
        <v>0</v>
      </c>
      <c r="Z508" s="126" t="str">
        <f t="shared" si="389"/>
        <v>J=</v>
      </c>
      <c r="AA508" s="118">
        <f t="shared" si="390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80"/>
        <v>44746</v>
      </c>
      <c r="B509" s="113">
        <f t="shared" si="372"/>
        <v>454.31028098000002</v>
      </c>
      <c r="C509" s="113">
        <f t="shared" si="386"/>
        <v>393.62279397999998</v>
      </c>
      <c r="D509" s="114">
        <f t="shared" si="381"/>
        <v>6382.88</v>
      </c>
      <c r="E509" s="115">
        <f t="shared" si="394"/>
        <v>6412.88</v>
      </c>
      <c r="F509" s="116">
        <f t="shared" si="395"/>
        <v>44701</v>
      </c>
      <c r="G509" s="117">
        <f t="shared" si="373"/>
        <v>4.7000726944577131E-3</v>
      </c>
      <c r="H509" s="118">
        <f t="shared" si="387"/>
        <v>44762</v>
      </c>
      <c r="I509" s="118">
        <f t="shared" si="374"/>
        <v>44762</v>
      </c>
      <c r="J509" s="119">
        <f t="shared" si="382"/>
        <v>22</v>
      </c>
      <c r="K509" s="119">
        <f t="shared" si="397"/>
        <v>10</v>
      </c>
      <c r="L509" s="8">
        <f t="shared" si="383"/>
        <v>1.0021336599999999</v>
      </c>
      <c r="M509" s="120">
        <f t="shared" si="396"/>
        <v>1.01060018</v>
      </c>
      <c r="N509" s="120">
        <f t="shared" si="391"/>
        <v>1.1475915627776445</v>
      </c>
      <c r="O509" s="113">
        <f t="shared" si="393"/>
        <v>1.15004013</v>
      </c>
      <c r="P509" s="113">
        <f t="shared" si="375"/>
        <v>452.68200915</v>
      </c>
      <c r="Q509" s="167">
        <f t="shared" si="388"/>
        <v>0</v>
      </c>
      <c r="R509" s="168">
        <f t="shared" si="384"/>
        <v>0</v>
      </c>
      <c r="S509" s="113">
        <f t="shared" si="376"/>
        <v>0</v>
      </c>
      <c r="T509" s="123">
        <f t="shared" si="385"/>
        <v>9.4700000000000006E-2</v>
      </c>
      <c r="U509" s="121">
        <f t="shared" si="392"/>
        <v>10</v>
      </c>
      <c r="V509" s="121">
        <v>252</v>
      </c>
      <c r="W509" s="120">
        <f t="shared" si="377"/>
        <v>1.0035969440000001</v>
      </c>
      <c r="X509" s="113">
        <f t="shared" si="378"/>
        <v>1.6282718300000001</v>
      </c>
      <c r="Y509" s="113">
        <f t="shared" si="379"/>
        <v>0</v>
      </c>
      <c r="Z509" s="126" t="str">
        <f t="shared" si="389"/>
        <v>J=</v>
      </c>
      <c r="AA509" s="118">
        <f t="shared" si="390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80"/>
        <v>44747</v>
      </c>
      <c r="B510" s="113">
        <f t="shared" si="372"/>
        <v>454.57030834</v>
      </c>
      <c r="C510" s="113">
        <f t="shared" si="386"/>
        <v>393.62279397999998</v>
      </c>
      <c r="D510" s="114">
        <f t="shared" si="381"/>
        <v>6382.88</v>
      </c>
      <c r="E510" s="115">
        <f t="shared" si="394"/>
        <v>6412.88</v>
      </c>
      <c r="F510" s="116">
        <f t="shared" si="395"/>
        <v>44701</v>
      </c>
      <c r="G510" s="117">
        <f t="shared" si="373"/>
        <v>4.7000726944577131E-3</v>
      </c>
      <c r="H510" s="118">
        <f t="shared" si="387"/>
        <v>44762</v>
      </c>
      <c r="I510" s="118">
        <f t="shared" si="374"/>
        <v>44762</v>
      </c>
      <c r="J510" s="119">
        <f t="shared" si="382"/>
        <v>22</v>
      </c>
      <c r="K510" s="119">
        <f t="shared" si="397"/>
        <v>11</v>
      </c>
      <c r="L510" s="8">
        <f t="shared" si="383"/>
        <v>1.00234728</v>
      </c>
      <c r="M510" s="120">
        <f t="shared" si="396"/>
        <v>1.01060018</v>
      </c>
      <c r="N510" s="120">
        <f t="shared" si="391"/>
        <v>1.1475915627776445</v>
      </c>
      <c r="O510" s="113">
        <f t="shared" si="393"/>
        <v>1.1502852800000001</v>
      </c>
      <c r="P510" s="113">
        <f t="shared" si="375"/>
        <v>452.77850577999999</v>
      </c>
      <c r="Q510" s="167">
        <f t="shared" si="388"/>
        <v>0</v>
      </c>
      <c r="R510" s="168">
        <f t="shared" si="384"/>
        <v>0</v>
      </c>
      <c r="S510" s="113">
        <f t="shared" si="376"/>
        <v>0</v>
      </c>
      <c r="T510" s="123">
        <f t="shared" si="385"/>
        <v>9.4700000000000006E-2</v>
      </c>
      <c r="U510" s="121">
        <f t="shared" si="392"/>
        <v>11</v>
      </c>
      <c r="V510" s="121">
        <v>252</v>
      </c>
      <c r="W510" s="120">
        <f t="shared" si="377"/>
        <v>1.003957349</v>
      </c>
      <c r="X510" s="113">
        <f t="shared" si="378"/>
        <v>1.79180256</v>
      </c>
      <c r="Y510" s="113">
        <f t="shared" si="379"/>
        <v>0</v>
      </c>
      <c r="Z510" s="126" t="str">
        <f t="shared" si="389"/>
        <v>J=</v>
      </c>
      <c r="AA510" s="118">
        <f t="shared" si="390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80"/>
        <v>44748</v>
      </c>
      <c r="B511" s="113">
        <f t="shared" si="372"/>
        <v>454.83047950000002</v>
      </c>
      <c r="C511" s="113">
        <f t="shared" si="386"/>
        <v>393.62279397999998</v>
      </c>
      <c r="D511" s="114">
        <f t="shared" si="381"/>
        <v>6382.88</v>
      </c>
      <c r="E511" s="115">
        <f t="shared" si="394"/>
        <v>6412.88</v>
      </c>
      <c r="F511" s="116">
        <f t="shared" si="395"/>
        <v>44701</v>
      </c>
      <c r="G511" s="117">
        <f t="shared" si="373"/>
        <v>4.7000726944577131E-3</v>
      </c>
      <c r="H511" s="118">
        <f t="shared" si="387"/>
        <v>44762</v>
      </c>
      <c r="I511" s="118">
        <f t="shared" si="374"/>
        <v>44762</v>
      </c>
      <c r="J511" s="119">
        <f t="shared" si="382"/>
        <v>22</v>
      </c>
      <c r="K511" s="119">
        <f t="shared" si="397"/>
        <v>12</v>
      </c>
      <c r="L511" s="8">
        <f t="shared" si="383"/>
        <v>1.00256094</v>
      </c>
      <c r="M511" s="120">
        <f t="shared" si="396"/>
        <v>1.01060018</v>
      </c>
      <c r="N511" s="120">
        <f t="shared" si="391"/>
        <v>1.1475915627776445</v>
      </c>
      <c r="O511" s="113">
        <f t="shared" si="393"/>
        <v>1.1505304700000001</v>
      </c>
      <c r="P511" s="113">
        <f t="shared" si="375"/>
        <v>452.87501816000002</v>
      </c>
      <c r="Q511" s="167">
        <f t="shared" si="388"/>
        <v>0</v>
      </c>
      <c r="R511" s="168">
        <f t="shared" si="384"/>
        <v>0</v>
      </c>
      <c r="S511" s="113">
        <f t="shared" si="376"/>
        <v>0</v>
      </c>
      <c r="T511" s="123">
        <f t="shared" si="385"/>
        <v>9.4700000000000006E-2</v>
      </c>
      <c r="U511" s="121">
        <f t="shared" si="392"/>
        <v>12</v>
      </c>
      <c r="V511" s="121">
        <v>252</v>
      </c>
      <c r="W511" s="120">
        <f t="shared" si="377"/>
        <v>1.0043178829999999</v>
      </c>
      <c r="X511" s="113">
        <f t="shared" si="378"/>
        <v>1.95546134</v>
      </c>
      <c r="Y511" s="113">
        <f t="shared" si="379"/>
        <v>0</v>
      </c>
      <c r="Z511" s="126" t="str">
        <f t="shared" si="389"/>
        <v>J=</v>
      </c>
      <c r="AA511" s="118">
        <f t="shared" si="390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80"/>
        <v>44749</v>
      </c>
      <c r="B512" s="113">
        <f t="shared" si="372"/>
        <v>455.09080329999995</v>
      </c>
      <c r="C512" s="113">
        <f t="shared" si="386"/>
        <v>393.62279397999998</v>
      </c>
      <c r="D512" s="114">
        <f t="shared" si="381"/>
        <v>6382.88</v>
      </c>
      <c r="E512" s="115">
        <f t="shared" si="394"/>
        <v>6412.88</v>
      </c>
      <c r="F512" s="116">
        <f t="shared" si="395"/>
        <v>44701</v>
      </c>
      <c r="G512" s="117">
        <f t="shared" si="373"/>
        <v>4.7000726944577131E-3</v>
      </c>
      <c r="H512" s="118">
        <f t="shared" si="387"/>
        <v>44762</v>
      </c>
      <c r="I512" s="118">
        <f t="shared" si="374"/>
        <v>44762</v>
      </c>
      <c r="J512" s="119">
        <f t="shared" si="382"/>
        <v>22</v>
      </c>
      <c r="K512" s="119">
        <f t="shared" si="397"/>
        <v>13</v>
      </c>
      <c r="L512" s="8">
        <f t="shared" si="383"/>
        <v>1.0027746500000001</v>
      </c>
      <c r="M512" s="120">
        <f t="shared" si="396"/>
        <v>1.01060018</v>
      </c>
      <c r="N512" s="120">
        <f t="shared" si="391"/>
        <v>1.1475915627776445</v>
      </c>
      <c r="O512" s="113">
        <f t="shared" si="393"/>
        <v>1.1507757199999999</v>
      </c>
      <c r="P512" s="113">
        <f t="shared" si="375"/>
        <v>452.97155414999997</v>
      </c>
      <c r="Q512" s="167">
        <f t="shared" si="388"/>
        <v>0</v>
      </c>
      <c r="R512" s="168">
        <f t="shared" si="384"/>
        <v>0</v>
      </c>
      <c r="S512" s="113">
        <f t="shared" si="376"/>
        <v>0</v>
      </c>
      <c r="T512" s="123">
        <f t="shared" si="385"/>
        <v>9.4700000000000006E-2</v>
      </c>
      <c r="U512" s="121">
        <f t="shared" si="392"/>
        <v>13</v>
      </c>
      <c r="V512" s="121">
        <v>252</v>
      </c>
      <c r="W512" s="120">
        <f t="shared" si="377"/>
        <v>1.004678548</v>
      </c>
      <c r="X512" s="113">
        <f t="shared" si="378"/>
        <v>2.1192491499999999</v>
      </c>
      <c r="Y512" s="113">
        <f t="shared" si="379"/>
        <v>0</v>
      </c>
      <c r="Z512" s="126" t="str">
        <f t="shared" si="389"/>
        <v>J=</v>
      </c>
      <c r="AA512" s="118">
        <f t="shared" si="390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80"/>
        <v>44750</v>
      </c>
      <c r="B513" s="113">
        <f t="shared" si="372"/>
        <v>455.35127452</v>
      </c>
      <c r="C513" s="113">
        <f t="shared" si="386"/>
        <v>393.62279397999998</v>
      </c>
      <c r="D513" s="114">
        <f t="shared" si="381"/>
        <v>6382.88</v>
      </c>
      <c r="E513" s="115">
        <f t="shared" si="394"/>
        <v>6412.88</v>
      </c>
      <c r="F513" s="116">
        <f t="shared" si="395"/>
        <v>44701</v>
      </c>
      <c r="G513" s="117">
        <f t="shared" si="373"/>
        <v>4.7000726944577131E-3</v>
      </c>
      <c r="H513" s="118">
        <f t="shared" si="387"/>
        <v>44762</v>
      </c>
      <c r="I513" s="118">
        <f t="shared" si="374"/>
        <v>44762</v>
      </c>
      <c r="J513" s="119">
        <f t="shared" si="382"/>
        <v>22</v>
      </c>
      <c r="K513" s="119">
        <f t="shared" si="397"/>
        <v>14</v>
      </c>
      <c r="L513" s="8">
        <f t="shared" si="383"/>
        <v>1.0029884</v>
      </c>
      <c r="M513" s="120">
        <f t="shared" si="396"/>
        <v>1.01060018</v>
      </c>
      <c r="N513" s="120">
        <f t="shared" si="391"/>
        <v>1.1475915627776445</v>
      </c>
      <c r="O513" s="113">
        <f t="shared" si="393"/>
        <v>1.15102102</v>
      </c>
      <c r="P513" s="113">
        <f t="shared" si="375"/>
        <v>453.06810982000002</v>
      </c>
      <c r="Q513" s="167">
        <f t="shared" si="388"/>
        <v>0</v>
      </c>
      <c r="R513" s="168">
        <f t="shared" si="384"/>
        <v>0</v>
      </c>
      <c r="S513" s="113">
        <f t="shared" si="376"/>
        <v>0</v>
      </c>
      <c r="T513" s="123">
        <f t="shared" si="385"/>
        <v>9.4700000000000006E-2</v>
      </c>
      <c r="U513" s="121">
        <f t="shared" si="392"/>
        <v>14</v>
      </c>
      <c r="V513" s="121">
        <v>252</v>
      </c>
      <c r="W513" s="120">
        <f t="shared" si="377"/>
        <v>1.005039341</v>
      </c>
      <c r="X513" s="113">
        <f t="shared" si="378"/>
        <v>2.2831646999999999</v>
      </c>
      <c r="Y513" s="113">
        <f t="shared" si="379"/>
        <v>0</v>
      </c>
      <c r="Z513" s="126" t="str">
        <f t="shared" si="389"/>
        <v>J=</v>
      </c>
      <c r="AA513" s="118">
        <f t="shared" si="390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80"/>
        <v>44751</v>
      </c>
      <c r="B514" s="113">
        <f t="shared" si="372"/>
        <v>455.61189805999999</v>
      </c>
      <c r="C514" s="113">
        <f t="shared" si="386"/>
        <v>393.62279397999998</v>
      </c>
      <c r="D514" s="114">
        <f t="shared" si="381"/>
        <v>6382.88</v>
      </c>
      <c r="E514" s="115">
        <f t="shared" si="394"/>
        <v>6412.88</v>
      </c>
      <c r="F514" s="116">
        <f t="shared" si="395"/>
        <v>44701</v>
      </c>
      <c r="G514" s="117">
        <f t="shared" si="373"/>
        <v>4.7000726944577131E-3</v>
      </c>
      <c r="H514" s="118">
        <f t="shared" si="387"/>
        <v>44762</v>
      </c>
      <c r="I514" s="118">
        <f t="shared" si="374"/>
        <v>44762</v>
      </c>
      <c r="J514" s="119">
        <f t="shared" si="382"/>
        <v>22</v>
      </c>
      <c r="K514" s="119">
        <f t="shared" si="397"/>
        <v>15</v>
      </c>
      <c r="L514" s="8">
        <f t="shared" si="383"/>
        <v>1.0032022</v>
      </c>
      <c r="M514" s="120">
        <f t="shared" si="396"/>
        <v>1.01060018</v>
      </c>
      <c r="N514" s="120">
        <f t="shared" si="391"/>
        <v>1.1475915627776445</v>
      </c>
      <c r="O514" s="113">
        <f t="shared" si="393"/>
        <v>1.15126638</v>
      </c>
      <c r="P514" s="113">
        <f t="shared" si="375"/>
        <v>453.16468910999998</v>
      </c>
      <c r="Q514" s="167">
        <f t="shared" si="388"/>
        <v>0</v>
      </c>
      <c r="R514" s="168">
        <f t="shared" si="384"/>
        <v>0</v>
      </c>
      <c r="S514" s="113">
        <f t="shared" si="376"/>
        <v>0</v>
      </c>
      <c r="T514" s="123">
        <f t="shared" si="385"/>
        <v>9.4700000000000006E-2</v>
      </c>
      <c r="U514" s="121">
        <f t="shared" si="392"/>
        <v>15</v>
      </c>
      <c r="V514" s="121">
        <v>252</v>
      </c>
      <c r="W514" s="120">
        <f t="shared" si="377"/>
        <v>1.0054002639999999</v>
      </c>
      <c r="X514" s="113">
        <f t="shared" si="378"/>
        <v>2.4472089499999998</v>
      </c>
      <c r="Y514" s="113">
        <f t="shared" si="379"/>
        <v>0</v>
      </c>
      <c r="Z514" s="126" t="str">
        <f t="shared" si="389"/>
        <v>J=</v>
      </c>
      <c r="AA514" s="118">
        <f t="shared" si="390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80"/>
        <v>44752</v>
      </c>
      <c r="B515" s="113">
        <f t="shared" si="372"/>
        <v>455.61189805999999</v>
      </c>
      <c r="C515" s="113">
        <f t="shared" si="386"/>
        <v>393.62279397999998</v>
      </c>
      <c r="D515" s="114">
        <f t="shared" si="381"/>
        <v>6382.88</v>
      </c>
      <c r="E515" s="115">
        <f t="shared" si="394"/>
        <v>6412.88</v>
      </c>
      <c r="F515" s="116">
        <f t="shared" si="395"/>
        <v>44701</v>
      </c>
      <c r="G515" s="117">
        <f t="shared" si="373"/>
        <v>4.7000726944577131E-3</v>
      </c>
      <c r="H515" s="118">
        <f t="shared" si="387"/>
        <v>44762</v>
      </c>
      <c r="I515" s="118">
        <f t="shared" si="374"/>
        <v>44762</v>
      </c>
      <c r="J515" s="119">
        <f t="shared" si="382"/>
        <v>22</v>
      </c>
      <c r="K515" s="119">
        <f t="shared" si="397"/>
        <v>15</v>
      </c>
      <c r="L515" s="8">
        <f t="shared" si="383"/>
        <v>1.0032022</v>
      </c>
      <c r="M515" s="120">
        <f t="shared" si="396"/>
        <v>1.01060018</v>
      </c>
      <c r="N515" s="120">
        <f t="shared" si="391"/>
        <v>1.1475915627776445</v>
      </c>
      <c r="O515" s="113">
        <f t="shared" si="393"/>
        <v>1.15126638</v>
      </c>
      <c r="P515" s="113">
        <f t="shared" si="375"/>
        <v>453.16468910999998</v>
      </c>
      <c r="Q515" s="167">
        <f t="shared" si="388"/>
        <v>0</v>
      </c>
      <c r="R515" s="168">
        <f t="shared" si="384"/>
        <v>0</v>
      </c>
      <c r="S515" s="113">
        <f t="shared" si="376"/>
        <v>0</v>
      </c>
      <c r="T515" s="123">
        <f t="shared" si="385"/>
        <v>9.4700000000000006E-2</v>
      </c>
      <c r="U515" s="121">
        <f t="shared" si="392"/>
        <v>15</v>
      </c>
      <c r="V515" s="121">
        <v>252</v>
      </c>
      <c r="W515" s="120">
        <f t="shared" si="377"/>
        <v>1.0054002639999999</v>
      </c>
      <c r="X515" s="113">
        <f t="shared" si="378"/>
        <v>2.4472089499999998</v>
      </c>
      <c r="Y515" s="113">
        <f t="shared" si="379"/>
        <v>0</v>
      </c>
      <c r="Z515" s="126" t="str">
        <f t="shared" si="389"/>
        <v>J=</v>
      </c>
      <c r="AA515" s="118">
        <f t="shared" si="390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80"/>
        <v>44753</v>
      </c>
      <c r="B516" s="113">
        <f t="shared" si="372"/>
        <v>455.61189805999999</v>
      </c>
      <c r="C516" s="113">
        <f t="shared" si="386"/>
        <v>393.62279397999998</v>
      </c>
      <c r="D516" s="114">
        <f t="shared" si="381"/>
        <v>6382.88</v>
      </c>
      <c r="E516" s="115">
        <f t="shared" si="394"/>
        <v>6412.88</v>
      </c>
      <c r="F516" s="116">
        <f t="shared" si="395"/>
        <v>44701</v>
      </c>
      <c r="G516" s="117">
        <f t="shared" si="373"/>
        <v>4.7000726944577131E-3</v>
      </c>
      <c r="H516" s="118">
        <f t="shared" si="387"/>
        <v>44762</v>
      </c>
      <c r="I516" s="118">
        <f t="shared" si="374"/>
        <v>44762</v>
      </c>
      <c r="J516" s="119">
        <f t="shared" si="382"/>
        <v>22</v>
      </c>
      <c r="K516" s="119">
        <f t="shared" si="397"/>
        <v>15</v>
      </c>
      <c r="L516" s="8">
        <f t="shared" si="383"/>
        <v>1.0032022</v>
      </c>
      <c r="M516" s="120">
        <f t="shared" si="396"/>
        <v>1.01060018</v>
      </c>
      <c r="N516" s="120">
        <f t="shared" si="391"/>
        <v>1.1475915627776445</v>
      </c>
      <c r="O516" s="113">
        <f t="shared" si="393"/>
        <v>1.15126638</v>
      </c>
      <c r="P516" s="113">
        <f t="shared" si="375"/>
        <v>453.16468910999998</v>
      </c>
      <c r="Q516" s="167">
        <f t="shared" si="388"/>
        <v>0</v>
      </c>
      <c r="R516" s="168">
        <f t="shared" si="384"/>
        <v>0</v>
      </c>
      <c r="S516" s="113">
        <f t="shared" si="376"/>
        <v>0</v>
      </c>
      <c r="T516" s="123">
        <f t="shared" si="385"/>
        <v>9.4700000000000006E-2</v>
      </c>
      <c r="U516" s="121">
        <f t="shared" si="392"/>
        <v>15</v>
      </c>
      <c r="V516" s="121">
        <v>252</v>
      </c>
      <c r="W516" s="120">
        <f t="shared" si="377"/>
        <v>1.0054002639999999</v>
      </c>
      <c r="X516" s="113">
        <f t="shared" si="378"/>
        <v>2.4472089499999998</v>
      </c>
      <c r="Y516" s="113">
        <f t="shared" si="379"/>
        <v>0</v>
      </c>
      <c r="Z516" s="126" t="str">
        <f t="shared" si="389"/>
        <v>J=</v>
      </c>
      <c r="AA516" s="118">
        <f t="shared" si="390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80"/>
        <v>44754</v>
      </c>
      <c r="B517" s="113">
        <f t="shared" si="372"/>
        <v>455.87266607999999</v>
      </c>
      <c r="C517" s="113">
        <f t="shared" si="386"/>
        <v>393.62279397999998</v>
      </c>
      <c r="D517" s="114">
        <f t="shared" si="381"/>
        <v>6382.88</v>
      </c>
      <c r="E517" s="115">
        <f t="shared" si="394"/>
        <v>6412.88</v>
      </c>
      <c r="F517" s="116">
        <f t="shared" si="395"/>
        <v>44701</v>
      </c>
      <c r="G517" s="117">
        <f t="shared" si="373"/>
        <v>4.7000726944577131E-3</v>
      </c>
      <c r="H517" s="118">
        <f t="shared" si="387"/>
        <v>44762</v>
      </c>
      <c r="I517" s="118">
        <f t="shared" si="374"/>
        <v>44762</v>
      </c>
      <c r="J517" s="119">
        <f t="shared" si="382"/>
        <v>22</v>
      </c>
      <c r="K517" s="119">
        <f t="shared" si="397"/>
        <v>16</v>
      </c>
      <c r="L517" s="8">
        <f t="shared" si="383"/>
        <v>1.0034160400000001</v>
      </c>
      <c r="M517" s="120">
        <f t="shared" si="396"/>
        <v>1.01060018</v>
      </c>
      <c r="N517" s="120">
        <f t="shared" si="391"/>
        <v>1.1475915627776445</v>
      </c>
      <c r="O517" s="113">
        <f t="shared" si="393"/>
        <v>1.1515117800000001</v>
      </c>
      <c r="P517" s="113">
        <f t="shared" si="375"/>
        <v>453.26128413999999</v>
      </c>
      <c r="Q517" s="167">
        <f t="shared" si="388"/>
        <v>0</v>
      </c>
      <c r="R517" s="168">
        <f t="shared" si="384"/>
        <v>0</v>
      </c>
      <c r="S517" s="113">
        <f t="shared" si="376"/>
        <v>0</v>
      </c>
      <c r="T517" s="123">
        <f t="shared" si="385"/>
        <v>9.4700000000000006E-2</v>
      </c>
      <c r="U517" s="121">
        <f t="shared" si="392"/>
        <v>16</v>
      </c>
      <c r="V517" s="121">
        <v>252</v>
      </c>
      <c r="W517" s="120">
        <f t="shared" si="377"/>
        <v>1.0057613169999999</v>
      </c>
      <c r="X517" s="113">
        <f t="shared" si="378"/>
        <v>2.6113819399999998</v>
      </c>
      <c r="Y517" s="113">
        <f t="shared" si="379"/>
        <v>0</v>
      </c>
      <c r="Z517" s="126" t="str">
        <f t="shared" si="389"/>
        <v>J=</v>
      </c>
      <c r="AA517" s="118">
        <f t="shared" si="390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80"/>
        <v>44755</v>
      </c>
      <c r="B518" s="113">
        <f t="shared" si="372"/>
        <v>456.13358258000005</v>
      </c>
      <c r="C518" s="113">
        <f t="shared" si="386"/>
        <v>393.62279397999998</v>
      </c>
      <c r="D518" s="114">
        <f t="shared" si="381"/>
        <v>6382.88</v>
      </c>
      <c r="E518" s="115">
        <f t="shared" si="394"/>
        <v>6412.88</v>
      </c>
      <c r="F518" s="116">
        <f t="shared" si="395"/>
        <v>44701</v>
      </c>
      <c r="G518" s="117">
        <f t="shared" si="373"/>
        <v>4.7000726944577131E-3</v>
      </c>
      <c r="H518" s="118">
        <f t="shared" si="387"/>
        <v>44762</v>
      </c>
      <c r="I518" s="118">
        <f t="shared" si="374"/>
        <v>44762</v>
      </c>
      <c r="J518" s="119">
        <f t="shared" si="382"/>
        <v>22</v>
      </c>
      <c r="K518" s="119">
        <f t="shared" si="397"/>
        <v>17</v>
      </c>
      <c r="L518" s="8">
        <f t="shared" si="383"/>
        <v>1.00362993</v>
      </c>
      <c r="M518" s="120">
        <f t="shared" si="396"/>
        <v>1.01060018</v>
      </c>
      <c r="N518" s="120">
        <f t="shared" si="391"/>
        <v>1.1475915627776445</v>
      </c>
      <c r="O518" s="113">
        <f t="shared" si="393"/>
        <v>1.1517572300000001</v>
      </c>
      <c r="P518" s="113">
        <f t="shared" si="375"/>
        <v>453.35789885000003</v>
      </c>
      <c r="Q518" s="167">
        <f t="shared" si="388"/>
        <v>0</v>
      </c>
      <c r="R518" s="168">
        <f t="shared" si="384"/>
        <v>0</v>
      </c>
      <c r="S518" s="113">
        <f t="shared" si="376"/>
        <v>0</v>
      </c>
      <c r="T518" s="123">
        <f t="shared" si="385"/>
        <v>9.4700000000000006E-2</v>
      </c>
      <c r="U518" s="121">
        <f t="shared" si="392"/>
        <v>17</v>
      </c>
      <c r="V518" s="121">
        <v>252</v>
      </c>
      <c r="W518" s="120">
        <f t="shared" si="377"/>
        <v>1.0061225</v>
      </c>
      <c r="X518" s="113">
        <f t="shared" si="378"/>
        <v>2.7756837299999999</v>
      </c>
      <c r="Y518" s="113">
        <f t="shared" si="379"/>
        <v>0</v>
      </c>
      <c r="Z518" s="126" t="str">
        <f t="shared" si="389"/>
        <v>J=</v>
      </c>
      <c r="AA518" s="118">
        <f t="shared" si="390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80"/>
        <v>44756</v>
      </c>
      <c r="B519" s="113">
        <f t="shared" si="372"/>
        <v>456.39465510999997</v>
      </c>
      <c r="C519" s="113">
        <f t="shared" si="386"/>
        <v>393.62279397999998</v>
      </c>
      <c r="D519" s="114">
        <f t="shared" si="381"/>
        <v>6382.88</v>
      </c>
      <c r="E519" s="115">
        <f t="shared" si="394"/>
        <v>6412.88</v>
      </c>
      <c r="F519" s="116">
        <f t="shared" si="395"/>
        <v>44701</v>
      </c>
      <c r="G519" s="117">
        <f t="shared" si="373"/>
        <v>4.7000726944577131E-3</v>
      </c>
      <c r="H519" s="118">
        <f t="shared" si="387"/>
        <v>44762</v>
      </c>
      <c r="I519" s="118">
        <f t="shared" si="374"/>
        <v>44762</v>
      </c>
      <c r="J519" s="119">
        <f t="shared" si="382"/>
        <v>22</v>
      </c>
      <c r="K519" s="119">
        <f t="shared" si="397"/>
        <v>18</v>
      </c>
      <c r="L519" s="8">
        <f t="shared" si="383"/>
        <v>1.0038438700000001</v>
      </c>
      <c r="M519" s="120">
        <f t="shared" si="396"/>
        <v>1.01060018</v>
      </c>
      <c r="N519" s="120">
        <f t="shared" si="391"/>
        <v>1.1475915627776445</v>
      </c>
      <c r="O519" s="113">
        <f t="shared" si="393"/>
        <v>1.1520027500000001</v>
      </c>
      <c r="P519" s="113">
        <f t="shared" si="375"/>
        <v>453.45454111999999</v>
      </c>
      <c r="Q519" s="167">
        <f t="shared" si="388"/>
        <v>0</v>
      </c>
      <c r="R519" s="168">
        <f t="shared" si="384"/>
        <v>0</v>
      </c>
      <c r="S519" s="113">
        <f t="shared" si="376"/>
        <v>0</v>
      </c>
      <c r="T519" s="123">
        <f t="shared" si="385"/>
        <v>9.4700000000000006E-2</v>
      </c>
      <c r="U519" s="121">
        <f t="shared" si="392"/>
        <v>18</v>
      </c>
      <c r="V519" s="121">
        <v>252</v>
      </c>
      <c r="W519" s="120">
        <f t="shared" si="377"/>
        <v>1.0064838119999999</v>
      </c>
      <c r="X519" s="113">
        <f t="shared" si="378"/>
        <v>2.94011399</v>
      </c>
      <c r="Y519" s="113">
        <f t="shared" si="379"/>
        <v>0</v>
      </c>
      <c r="Z519" s="126" t="str">
        <f t="shared" si="389"/>
        <v>J=</v>
      </c>
      <c r="AA519" s="118">
        <f t="shared" si="390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80"/>
        <v>44757</v>
      </c>
      <c r="B520" s="113">
        <f t="shared" si="372"/>
        <v>456.6558723</v>
      </c>
      <c r="C520" s="113">
        <f t="shared" si="386"/>
        <v>393.62279397999998</v>
      </c>
      <c r="D520" s="114">
        <f t="shared" si="381"/>
        <v>6382.88</v>
      </c>
      <c r="E520" s="115">
        <f t="shared" si="394"/>
        <v>6412.88</v>
      </c>
      <c r="F520" s="116">
        <f t="shared" si="395"/>
        <v>44701</v>
      </c>
      <c r="G520" s="117">
        <f t="shared" si="373"/>
        <v>4.7000726944577131E-3</v>
      </c>
      <c r="H520" s="118">
        <f t="shared" si="387"/>
        <v>44762</v>
      </c>
      <c r="I520" s="118">
        <f t="shared" si="374"/>
        <v>44762</v>
      </c>
      <c r="J520" s="119">
        <f t="shared" si="382"/>
        <v>22</v>
      </c>
      <c r="K520" s="119">
        <f t="shared" si="397"/>
        <v>19</v>
      </c>
      <c r="L520" s="8">
        <f t="shared" si="383"/>
        <v>1.0040578499999999</v>
      </c>
      <c r="M520" s="120">
        <f t="shared" si="396"/>
        <v>1.01060018</v>
      </c>
      <c r="N520" s="120">
        <f t="shared" si="391"/>
        <v>1.1475915627776445</v>
      </c>
      <c r="O520" s="113">
        <f t="shared" si="393"/>
        <v>1.1522483100000001</v>
      </c>
      <c r="P520" s="113">
        <f t="shared" si="375"/>
        <v>453.55119913999999</v>
      </c>
      <c r="Q520" s="167">
        <f t="shared" si="388"/>
        <v>0</v>
      </c>
      <c r="R520" s="168">
        <f t="shared" si="384"/>
        <v>0</v>
      </c>
      <c r="S520" s="113">
        <f t="shared" si="376"/>
        <v>0</v>
      </c>
      <c r="T520" s="123">
        <f t="shared" si="385"/>
        <v>9.4700000000000006E-2</v>
      </c>
      <c r="U520" s="121">
        <f t="shared" si="392"/>
        <v>19</v>
      </c>
      <c r="V520" s="121">
        <v>252</v>
      </c>
      <c r="W520" s="120">
        <f t="shared" si="377"/>
        <v>1.0068452539999999</v>
      </c>
      <c r="X520" s="113">
        <f t="shared" si="378"/>
        <v>3.1046731599999999</v>
      </c>
      <c r="Y520" s="113">
        <f t="shared" si="379"/>
        <v>0</v>
      </c>
      <c r="Z520" s="126" t="str">
        <f t="shared" si="389"/>
        <v>J=</v>
      </c>
      <c r="AA520" s="118">
        <f t="shared" si="390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80"/>
        <v>44758</v>
      </c>
      <c r="B521" s="113">
        <f t="shared" si="372"/>
        <v>456.91724164999999</v>
      </c>
      <c r="C521" s="113">
        <f t="shared" si="386"/>
        <v>393.62279397999998</v>
      </c>
      <c r="D521" s="114">
        <f t="shared" si="381"/>
        <v>6382.88</v>
      </c>
      <c r="E521" s="115">
        <f t="shared" si="394"/>
        <v>6412.88</v>
      </c>
      <c r="F521" s="116">
        <f t="shared" si="395"/>
        <v>44701</v>
      </c>
      <c r="G521" s="117">
        <f t="shared" si="373"/>
        <v>4.7000726944577131E-3</v>
      </c>
      <c r="H521" s="118">
        <f t="shared" si="387"/>
        <v>44762</v>
      </c>
      <c r="I521" s="118">
        <f t="shared" si="374"/>
        <v>44762</v>
      </c>
      <c r="J521" s="119">
        <f t="shared" si="382"/>
        <v>22</v>
      </c>
      <c r="K521" s="119">
        <f t="shared" si="397"/>
        <v>20</v>
      </c>
      <c r="L521" s="8">
        <f t="shared" si="383"/>
        <v>1.0042718799999999</v>
      </c>
      <c r="M521" s="120">
        <f t="shared" si="396"/>
        <v>1.01060018</v>
      </c>
      <c r="N521" s="120">
        <f t="shared" si="391"/>
        <v>1.1475915627776445</v>
      </c>
      <c r="O521" s="113">
        <f t="shared" si="393"/>
        <v>1.1524939300000001</v>
      </c>
      <c r="P521" s="113">
        <f t="shared" si="375"/>
        <v>453.64788076999997</v>
      </c>
      <c r="Q521" s="167">
        <f t="shared" si="388"/>
        <v>0</v>
      </c>
      <c r="R521" s="168">
        <f t="shared" si="384"/>
        <v>0</v>
      </c>
      <c r="S521" s="113">
        <f t="shared" si="376"/>
        <v>0</v>
      </c>
      <c r="T521" s="123">
        <f t="shared" si="385"/>
        <v>9.4700000000000006E-2</v>
      </c>
      <c r="U521" s="121">
        <f t="shared" si="392"/>
        <v>20</v>
      </c>
      <c r="V521" s="121">
        <v>252</v>
      </c>
      <c r="W521" s="120">
        <f t="shared" si="377"/>
        <v>1.0072068249999999</v>
      </c>
      <c r="X521" s="113">
        <f t="shared" si="378"/>
        <v>3.2693608799999998</v>
      </c>
      <c r="Y521" s="113">
        <f t="shared" si="379"/>
        <v>0</v>
      </c>
      <c r="Z521" s="126" t="str">
        <f t="shared" si="389"/>
        <v>J=</v>
      </c>
      <c r="AA521" s="118">
        <f t="shared" si="390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80"/>
        <v>44759</v>
      </c>
      <c r="B522" s="113">
        <f t="shared" ref="B522:B585" si="398">(P522+X522)</f>
        <v>456.91724164999999</v>
      </c>
      <c r="C522" s="113">
        <f t="shared" si="386"/>
        <v>393.62279397999998</v>
      </c>
      <c r="D522" s="114">
        <f t="shared" si="381"/>
        <v>6382.88</v>
      </c>
      <c r="E522" s="115">
        <f t="shared" si="394"/>
        <v>6412.88</v>
      </c>
      <c r="F522" s="116">
        <f t="shared" si="395"/>
        <v>44701</v>
      </c>
      <c r="G522" s="117">
        <f t="shared" ref="G522:G585" si="399">(E522/D522)-1</f>
        <v>4.7000726944577131E-3</v>
      </c>
      <c r="H522" s="118">
        <f t="shared" si="387"/>
        <v>44762</v>
      </c>
      <c r="I522" s="118">
        <f t="shared" ref="I522:I585" si="400">IF(A522&gt;I521,H522,I521)</f>
        <v>44762</v>
      </c>
      <c r="J522" s="119">
        <f t="shared" si="382"/>
        <v>22</v>
      </c>
      <c r="K522" s="119">
        <f t="shared" si="397"/>
        <v>20</v>
      </c>
      <c r="L522" s="8">
        <f t="shared" si="383"/>
        <v>1.0042718799999999</v>
      </c>
      <c r="M522" s="120">
        <f t="shared" si="396"/>
        <v>1.01060018</v>
      </c>
      <c r="N522" s="120">
        <f t="shared" si="391"/>
        <v>1.1475915627776445</v>
      </c>
      <c r="O522" s="113">
        <f t="shared" si="393"/>
        <v>1.1524939300000001</v>
      </c>
      <c r="P522" s="113">
        <f t="shared" ref="P522:P585" si="401">TRUNC(C522*O522,8)</f>
        <v>453.64788076999997</v>
      </c>
      <c r="Q522" s="167">
        <f t="shared" si="388"/>
        <v>0</v>
      </c>
      <c r="R522" s="168">
        <f t="shared" si="384"/>
        <v>0</v>
      </c>
      <c r="S522" s="113">
        <f t="shared" ref="S522:S585" si="402">IF(R522&gt;0,TRUNC(R522*P522,8),0)</f>
        <v>0</v>
      </c>
      <c r="T522" s="123">
        <f t="shared" si="385"/>
        <v>9.4700000000000006E-2</v>
      </c>
      <c r="U522" s="121">
        <f t="shared" si="392"/>
        <v>20</v>
      </c>
      <c r="V522" s="121">
        <v>252</v>
      </c>
      <c r="W522" s="120">
        <f t="shared" ref="W522:W585" si="403">ROUND((1+T522)^TRUNC((U522/V522),9),9)</f>
        <v>1.0072068249999999</v>
      </c>
      <c r="X522" s="113">
        <f t="shared" ref="X522:X585" si="404">TRUNC((P522*(W522-1)),8)</f>
        <v>3.2693608799999998</v>
      </c>
      <c r="Y522" s="113">
        <f t="shared" ref="Y522:Y585" si="405">IF(Q522&gt;0,S522+X522,0)</f>
        <v>0</v>
      </c>
      <c r="Z522" s="126" t="str">
        <f t="shared" si="389"/>
        <v>J=</v>
      </c>
      <c r="AA522" s="118">
        <f t="shared" si="390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06">(A522+1)</f>
        <v>44760</v>
      </c>
      <c r="B523" s="113">
        <f t="shared" si="398"/>
        <v>456.91724164999999</v>
      </c>
      <c r="C523" s="113">
        <f t="shared" si="386"/>
        <v>393.62279397999998</v>
      </c>
      <c r="D523" s="114">
        <f t="shared" ref="D523:D586" si="407">IF(E523=E522,D522,E522)</f>
        <v>6382.88</v>
      </c>
      <c r="E523" s="115">
        <f t="shared" si="394"/>
        <v>6412.88</v>
      </c>
      <c r="F523" s="116">
        <f t="shared" si="395"/>
        <v>44701</v>
      </c>
      <c r="G523" s="117">
        <f t="shared" si="399"/>
        <v>4.7000726944577131E-3</v>
      </c>
      <c r="H523" s="118">
        <f t="shared" si="387"/>
        <v>44762</v>
      </c>
      <c r="I523" s="118">
        <f t="shared" si="400"/>
        <v>44762</v>
      </c>
      <c r="J523" s="119">
        <f t="shared" ref="J523:J586" si="408">IF(I523=I522,J522,NETWORKDAYS(I522,I523,$AD$148:$AD$502)-1)</f>
        <v>22</v>
      </c>
      <c r="K523" s="119">
        <f t="shared" si="397"/>
        <v>20</v>
      </c>
      <c r="L523" s="8">
        <f t="shared" ref="L523:L586" si="409">IF(E523&lt;D523,1,TRUNC((E523/D523)^TRUNC((K523/J523),9),8))</f>
        <v>1.0042718799999999</v>
      </c>
      <c r="M523" s="120">
        <f t="shared" si="396"/>
        <v>1.01060018</v>
      </c>
      <c r="N523" s="120">
        <f t="shared" si="391"/>
        <v>1.1475915627776445</v>
      </c>
      <c r="O523" s="113">
        <f t="shared" si="393"/>
        <v>1.1524939300000001</v>
      </c>
      <c r="P523" s="113">
        <f t="shared" si="401"/>
        <v>453.64788076999997</v>
      </c>
      <c r="Q523" s="167">
        <f t="shared" si="388"/>
        <v>0</v>
      </c>
      <c r="R523" s="168">
        <f t="shared" ref="R523:R586" si="410">IF(Q523&gt;0,VLOOKUP($A523,$AD$10:$AI$140,6),0)</f>
        <v>0</v>
      </c>
      <c r="S523" s="113">
        <f t="shared" si="402"/>
        <v>0</v>
      </c>
      <c r="T523" s="123">
        <f t="shared" ref="T523:T586" si="411">(T522)</f>
        <v>9.4700000000000006E-2</v>
      </c>
      <c r="U523" s="121">
        <f t="shared" si="392"/>
        <v>20</v>
      </c>
      <c r="V523" s="121">
        <v>252</v>
      </c>
      <c r="W523" s="120">
        <f t="shared" si="403"/>
        <v>1.0072068249999999</v>
      </c>
      <c r="X523" s="113">
        <f t="shared" si="404"/>
        <v>3.2693608799999998</v>
      </c>
      <c r="Y523" s="113">
        <f t="shared" si="405"/>
        <v>0</v>
      </c>
      <c r="Z523" s="126" t="str">
        <f t="shared" si="389"/>
        <v>J=</v>
      </c>
      <c r="AA523" s="118">
        <f t="shared" si="390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06"/>
        <v>44761</v>
      </c>
      <c r="B524" s="113">
        <f t="shared" si="398"/>
        <v>457.1787602</v>
      </c>
      <c r="C524" s="113">
        <f t="shared" ref="C524:C587" si="412">TRUNC(IF(Q523&gt;0,VLOOKUP(A523,$AD$12:$AE$140,2),C523),8)</f>
        <v>393.62279397999998</v>
      </c>
      <c r="D524" s="114">
        <f t="shared" si="407"/>
        <v>6382.88</v>
      </c>
      <c r="E524" s="115">
        <f t="shared" si="394"/>
        <v>6412.88</v>
      </c>
      <c r="F524" s="116">
        <f t="shared" si="395"/>
        <v>44701</v>
      </c>
      <c r="G524" s="117">
        <f t="shared" si="399"/>
        <v>4.7000726944577131E-3</v>
      </c>
      <c r="H524" s="118">
        <f t="shared" ref="H524:H587" si="413">IF(DAY(A524)=H$9,VLOOKUP(A524,AH$118:AN$450,4),H523)</f>
        <v>44762</v>
      </c>
      <c r="I524" s="118">
        <f t="shared" si="400"/>
        <v>44762</v>
      </c>
      <c r="J524" s="119">
        <f t="shared" si="408"/>
        <v>22</v>
      </c>
      <c r="K524" s="119">
        <f t="shared" si="397"/>
        <v>21</v>
      </c>
      <c r="L524" s="8">
        <f t="shared" si="409"/>
        <v>1.0044859500000001</v>
      </c>
      <c r="M524" s="120">
        <f t="shared" si="396"/>
        <v>1.01060018</v>
      </c>
      <c r="N524" s="120">
        <f t="shared" si="391"/>
        <v>1.1475915627776445</v>
      </c>
      <c r="O524" s="113">
        <f t="shared" si="393"/>
        <v>1.1527396000000001</v>
      </c>
      <c r="P524" s="113">
        <f t="shared" si="401"/>
        <v>453.74458207999999</v>
      </c>
      <c r="Q524" s="167">
        <f t="shared" ref="Q524:Q587" si="414">IF(VLOOKUP(A524,AD$10:AK$140,8)=VLOOKUP(A523,AD$10:AK$140,8),0,VLOOKUP(A524,AD$10:AK$140,8))</f>
        <v>0</v>
      </c>
      <c r="R524" s="168">
        <f t="shared" si="410"/>
        <v>0</v>
      </c>
      <c r="S524" s="113">
        <f t="shared" si="402"/>
        <v>0</v>
      </c>
      <c r="T524" s="123">
        <f t="shared" si="411"/>
        <v>9.4700000000000006E-2</v>
      </c>
      <c r="U524" s="121">
        <f t="shared" si="392"/>
        <v>21</v>
      </c>
      <c r="V524" s="121">
        <v>252</v>
      </c>
      <c r="W524" s="120">
        <f t="shared" si="403"/>
        <v>1.0075685270000001</v>
      </c>
      <c r="X524" s="113">
        <f t="shared" si="404"/>
        <v>3.4341781199999999</v>
      </c>
      <c r="Y524" s="113">
        <f t="shared" si="405"/>
        <v>0</v>
      </c>
      <c r="Z524" s="126" t="str">
        <f t="shared" ref="Z524:Z587" si="415">IF($Q523&gt;0,VLOOKUP($A523,$AD$10:$AM$140,9),Z523)</f>
        <v>J=</v>
      </c>
      <c r="AA524" s="118">
        <f t="shared" ref="AA524:AA587" si="416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06"/>
        <v>44762</v>
      </c>
      <c r="B525" s="113">
        <f t="shared" si="398"/>
        <v>457.44042707</v>
      </c>
      <c r="C525" s="113">
        <f t="shared" si="412"/>
        <v>393.62279397999998</v>
      </c>
      <c r="D525" s="114">
        <f t="shared" si="407"/>
        <v>6382.88</v>
      </c>
      <c r="E525" s="115">
        <f t="shared" si="394"/>
        <v>6412.88</v>
      </c>
      <c r="F525" s="116">
        <f t="shared" si="395"/>
        <v>44701</v>
      </c>
      <c r="G525" s="117">
        <f t="shared" si="399"/>
        <v>4.7000726944577131E-3</v>
      </c>
      <c r="H525" s="118">
        <f t="shared" si="413"/>
        <v>44795</v>
      </c>
      <c r="I525" s="118">
        <f t="shared" si="400"/>
        <v>44762</v>
      </c>
      <c r="J525" s="119">
        <f t="shared" si="408"/>
        <v>22</v>
      </c>
      <c r="K525" s="119">
        <f t="shared" si="397"/>
        <v>22</v>
      </c>
      <c r="L525" s="8">
        <f t="shared" si="409"/>
        <v>1.0047000699999999</v>
      </c>
      <c r="M525" s="120">
        <f t="shared" si="396"/>
        <v>1.01060018</v>
      </c>
      <c r="N525" s="120">
        <f t="shared" si="391"/>
        <v>1.1475915627776445</v>
      </c>
      <c r="O525" s="113">
        <f t="shared" si="393"/>
        <v>1.15298532</v>
      </c>
      <c r="P525" s="113">
        <f t="shared" si="401"/>
        <v>453.84130306999998</v>
      </c>
      <c r="Q525" s="167">
        <f t="shared" si="414"/>
        <v>17</v>
      </c>
      <c r="R525" s="168">
        <f t="shared" si="410"/>
        <v>6.2035000493680388E-2</v>
      </c>
      <c r="S525" s="113">
        <f t="shared" si="402"/>
        <v>28.154045459999999</v>
      </c>
      <c r="T525" s="123">
        <f t="shared" si="411"/>
        <v>9.4700000000000006E-2</v>
      </c>
      <c r="U525" s="121">
        <f t="shared" si="392"/>
        <v>22</v>
      </c>
      <c r="V525" s="121">
        <v>252</v>
      </c>
      <c r="W525" s="120">
        <f t="shared" si="403"/>
        <v>1.0079303580000001</v>
      </c>
      <c r="X525" s="113">
        <f t="shared" si="404"/>
        <v>3.5991240000000002</v>
      </c>
      <c r="Y525" s="113">
        <f t="shared" si="405"/>
        <v>31.753169459999999</v>
      </c>
      <c r="Z525" s="126" t="str">
        <f t="shared" si="415"/>
        <v>J=</v>
      </c>
      <c r="AA525" s="118">
        <f t="shared" si="416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06"/>
        <v>44763</v>
      </c>
      <c r="B526" s="113">
        <f t="shared" si="398"/>
        <v>425.96378515999999</v>
      </c>
      <c r="C526" s="113">
        <f t="shared" si="412"/>
        <v>369.20440377</v>
      </c>
      <c r="D526" s="114">
        <f t="shared" si="407"/>
        <v>6412.88</v>
      </c>
      <c r="E526" s="115">
        <f t="shared" si="394"/>
        <v>6455.85</v>
      </c>
      <c r="F526" s="116">
        <f t="shared" si="395"/>
        <v>44732</v>
      </c>
      <c r="G526" s="117">
        <f t="shared" si="399"/>
        <v>6.7005775876050055E-3</v>
      </c>
      <c r="H526" s="118">
        <f t="shared" si="413"/>
        <v>44795</v>
      </c>
      <c r="I526" s="118">
        <f t="shared" si="400"/>
        <v>44795</v>
      </c>
      <c r="J526" s="119">
        <f t="shared" si="408"/>
        <v>23</v>
      </c>
      <c r="K526" s="119">
        <f t="shared" si="397"/>
        <v>1</v>
      </c>
      <c r="L526" s="8">
        <f t="shared" si="409"/>
        <v>1.00029039</v>
      </c>
      <c r="M526" s="120">
        <f t="shared" si="396"/>
        <v>1.0047000699999999</v>
      </c>
      <c r="N526" s="120">
        <f t="shared" si="391"/>
        <v>1.1529853234541088</v>
      </c>
      <c r="O526" s="113">
        <f t="shared" si="393"/>
        <v>1.15332013</v>
      </c>
      <c r="P526" s="113">
        <f t="shared" si="401"/>
        <v>425.81087094999998</v>
      </c>
      <c r="Q526" s="167">
        <f t="shared" si="414"/>
        <v>0</v>
      </c>
      <c r="R526" s="168">
        <f t="shared" si="410"/>
        <v>0</v>
      </c>
      <c r="S526" s="113">
        <f t="shared" si="402"/>
        <v>0</v>
      </c>
      <c r="T526" s="123">
        <f t="shared" si="411"/>
        <v>9.4700000000000006E-2</v>
      </c>
      <c r="U526" s="121">
        <f t="shared" si="392"/>
        <v>1</v>
      </c>
      <c r="V526" s="121">
        <v>252</v>
      </c>
      <c r="W526" s="120">
        <f t="shared" si="403"/>
        <v>1.000359113</v>
      </c>
      <c r="X526" s="113">
        <f t="shared" si="404"/>
        <v>0.15291420999999999</v>
      </c>
      <c r="Y526" s="113">
        <f t="shared" si="405"/>
        <v>0</v>
      </c>
      <c r="Z526" s="126" t="str">
        <f t="shared" si="415"/>
        <v>J=</v>
      </c>
      <c r="AA526" s="118">
        <f t="shared" si="416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06"/>
        <v>44764</v>
      </c>
      <c r="B527" s="113">
        <f t="shared" si="398"/>
        <v>426.24050119999998</v>
      </c>
      <c r="C527" s="113">
        <f t="shared" si="412"/>
        <v>369.20440377</v>
      </c>
      <c r="D527" s="114">
        <f t="shared" si="407"/>
        <v>6412.88</v>
      </c>
      <c r="E527" s="115">
        <f t="shared" si="394"/>
        <v>6455.85</v>
      </c>
      <c r="F527" s="116">
        <f t="shared" si="395"/>
        <v>44732</v>
      </c>
      <c r="G527" s="117">
        <f t="shared" si="399"/>
        <v>6.7005775876050055E-3</v>
      </c>
      <c r="H527" s="118">
        <f t="shared" si="413"/>
        <v>44795</v>
      </c>
      <c r="I527" s="118">
        <f t="shared" si="400"/>
        <v>44795</v>
      </c>
      <c r="J527" s="119">
        <f t="shared" si="408"/>
        <v>23</v>
      </c>
      <c r="K527" s="119">
        <f t="shared" si="397"/>
        <v>2</v>
      </c>
      <c r="L527" s="8">
        <f t="shared" si="409"/>
        <v>1.00058088</v>
      </c>
      <c r="M527" s="120">
        <f t="shared" si="396"/>
        <v>1.0047000699999999</v>
      </c>
      <c r="N527" s="120">
        <f t="shared" si="391"/>
        <v>1.1529853234541088</v>
      </c>
      <c r="O527" s="113">
        <f t="shared" si="393"/>
        <v>1.15365506</v>
      </c>
      <c r="P527" s="113">
        <f t="shared" si="401"/>
        <v>425.93452858000001</v>
      </c>
      <c r="Q527" s="167">
        <f t="shared" si="414"/>
        <v>0</v>
      </c>
      <c r="R527" s="168">
        <f t="shared" si="410"/>
        <v>0</v>
      </c>
      <c r="S527" s="113">
        <f t="shared" si="402"/>
        <v>0</v>
      </c>
      <c r="T527" s="123">
        <f t="shared" si="411"/>
        <v>9.4700000000000006E-2</v>
      </c>
      <c r="U527" s="121">
        <f t="shared" si="392"/>
        <v>2</v>
      </c>
      <c r="V527" s="121">
        <v>252</v>
      </c>
      <c r="W527" s="120">
        <f t="shared" si="403"/>
        <v>1.0007183559999999</v>
      </c>
      <c r="X527" s="113">
        <f t="shared" si="404"/>
        <v>0.30597261999999997</v>
      </c>
      <c r="Y527" s="113">
        <f t="shared" si="405"/>
        <v>0</v>
      </c>
      <c r="Z527" s="126" t="str">
        <f t="shared" si="415"/>
        <v>J=</v>
      </c>
      <c r="AA527" s="118">
        <f t="shared" si="416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06"/>
        <v>44765</v>
      </c>
      <c r="B528" s="113">
        <f t="shared" si="398"/>
        <v>426.51739757999997</v>
      </c>
      <c r="C528" s="113">
        <f t="shared" si="412"/>
        <v>369.20440377</v>
      </c>
      <c r="D528" s="114">
        <f t="shared" si="407"/>
        <v>6412.88</v>
      </c>
      <c r="E528" s="115">
        <f t="shared" si="394"/>
        <v>6455.85</v>
      </c>
      <c r="F528" s="116">
        <f t="shared" si="395"/>
        <v>44732</v>
      </c>
      <c r="G528" s="117">
        <f t="shared" si="399"/>
        <v>6.7005775876050055E-3</v>
      </c>
      <c r="H528" s="118">
        <f t="shared" si="413"/>
        <v>44795</v>
      </c>
      <c r="I528" s="118">
        <f t="shared" si="400"/>
        <v>44795</v>
      </c>
      <c r="J528" s="119">
        <f t="shared" si="408"/>
        <v>23</v>
      </c>
      <c r="K528" s="119">
        <f t="shared" si="397"/>
        <v>3</v>
      </c>
      <c r="L528" s="8">
        <f t="shared" si="409"/>
        <v>1.00087145</v>
      </c>
      <c r="M528" s="120">
        <f t="shared" si="396"/>
        <v>1.0047000699999999</v>
      </c>
      <c r="N528" s="120">
        <f t="shared" si="391"/>
        <v>1.1529853234541088</v>
      </c>
      <c r="O528" s="113">
        <f t="shared" si="393"/>
        <v>1.15399009</v>
      </c>
      <c r="P528" s="113">
        <f t="shared" si="401"/>
        <v>426.05822312999999</v>
      </c>
      <c r="Q528" s="167">
        <f t="shared" si="414"/>
        <v>0</v>
      </c>
      <c r="R528" s="168">
        <f t="shared" si="410"/>
        <v>0</v>
      </c>
      <c r="S528" s="113">
        <f t="shared" si="402"/>
        <v>0</v>
      </c>
      <c r="T528" s="123">
        <f t="shared" si="411"/>
        <v>9.4700000000000006E-2</v>
      </c>
      <c r="U528" s="121">
        <f t="shared" si="392"/>
        <v>3</v>
      </c>
      <c r="V528" s="121">
        <v>252</v>
      </c>
      <c r="W528" s="120">
        <f t="shared" si="403"/>
        <v>1.001077727</v>
      </c>
      <c r="X528" s="113">
        <f t="shared" si="404"/>
        <v>0.45917445000000001</v>
      </c>
      <c r="Y528" s="113">
        <f t="shared" si="405"/>
        <v>0</v>
      </c>
      <c r="Z528" s="126" t="str">
        <f t="shared" si="415"/>
        <v>J=</v>
      </c>
      <c r="AA528" s="118">
        <f t="shared" si="416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06"/>
        <v>44766</v>
      </c>
      <c r="B529" s="113">
        <f t="shared" si="398"/>
        <v>426.51739757999997</v>
      </c>
      <c r="C529" s="113">
        <f t="shared" si="412"/>
        <v>369.20440377</v>
      </c>
      <c r="D529" s="114">
        <f t="shared" si="407"/>
        <v>6412.88</v>
      </c>
      <c r="E529" s="115">
        <f t="shared" si="394"/>
        <v>6455.85</v>
      </c>
      <c r="F529" s="116">
        <f t="shared" si="395"/>
        <v>44732</v>
      </c>
      <c r="G529" s="117">
        <f t="shared" si="399"/>
        <v>6.7005775876050055E-3</v>
      </c>
      <c r="H529" s="118">
        <f t="shared" si="413"/>
        <v>44795</v>
      </c>
      <c r="I529" s="118">
        <f t="shared" si="400"/>
        <v>44795</v>
      </c>
      <c r="J529" s="119">
        <f t="shared" si="408"/>
        <v>23</v>
      </c>
      <c r="K529" s="119">
        <f t="shared" si="397"/>
        <v>3</v>
      </c>
      <c r="L529" s="8">
        <f t="shared" si="409"/>
        <v>1.00087145</v>
      </c>
      <c r="M529" s="120">
        <f t="shared" si="396"/>
        <v>1.0047000699999999</v>
      </c>
      <c r="N529" s="120">
        <f t="shared" si="391"/>
        <v>1.1529853234541088</v>
      </c>
      <c r="O529" s="113">
        <f t="shared" si="393"/>
        <v>1.15399009</v>
      </c>
      <c r="P529" s="113">
        <f t="shared" si="401"/>
        <v>426.05822312999999</v>
      </c>
      <c r="Q529" s="167">
        <f t="shared" si="414"/>
        <v>0</v>
      </c>
      <c r="R529" s="168">
        <f t="shared" si="410"/>
        <v>0</v>
      </c>
      <c r="S529" s="113">
        <f t="shared" si="402"/>
        <v>0</v>
      </c>
      <c r="T529" s="123">
        <f t="shared" si="411"/>
        <v>9.4700000000000006E-2</v>
      </c>
      <c r="U529" s="121">
        <f t="shared" si="392"/>
        <v>3</v>
      </c>
      <c r="V529" s="121">
        <v>252</v>
      </c>
      <c r="W529" s="120">
        <f t="shared" si="403"/>
        <v>1.001077727</v>
      </c>
      <c r="X529" s="113">
        <f t="shared" si="404"/>
        <v>0.45917445000000001</v>
      </c>
      <c r="Y529" s="113">
        <f t="shared" si="405"/>
        <v>0</v>
      </c>
      <c r="Z529" s="126" t="str">
        <f t="shared" si="415"/>
        <v>J=</v>
      </c>
      <c r="AA529" s="118">
        <f t="shared" si="416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06"/>
        <v>44767</v>
      </c>
      <c r="B530" s="113">
        <f t="shared" si="398"/>
        <v>426.51739757999997</v>
      </c>
      <c r="C530" s="113">
        <f t="shared" si="412"/>
        <v>369.20440377</v>
      </c>
      <c r="D530" s="114">
        <f t="shared" si="407"/>
        <v>6412.88</v>
      </c>
      <c r="E530" s="115">
        <f t="shared" si="394"/>
        <v>6455.85</v>
      </c>
      <c r="F530" s="116">
        <f t="shared" si="395"/>
        <v>44732</v>
      </c>
      <c r="G530" s="117">
        <f t="shared" si="399"/>
        <v>6.7005775876050055E-3</v>
      </c>
      <c r="H530" s="118">
        <f t="shared" si="413"/>
        <v>44795</v>
      </c>
      <c r="I530" s="118">
        <f t="shared" si="400"/>
        <v>44795</v>
      </c>
      <c r="J530" s="119">
        <f t="shared" si="408"/>
        <v>23</v>
      </c>
      <c r="K530" s="119">
        <f t="shared" si="397"/>
        <v>3</v>
      </c>
      <c r="L530" s="8">
        <f t="shared" si="409"/>
        <v>1.00087145</v>
      </c>
      <c r="M530" s="120">
        <f t="shared" si="396"/>
        <v>1.0047000699999999</v>
      </c>
      <c r="N530" s="120">
        <f t="shared" si="391"/>
        <v>1.1529853234541088</v>
      </c>
      <c r="O530" s="113">
        <f t="shared" si="393"/>
        <v>1.15399009</v>
      </c>
      <c r="P530" s="113">
        <f t="shared" si="401"/>
        <v>426.05822312999999</v>
      </c>
      <c r="Q530" s="167">
        <f t="shared" si="414"/>
        <v>0</v>
      </c>
      <c r="R530" s="168">
        <f t="shared" si="410"/>
        <v>0</v>
      </c>
      <c r="S530" s="113">
        <f t="shared" si="402"/>
        <v>0</v>
      </c>
      <c r="T530" s="123">
        <f t="shared" si="411"/>
        <v>9.4700000000000006E-2</v>
      </c>
      <c r="U530" s="121">
        <f t="shared" si="392"/>
        <v>3</v>
      </c>
      <c r="V530" s="121">
        <v>252</v>
      </c>
      <c r="W530" s="120">
        <f t="shared" si="403"/>
        <v>1.001077727</v>
      </c>
      <c r="X530" s="113">
        <f t="shared" si="404"/>
        <v>0.45917445000000001</v>
      </c>
      <c r="Y530" s="113">
        <f t="shared" si="405"/>
        <v>0</v>
      </c>
      <c r="Z530" s="126" t="str">
        <f t="shared" si="415"/>
        <v>J=</v>
      </c>
      <c r="AA530" s="118">
        <f t="shared" si="416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06"/>
        <v>44768</v>
      </c>
      <c r="B531" s="113">
        <f t="shared" si="398"/>
        <v>426.79446783999998</v>
      </c>
      <c r="C531" s="113">
        <f t="shared" si="412"/>
        <v>369.20440377</v>
      </c>
      <c r="D531" s="114">
        <f t="shared" si="407"/>
        <v>6412.88</v>
      </c>
      <c r="E531" s="115">
        <f t="shared" si="394"/>
        <v>6455.85</v>
      </c>
      <c r="F531" s="116">
        <f t="shared" si="395"/>
        <v>44732</v>
      </c>
      <c r="G531" s="117">
        <f t="shared" si="399"/>
        <v>6.7005775876050055E-3</v>
      </c>
      <c r="H531" s="118">
        <f t="shared" si="413"/>
        <v>44795</v>
      </c>
      <c r="I531" s="118">
        <f t="shared" si="400"/>
        <v>44795</v>
      </c>
      <c r="J531" s="119">
        <f t="shared" si="408"/>
        <v>23</v>
      </c>
      <c r="K531" s="119">
        <f t="shared" si="397"/>
        <v>4</v>
      </c>
      <c r="L531" s="8">
        <f t="shared" si="409"/>
        <v>1.0011620999999999</v>
      </c>
      <c r="M531" s="120">
        <f t="shared" si="396"/>
        <v>1.0047000699999999</v>
      </c>
      <c r="N531" s="120">
        <f t="shared" si="391"/>
        <v>1.1529853234541088</v>
      </c>
      <c r="O531" s="113">
        <f t="shared" si="393"/>
        <v>1.1543251999999999</v>
      </c>
      <c r="P531" s="113">
        <f t="shared" si="401"/>
        <v>426.18194721999998</v>
      </c>
      <c r="Q531" s="167">
        <f t="shared" si="414"/>
        <v>0</v>
      </c>
      <c r="R531" s="168">
        <f t="shared" si="410"/>
        <v>0</v>
      </c>
      <c r="S531" s="113">
        <f t="shared" si="402"/>
        <v>0</v>
      </c>
      <c r="T531" s="123">
        <f t="shared" si="411"/>
        <v>9.4700000000000006E-2</v>
      </c>
      <c r="U531" s="121">
        <f t="shared" si="392"/>
        <v>4</v>
      </c>
      <c r="V531" s="121">
        <v>252</v>
      </c>
      <c r="W531" s="120">
        <f t="shared" si="403"/>
        <v>1.0014372279999999</v>
      </c>
      <c r="X531" s="113">
        <f t="shared" si="404"/>
        <v>0.61252061999999996</v>
      </c>
      <c r="Y531" s="113">
        <f t="shared" si="405"/>
        <v>0</v>
      </c>
      <c r="Z531" s="126" t="str">
        <f t="shared" si="415"/>
        <v>J=</v>
      </c>
      <c r="AA531" s="118">
        <f t="shared" si="416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06"/>
        <v>44769</v>
      </c>
      <c r="B532" s="113">
        <f t="shared" si="398"/>
        <v>427.07172232000005</v>
      </c>
      <c r="C532" s="113">
        <f t="shared" si="412"/>
        <v>369.20440377</v>
      </c>
      <c r="D532" s="114">
        <f t="shared" si="407"/>
        <v>6412.88</v>
      </c>
      <c r="E532" s="115">
        <f t="shared" si="394"/>
        <v>6455.85</v>
      </c>
      <c r="F532" s="116">
        <f t="shared" si="395"/>
        <v>44732</v>
      </c>
      <c r="G532" s="117">
        <f t="shared" si="399"/>
        <v>6.7005775876050055E-3</v>
      </c>
      <c r="H532" s="118">
        <f t="shared" si="413"/>
        <v>44795</v>
      </c>
      <c r="I532" s="118">
        <f t="shared" si="400"/>
        <v>44795</v>
      </c>
      <c r="J532" s="119">
        <f t="shared" si="408"/>
        <v>23</v>
      </c>
      <c r="K532" s="119">
        <f t="shared" si="397"/>
        <v>5</v>
      </c>
      <c r="L532" s="8">
        <f t="shared" si="409"/>
        <v>1.00145284</v>
      </c>
      <c r="M532" s="120">
        <f t="shared" si="396"/>
        <v>1.0047000699999999</v>
      </c>
      <c r="N532" s="120">
        <f t="shared" si="391"/>
        <v>1.1529853234541088</v>
      </c>
      <c r="O532" s="113">
        <f t="shared" si="393"/>
        <v>1.1546604199999999</v>
      </c>
      <c r="P532" s="113">
        <f t="shared" si="401"/>
        <v>426.30571192000002</v>
      </c>
      <c r="Q532" s="167">
        <f t="shared" si="414"/>
        <v>0</v>
      </c>
      <c r="R532" s="168">
        <f t="shared" si="410"/>
        <v>0</v>
      </c>
      <c r="S532" s="113">
        <f t="shared" si="402"/>
        <v>0</v>
      </c>
      <c r="T532" s="123">
        <f t="shared" si="411"/>
        <v>9.4700000000000006E-2</v>
      </c>
      <c r="U532" s="121">
        <f t="shared" si="392"/>
        <v>5</v>
      </c>
      <c r="V532" s="121">
        <v>252</v>
      </c>
      <c r="W532" s="120">
        <f t="shared" si="403"/>
        <v>1.001796857</v>
      </c>
      <c r="X532" s="113">
        <f t="shared" si="404"/>
        <v>0.76601039999999998</v>
      </c>
      <c r="Y532" s="113">
        <f t="shared" si="405"/>
        <v>0</v>
      </c>
      <c r="Z532" s="126" t="str">
        <f t="shared" si="415"/>
        <v>J=</v>
      </c>
      <c r="AA532" s="118">
        <f t="shared" si="416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06"/>
        <v>44770</v>
      </c>
      <c r="B533" s="113">
        <f t="shared" si="398"/>
        <v>427.34915454999998</v>
      </c>
      <c r="C533" s="113">
        <f t="shared" si="412"/>
        <v>369.20440377</v>
      </c>
      <c r="D533" s="114">
        <f t="shared" si="407"/>
        <v>6412.88</v>
      </c>
      <c r="E533" s="115">
        <f t="shared" si="394"/>
        <v>6455.85</v>
      </c>
      <c r="F533" s="116">
        <f t="shared" si="395"/>
        <v>44732</v>
      </c>
      <c r="G533" s="117">
        <f t="shared" si="399"/>
        <v>6.7005775876050055E-3</v>
      </c>
      <c r="H533" s="118">
        <f t="shared" si="413"/>
        <v>44795</v>
      </c>
      <c r="I533" s="118">
        <f t="shared" si="400"/>
        <v>44795</v>
      </c>
      <c r="J533" s="119">
        <f t="shared" si="408"/>
        <v>23</v>
      </c>
      <c r="K533" s="119">
        <f t="shared" si="397"/>
        <v>6</v>
      </c>
      <c r="L533" s="8">
        <f t="shared" si="409"/>
        <v>1.00174366</v>
      </c>
      <c r="M533" s="120">
        <f t="shared" si="396"/>
        <v>1.0047000699999999</v>
      </c>
      <c r="N533" s="120">
        <f t="shared" si="391"/>
        <v>1.1529853234541088</v>
      </c>
      <c r="O533" s="113">
        <f t="shared" si="393"/>
        <v>1.15499573</v>
      </c>
      <c r="P533" s="113">
        <f t="shared" si="401"/>
        <v>426.42950984999999</v>
      </c>
      <c r="Q533" s="167">
        <f t="shared" si="414"/>
        <v>0</v>
      </c>
      <c r="R533" s="168">
        <f t="shared" si="410"/>
        <v>0</v>
      </c>
      <c r="S533" s="113">
        <f t="shared" si="402"/>
        <v>0</v>
      </c>
      <c r="T533" s="123">
        <f t="shared" si="411"/>
        <v>9.4700000000000006E-2</v>
      </c>
      <c r="U533" s="121">
        <f t="shared" si="392"/>
        <v>6</v>
      </c>
      <c r="V533" s="121">
        <v>252</v>
      </c>
      <c r="W533" s="120">
        <f t="shared" si="403"/>
        <v>1.0021566159999999</v>
      </c>
      <c r="X533" s="113">
        <f t="shared" si="404"/>
        <v>0.91964469999999998</v>
      </c>
      <c r="Y533" s="113">
        <f t="shared" si="405"/>
        <v>0</v>
      </c>
      <c r="Z533" s="126" t="str">
        <f t="shared" si="415"/>
        <v>J=</v>
      </c>
      <c r="AA533" s="118">
        <f t="shared" si="416"/>
        <v>44795</v>
      </c>
      <c r="AB533" s="188" t="s">
        <v>130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2">
        <f t="shared" si="406"/>
        <v>44771</v>
      </c>
      <c r="B534" s="183">
        <f t="shared" si="398"/>
        <v>427.62677158999998</v>
      </c>
      <c r="C534" s="183">
        <f t="shared" si="412"/>
        <v>369.20440377</v>
      </c>
      <c r="D534" s="184">
        <f t="shared" si="407"/>
        <v>6412.88</v>
      </c>
      <c r="E534" s="185">
        <f t="shared" si="394"/>
        <v>6455.85</v>
      </c>
      <c r="F534" s="186">
        <f t="shared" si="395"/>
        <v>44732</v>
      </c>
      <c r="G534" s="187">
        <f t="shared" si="399"/>
        <v>6.7005775876050055E-3</v>
      </c>
      <c r="H534" s="182">
        <f t="shared" si="413"/>
        <v>44795</v>
      </c>
      <c r="I534" s="182">
        <f t="shared" si="400"/>
        <v>44795</v>
      </c>
      <c r="J534" s="188">
        <f t="shared" si="408"/>
        <v>23</v>
      </c>
      <c r="K534" s="188">
        <f t="shared" si="397"/>
        <v>7</v>
      </c>
      <c r="L534" s="183">
        <f t="shared" si="409"/>
        <v>1.00203457</v>
      </c>
      <c r="M534" s="189">
        <f t="shared" si="396"/>
        <v>1.0047000699999999</v>
      </c>
      <c r="N534" s="189">
        <f t="shared" si="391"/>
        <v>1.1529853234541088</v>
      </c>
      <c r="O534" s="183">
        <f t="shared" si="393"/>
        <v>1.1553311500000001</v>
      </c>
      <c r="P534" s="183">
        <f t="shared" si="401"/>
        <v>426.55334839</v>
      </c>
      <c r="Q534" s="190">
        <v>17.5</v>
      </c>
      <c r="R534" s="191">
        <f>S534/P534</f>
        <v>4.6356713819348293E-3</v>
      </c>
      <c r="S534" s="183">
        <v>1.9773611499999999</v>
      </c>
      <c r="T534" s="192">
        <f t="shared" si="411"/>
        <v>9.4700000000000006E-2</v>
      </c>
      <c r="U534" s="190">
        <f t="shared" si="392"/>
        <v>7</v>
      </c>
      <c r="V534" s="190">
        <v>252</v>
      </c>
      <c r="W534" s="189">
        <f t="shared" si="403"/>
        <v>1.0025165039999999</v>
      </c>
      <c r="X534" s="183">
        <f t="shared" si="404"/>
        <v>1.0734231999999999</v>
      </c>
      <c r="Y534" s="183">
        <f t="shared" si="405"/>
        <v>3.0507843499999998</v>
      </c>
      <c r="Z534" s="193" t="str">
        <f t="shared" si="415"/>
        <v>J=</v>
      </c>
      <c r="AA534" s="182">
        <f t="shared" si="416"/>
        <v>44795</v>
      </c>
      <c r="AB534" s="183">
        <f>P534-S534</f>
        <v>424.57598724000002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06"/>
        <v>44772</v>
      </c>
      <c r="B535" s="113">
        <f t="shared" si="398"/>
        <v>425.92592032597099</v>
      </c>
      <c r="C535" s="183">
        <f>C534-(S534/O534)</f>
        <v>367.49289348136978</v>
      </c>
      <c r="D535" s="114">
        <f t="shared" si="407"/>
        <v>6412.88</v>
      </c>
      <c r="E535" s="115">
        <f t="shared" si="394"/>
        <v>6455.85</v>
      </c>
      <c r="F535" s="116">
        <f t="shared" si="395"/>
        <v>44732</v>
      </c>
      <c r="G535" s="117">
        <f t="shared" si="399"/>
        <v>6.7005775876050055E-3</v>
      </c>
      <c r="H535" s="118">
        <f t="shared" si="413"/>
        <v>44795</v>
      </c>
      <c r="I535" s="118">
        <f t="shared" si="400"/>
        <v>44795</v>
      </c>
      <c r="J535" s="119">
        <f t="shared" si="408"/>
        <v>23</v>
      </c>
      <c r="K535" s="119">
        <f t="shared" si="397"/>
        <v>8</v>
      </c>
      <c r="L535" s="8">
        <f t="shared" si="409"/>
        <v>1.0023255600000001</v>
      </c>
      <c r="M535" s="120">
        <f t="shared" si="396"/>
        <v>1.0047000699999999</v>
      </c>
      <c r="N535" s="120">
        <f t="shared" si="391"/>
        <v>1.1529853234541088</v>
      </c>
      <c r="O535" s="113">
        <f t="shared" si="393"/>
        <v>1.1556666600000001</v>
      </c>
      <c r="P535" s="113">
        <f t="shared" si="401"/>
        <v>424.69928478000003</v>
      </c>
      <c r="Q535" s="167">
        <f t="shared" si="414"/>
        <v>0</v>
      </c>
      <c r="R535" s="168">
        <f t="shared" si="410"/>
        <v>0</v>
      </c>
      <c r="S535" s="113">
        <f t="shared" si="402"/>
        <v>0</v>
      </c>
      <c r="T535" s="123">
        <f t="shared" si="411"/>
        <v>9.4700000000000006E-2</v>
      </c>
      <c r="U535" s="121">
        <f t="shared" si="392"/>
        <v>1</v>
      </c>
      <c r="V535" s="121">
        <v>252</v>
      </c>
      <c r="W535" s="120">
        <f t="shared" si="403"/>
        <v>1.000359113</v>
      </c>
      <c r="X535" s="183">
        <f>TRUNC((P535*(W535-1)),8)+(X$534*(O535/O$534)*W535)</f>
        <v>1.2266355459709857</v>
      </c>
      <c r="Y535" s="113">
        <f t="shared" si="405"/>
        <v>0</v>
      </c>
      <c r="Z535" s="126" t="str">
        <f t="shared" si="415"/>
        <v>J=</v>
      </c>
      <c r="AA535" s="118">
        <f t="shared" si="416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06"/>
        <v>44773</v>
      </c>
      <c r="B536" s="113">
        <f t="shared" si="398"/>
        <v>425.92592032597099</v>
      </c>
      <c r="C536" s="113">
        <f t="shared" si="412"/>
        <v>367.49289348000002</v>
      </c>
      <c r="D536" s="114">
        <f t="shared" si="407"/>
        <v>6412.88</v>
      </c>
      <c r="E536" s="115">
        <f t="shared" si="394"/>
        <v>6455.85</v>
      </c>
      <c r="F536" s="116">
        <f t="shared" si="395"/>
        <v>44732</v>
      </c>
      <c r="G536" s="117">
        <f t="shared" si="399"/>
        <v>6.7005775876050055E-3</v>
      </c>
      <c r="H536" s="118">
        <f t="shared" si="413"/>
        <v>44795</v>
      </c>
      <c r="I536" s="118">
        <f t="shared" si="400"/>
        <v>44795</v>
      </c>
      <c r="J536" s="119">
        <f t="shared" si="408"/>
        <v>23</v>
      </c>
      <c r="K536" s="119">
        <f t="shared" si="397"/>
        <v>8</v>
      </c>
      <c r="L536" s="8">
        <f t="shared" si="409"/>
        <v>1.0023255600000001</v>
      </c>
      <c r="M536" s="120">
        <f t="shared" si="396"/>
        <v>1.0047000699999999</v>
      </c>
      <c r="N536" s="120">
        <f t="shared" si="391"/>
        <v>1.1529853234541088</v>
      </c>
      <c r="O536" s="113">
        <f t="shared" si="393"/>
        <v>1.1556666600000001</v>
      </c>
      <c r="P536" s="113">
        <f t="shared" si="401"/>
        <v>424.69928478000003</v>
      </c>
      <c r="Q536" s="167">
        <f t="shared" si="414"/>
        <v>0</v>
      </c>
      <c r="R536" s="168">
        <f t="shared" si="410"/>
        <v>0</v>
      </c>
      <c r="S536" s="113">
        <f t="shared" si="402"/>
        <v>0</v>
      </c>
      <c r="T536" s="123">
        <f t="shared" si="411"/>
        <v>9.4700000000000006E-2</v>
      </c>
      <c r="U536" s="121">
        <f t="shared" si="392"/>
        <v>1</v>
      </c>
      <c r="V536" s="121">
        <v>252</v>
      </c>
      <c r="W536" s="120">
        <f t="shared" si="403"/>
        <v>1.000359113</v>
      </c>
      <c r="X536" s="183">
        <f t="shared" ref="X536:X558" si="417">TRUNC((P536*(W536-1)),8)+(X$534*(O536/O$534)*W536)</f>
        <v>1.2266355459709857</v>
      </c>
      <c r="Y536" s="113">
        <f t="shared" si="405"/>
        <v>0</v>
      </c>
      <c r="Z536" s="126" t="str">
        <f t="shared" si="415"/>
        <v>J=</v>
      </c>
      <c r="AA536" s="118">
        <f t="shared" si="416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06"/>
        <v>44774</v>
      </c>
      <c r="B537" s="113">
        <f t="shared" si="398"/>
        <v>425.92592032597099</v>
      </c>
      <c r="C537" s="113">
        <f t="shared" si="412"/>
        <v>367.49289348000002</v>
      </c>
      <c r="D537" s="114">
        <f t="shared" si="407"/>
        <v>6412.88</v>
      </c>
      <c r="E537" s="115">
        <f t="shared" si="394"/>
        <v>6455.85</v>
      </c>
      <c r="F537" s="116">
        <f t="shared" si="395"/>
        <v>44732</v>
      </c>
      <c r="G537" s="117">
        <f t="shared" si="399"/>
        <v>6.7005775876050055E-3</v>
      </c>
      <c r="H537" s="118">
        <f t="shared" si="413"/>
        <v>44795</v>
      </c>
      <c r="I537" s="118">
        <f t="shared" si="400"/>
        <v>44795</v>
      </c>
      <c r="J537" s="119">
        <f t="shared" si="408"/>
        <v>23</v>
      </c>
      <c r="K537" s="119">
        <f t="shared" si="397"/>
        <v>8</v>
      </c>
      <c r="L537" s="8">
        <f t="shared" si="409"/>
        <v>1.0023255600000001</v>
      </c>
      <c r="M537" s="120">
        <f t="shared" si="396"/>
        <v>1.0047000699999999</v>
      </c>
      <c r="N537" s="120">
        <f t="shared" si="391"/>
        <v>1.1529853234541088</v>
      </c>
      <c r="O537" s="113">
        <f t="shared" si="393"/>
        <v>1.1556666600000001</v>
      </c>
      <c r="P537" s="113">
        <f t="shared" si="401"/>
        <v>424.69928478000003</v>
      </c>
      <c r="Q537" s="167">
        <f t="shared" si="414"/>
        <v>0</v>
      </c>
      <c r="R537" s="168">
        <f t="shared" si="410"/>
        <v>0</v>
      </c>
      <c r="S537" s="113">
        <f t="shared" si="402"/>
        <v>0</v>
      </c>
      <c r="T537" s="123">
        <f t="shared" si="411"/>
        <v>9.4700000000000006E-2</v>
      </c>
      <c r="U537" s="121">
        <f t="shared" si="392"/>
        <v>1</v>
      </c>
      <c r="V537" s="121">
        <v>252</v>
      </c>
      <c r="W537" s="120">
        <f t="shared" si="403"/>
        <v>1.000359113</v>
      </c>
      <c r="X537" s="183">
        <f t="shared" si="417"/>
        <v>1.2266355459709857</v>
      </c>
      <c r="Y537" s="113">
        <f t="shared" si="405"/>
        <v>0</v>
      </c>
      <c r="Z537" s="126" t="str">
        <f t="shared" si="415"/>
        <v>J=</v>
      </c>
      <c r="AA537" s="118">
        <f t="shared" si="416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06"/>
        <v>44775</v>
      </c>
      <c r="B538" s="113">
        <f t="shared" si="398"/>
        <v>426.20260385983789</v>
      </c>
      <c r="C538" s="113">
        <f t="shared" si="412"/>
        <v>367.49289348000002</v>
      </c>
      <c r="D538" s="114">
        <f t="shared" si="407"/>
        <v>6412.88</v>
      </c>
      <c r="E538" s="115">
        <f t="shared" si="394"/>
        <v>6455.85</v>
      </c>
      <c r="F538" s="116">
        <f t="shared" si="395"/>
        <v>44732</v>
      </c>
      <c r="G538" s="117">
        <f t="shared" si="399"/>
        <v>6.7005775876050055E-3</v>
      </c>
      <c r="H538" s="118">
        <f t="shared" si="413"/>
        <v>44795</v>
      </c>
      <c r="I538" s="118">
        <f t="shared" si="400"/>
        <v>44795</v>
      </c>
      <c r="J538" s="119">
        <f t="shared" si="408"/>
        <v>23</v>
      </c>
      <c r="K538" s="119">
        <f t="shared" si="397"/>
        <v>9</v>
      </c>
      <c r="L538" s="8">
        <f t="shared" si="409"/>
        <v>1.0026166299999999</v>
      </c>
      <c r="M538" s="120">
        <f t="shared" si="396"/>
        <v>1.0047000699999999</v>
      </c>
      <c r="N538" s="120">
        <f t="shared" si="391"/>
        <v>1.1529853234541088</v>
      </c>
      <c r="O538" s="113">
        <f t="shared" si="393"/>
        <v>1.15600225</v>
      </c>
      <c r="P538" s="113">
        <f t="shared" si="401"/>
        <v>424.82261172</v>
      </c>
      <c r="Q538" s="167">
        <f t="shared" si="414"/>
        <v>0</v>
      </c>
      <c r="R538" s="168">
        <f t="shared" si="410"/>
        <v>0</v>
      </c>
      <c r="S538" s="113">
        <f t="shared" si="402"/>
        <v>0</v>
      </c>
      <c r="T538" s="123">
        <f t="shared" si="411"/>
        <v>9.4700000000000006E-2</v>
      </c>
      <c r="U538" s="121">
        <f t="shared" si="392"/>
        <v>2</v>
      </c>
      <c r="V538" s="121">
        <v>252</v>
      </c>
      <c r="W538" s="120">
        <f t="shared" si="403"/>
        <v>1.0007183559999999</v>
      </c>
      <c r="X538" s="183">
        <f t="shared" si="417"/>
        <v>1.3799921398379165</v>
      </c>
      <c r="Y538" s="113">
        <f t="shared" si="405"/>
        <v>0</v>
      </c>
      <c r="Z538" s="126" t="str">
        <f t="shared" si="415"/>
        <v>J=</v>
      </c>
      <c r="AA538" s="118">
        <f t="shared" si="416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406"/>
        <v>44776</v>
      </c>
      <c r="B539" s="113">
        <f t="shared" si="398"/>
        <v>426.47947500685802</v>
      </c>
      <c r="C539" s="113">
        <f t="shared" si="412"/>
        <v>367.49289348000002</v>
      </c>
      <c r="D539" s="114">
        <f t="shared" si="407"/>
        <v>6412.88</v>
      </c>
      <c r="E539" s="115">
        <f t="shared" si="394"/>
        <v>6455.85</v>
      </c>
      <c r="F539" s="116">
        <f t="shared" si="395"/>
        <v>44732</v>
      </c>
      <c r="G539" s="117">
        <f t="shared" si="399"/>
        <v>6.7005775876050055E-3</v>
      </c>
      <c r="H539" s="118">
        <f t="shared" si="413"/>
        <v>44795</v>
      </c>
      <c r="I539" s="118">
        <f t="shared" si="400"/>
        <v>44795</v>
      </c>
      <c r="J539" s="119">
        <f t="shared" si="408"/>
        <v>23</v>
      </c>
      <c r="K539" s="119">
        <f t="shared" si="397"/>
        <v>10</v>
      </c>
      <c r="L539" s="8">
        <f t="shared" si="409"/>
        <v>1.0029077900000001</v>
      </c>
      <c r="M539" s="120">
        <f t="shared" si="396"/>
        <v>1.0047000699999999</v>
      </c>
      <c r="N539" s="120">
        <f t="shared" si="391"/>
        <v>1.1529853234541088</v>
      </c>
      <c r="O539" s="113">
        <f t="shared" si="393"/>
        <v>1.1563379600000001</v>
      </c>
      <c r="P539" s="113">
        <f t="shared" si="401"/>
        <v>424.94598275999999</v>
      </c>
      <c r="Q539" s="167">
        <f t="shared" si="414"/>
        <v>0</v>
      </c>
      <c r="R539" s="168">
        <f t="shared" si="410"/>
        <v>0</v>
      </c>
      <c r="S539" s="113">
        <f t="shared" si="402"/>
        <v>0</v>
      </c>
      <c r="T539" s="123">
        <f t="shared" si="411"/>
        <v>9.4700000000000006E-2</v>
      </c>
      <c r="U539" s="121">
        <f t="shared" si="392"/>
        <v>3</v>
      </c>
      <c r="V539" s="121">
        <v>252</v>
      </c>
      <c r="W539" s="120">
        <f t="shared" si="403"/>
        <v>1.001077727</v>
      </c>
      <c r="X539" s="183">
        <f t="shared" si="417"/>
        <v>1.5334922468580103</v>
      </c>
      <c r="Y539" s="113">
        <f t="shared" si="405"/>
        <v>0</v>
      </c>
      <c r="Z539" s="126" t="str">
        <f t="shared" si="415"/>
        <v>J=</v>
      </c>
      <c r="AA539" s="118">
        <f t="shared" si="416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06"/>
        <v>44777</v>
      </c>
      <c r="B540" s="113">
        <f t="shared" si="398"/>
        <v>426.7565236615074</v>
      </c>
      <c r="C540" s="113">
        <f t="shared" si="412"/>
        <v>367.49289348000002</v>
      </c>
      <c r="D540" s="114">
        <f t="shared" si="407"/>
        <v>6412.88</v>
      </c>
      <c r="E540" s="115">
        <f t="shared" si="394"/>
        <v>6455.85</v>
      </c>
      <c r="F540" s="116">
        <f t="shared" si="395"/>
        <v>44732</v>
      </c>
      <c r="G540" s="117">
        <f t="shared" si="399"/>
        <v>6.7005775876050055E-3</v>
      </c>
      <c r="H540" s="118">
        <f t="shared" si="413"/>
        <v>44795</v>
      </c>
      <c r="I540" s="118">
        <f t="shared" si="400"/>
        <v>44795</v>
      </c>
      <c r="J540" s="119">
        <f t="shared" si="408"/>
        <v>23</v>
      </c>
      <c r="K540" s="119">
        <f t="shared" si="397"/>
        <v>11</v>
      </c>
      <c r="L540" s="8">
        <f t="shared" si="409"/>
        <v>1.0031990399999999</v>
      </c>
      <c r="M540" s="120">
        <f t="shared" si="396"/>
        <v>1.0047000699999999</v>
      </c>
      <c r="N540" s="120">
        <f t="shared" si="391"/>
        <v>1.1529853234541088</v>
      </c>
      <c r="O540" s="113">
        <f t="shared" si="393"/>
        <v>1.1566737600000001</v>
      </c>
      <c r="P540" s="113">
        <f t="shared" si="401"/>
        <v>425.06938687000002</v>
      </c>
      <c r="Q540" s="167">
        <f t="shared" si="414"/>
        <v>0</v>
      </c>
      <c r="R540" s="168">
        <f t="shared" si="410"/>
        <v>0</v>
      </c>
      <c r="S540" s="113">
        <f t="shared" si="402"/>
        <v>0</v>
      </c>
      <c r="T540" s="123">
        <f t="shared" si="411"/>
        <v>9.4700000000000006E-2</v>
      </c>
      <c r="U540" s="121">
        <f t="shared" si="392"/>
        <v>4</v>
      </c>
      <c r="V540" s="121">
        <v>252</v>
      </c>
      <c r="W540" s="120">
        <f t="shared" si="403"/>
        <v>1.0014372279999999</v>
      </c>
      <c r="X540" s="183">
        <f t="shared" si="417"/>
        <v>1.6871367915073914</v>
      </c>
      <c r="Y540" s="113">
        <f t="shared" si="405"/>
        <v>0</v>
      </c>
      <c r="Z540" s="126" t="str">
        <f t="shared" si="415"/>
        <v>J=</v>
      </c>
      <c r="AA540" s="118">
        <f t="shared" si="416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06"/>
        <v>44778</v>
      </c>
      <c r="B541" s="113">
        <f t="shared" si="398"/>
        <v>427.03375273115569</v>
      </c>
      <c r="C541" s="113">
        <f t="shared" si="412"/>
        <v>367.49289348000002</v>
      </c>
      <c r="D541" s="114">
        <f t="shared" si="407"/>
        <v>6412.88</v>
      </c>
      <c r="E541" s="115">
        <f t="shared" si="394"/>
        <v>6455.85</v>
      </c>
      <c r="F541" s="116">
        <f t="shared" si="395"/>
        <v>44732</v>
      </c>
      <c r="G541" s="117">
        <f t="shared" si="399"/>
        <v>6.7005775876050055E-3</v>
      </c>
      <c r="H541" s="118">
        <f t="shared" si="413"/>
        <v>44795</v>
      </c>
      <c r="I541" s="118">
        <f t="shared" si="400"/>
        <v>44795</v>
      </c>
      <c r="J541" s="119">
        <f t="shared" si="408"/>
        <v>23</v>
      </c>
      <c r="K541" s="119">
        <f t="shared" si="397"/>
        <v>12</v>
      </c>
      <c r="L541" s="8">
        <f t="shared" si="409"/>
        <v>1.00349037</v>
      </c>
      <c r="M541" s="120">
        <f t="shared" si="396"/>
        <v>1.0047000699999999</v>
      </c>
      <c r="N541" s="120">
        <f t="shared" si="391"/>
        <v>1.1529853234541088</v>
      </c>
      <c r="O541" s="113">
        <f t="shared" si="393"/>
        <v>1.1570096599999999</v>
      </c>
      <c r="P541" s="113">
        <f t="shared" si="401"/>
        <v>425.19282772999998</v>
      </c>
      <c r="Q541" s="167">
        <f t="shared" si="414"/>
        <v>0</v>
      </c>
      <c r="R541" s="168">
        <f t="shared" si="410"/>
        <v>0</v>
      </c>
      <c r="S541" s="113">
        <f t="shared" si="402"/>
        <v>0</v>
      </c>
      <c r="T541" s="123">
        <f t="shared" si="411"/>
        <v>9.4700000000000006E-2</v>
      </c>
      <c r="U541" s="121">
        <f t="shared" si="392"/>
        <v>5</v>
      </c>
      <c r="V541" s="121">
        <v>252</v>
      </c>
      <c r="W541" s="120">
        <f t="shared" si="403"/>
        <v>1.001796857</v>
      </c>
      <c r="X541" s="183">
        <f t="shared" si="417"/>
        <v>1.8409250011556944</v>
      </c>
      <c r="Y541" s="113">
        <f t="shared" si="405"/>
        <v>0</v>
      </c>
      <c r="Z541" s="126" t="str">
        <f t="shared" si="415"/>
        <v>J=</v>
      </c>
      <c r="AA541" s="118">
        <f t="shared" si="416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06"/>
        <v>44779</v>
      </c>
      <c r="B542" s="113">
        <f t="shared" si="398"/>
        <v>427.31116316817355</v>
      </c>
      <c r="C542" s="113">
        <f t="shared" si="412"/>
        <v>367.49289348000002</v>
      </c>
      <c r="D542" s="114">
        <f t="shared" si="407"/>
        <v>6412.88</v>
      </c>
      <c r="E542" s="115">
        <f t="shared" si="394"/>
        <v>6455.85</v>
      </c>
      <c r="F542" s="116">
        <f t="shared" si="395"/>
        <v>44732</v>
      </c>
      <c r="G542" s="117">
        <f t="shared" si="399"/>
        <v>6.7005775876050055E-3</v>
      </c>
      <c r="H542" s="118">
        <f t="shared" si="413"/>
        <v>44795</v>
      </c>
      <c r="I542" s="118">
        <f t="shared" si="400"/>
        <v>44795</v>
      </c>
      <c r="J542" s="119">
        <f t="shared" si="408"/>
        <v>23</v>
      </c>
      <c r="K542" s="119">
        <f t="shared" si="397"/>
        <v>13</v>
      </c>
      <c r="L542" s="8">
        <f t="shared" si="409"/>
        <v>1.00378178</v>
      </c>
      <c r="M542" s="120">
        <f t="shared" si="396"/>
        <v>1.0047000699999999</v>
      </c>
      <c r="N542" s="120">
        <f t="shared" si="391"/>
        <v>1.1529853234541088</v>
      </c>
      <c r="O542" s="113">
        <f t="shared" si="393"/>
        <v>1.1573456600000001</v>
      </c>
      <c r="P542" s="113">
        <f t="shared" si="401"/>
        <v>425.31630533999999</v>
      </c>
      <c r="Q542" s="167">
        <f t="shared" si="414"/>
        <v>0</v>
      </c>
      <c r="R542" s="168">
        <f t="shared" si="410"/>
        <v>0</v>
      </c>
      <c r="S542" s="113">
        <f t="shared" si="402"/>
        <v>0</v>
      </c>
      <c r="T542" s="123">
        <f t="shared" si="411"/>
        <v>9.4700000000000006E-2</v>
      </c>
      <c r="U542" s="121">
        <f t="shared" si="392"/>
        <v>6</v>
      </c>
      <c r="V542" s="121">
        <v>252</v>
      </c>
      <c r="W542" s="120">
        <f t="shared" si="403"/>
        <v>1.0021566159999999</v>
      </c>
      <c r="X542" s="183">
        <f t="shared" si="417"/>
        <v>1.9948578281735898</v>
      </c>
      <c r="Y542" s="113">
        <f t="shared" si="405"/>
        <v>0</v>
      </c>
      <c r="Z542" s="126" t="str">
        <f t="shared" si="415"/>
        <v>J=</v>
      </c>
      <c r="AA542" s="118">
        <f t="shared" si="416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06"/>
        <v>44780</v>
      </c>
      <c r="B543" s="113">
        <f t="shared" si="398"/>
        <v>427.31116316817355</v>
      </c>
      <c r="C543" s="113">
        <f t="shared" si="412"/>
        <v>367.49289348000002</v>
      </c>
      <c r="D543" s="114">
        <f t="shared" si="407"/>
        <v>6412.88</v>
      </c>
      <c r="E543" s="115">
        <f t="shared" si="394"/>
        <v>6455.85</v>
      </c>
      <c r="F543" s="116">
        <f t="shared" si="395"/>
        <v>44732</v>
      </c>
      <c r="G543" s="117">
        <f t="shared" si="399"/>
        <v>6.7005775876050055E-3</v>
      </c>
      <c r="H543" s="118">
        <f t="shared" si="413"/>
        <v>44795</v>
      </c>
      <c r="I543" s="118">
        <f t="shared" si="400"/>
        <v>44795</v>
      </c>
      <c r="J543" s="119">
        <f t="shared" si="408"/>
        <v>23</v>
      </c>
      <c r="K543" s="119">
        <f t="shared" si="397"/>
        <v>13</v>
      </c>
      <c r="L543" s="8">
        <f t="shared" si="409"/>
        <v>1.00378178</v>
      </c>
      <c r="M543" s="120">
        <f t="shared" si="396"/>
        <v>1.0047000699999999</v>
      </c>
      <c r="N543" s="120">
        <f t="shared" ref="N543:N606" si="418">IF(I543&gt;I542,N542*M543,N542)</f>
        <v>1.1529853234541088</v>
      </c>
      <c r="O543" s="113">
        <f t="shared" si="393"/>
        <v>1.1573456600000001</v>
      </c>
      <c r="P543" s="113">
        <f t="shared" si="401"/>
        <v>425.31630533999999</v>
      </c>
      <c r="Q543" s="167">
        <f t="shared" si="414"/>
        <v>0</v>
      </c>
      <c r="R543" s="168">
        <f t="shared" si="410"/>
        <v>0</v>
      </c>
      <c r="S543" s="113">
        <f t="shared" si="402"/>
        <v>0</v>
      </c>
      <c r="T543" s="123">
        <f t="shared" si="411"/>
        <v>9.4700000000000006E-2</v>
      </c>
      <c r="U543" s="121">
        <f t="shared" si="392"/>
        <v>6</v>
      </c>
      <c r="V543" s="121">
        <v>252</v>
      </c>
      <c r="W543" s="120">
        <f t="shared" si="403"/>
        <v>1.0021566159999999</v>
      </c>
      <c r="X543" s="183">
        <f t="shared" si="417"/>
        <v>1.9948578281735898</v>
      </c>
      <c r="Y543" s="113">
        <f t="shared" si="405"/>
        <v>0</v>
      </c>
      <c r="Z543" s="126" t="str">
        <f t="shared" si="415"/>
        <v>J=</v>
      </c>
      <c r="AA543" s="118">
        <f t="shared" si="416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06"/>
        <v>44781</v>
      </c>
      <c r="B544" s="113">
        <f t="shared" si="398"/>
        <v>427.31116316817355</v>
      </c>
      <c r="C544" s="113">
        <f t="shared" si="412"/>
        <v>367.49289348000002</v>
      </c>
      <c r="D544" s="114">
        <f t="shared" si="407"/>
        <v>6412.88</v>
      </c>
      <c r="E544" s="115">
        <f t="shared" si="394"/>
        <v>6455.85</v>
      </c>
      <c r="F544" s="116">
        <f t="shared" si="395"/>
        <v>44732</v>
      </c>
      <c r="G544" s="117">
        <f t="shared" si="399"/>
        <v>6.7005775876050055E-3</v>
      </c>
      <c r="H544" s="118">
        <f t="shared" si="413"/>
        <v>44795</v>
      </c>
      <c r="I544" s="118">
        <f t="shared" si="400"/>
        <v>44795</v>
      </c>
      <c r="J544" s="119">
        <f t="shared" si="408"/>
        <v>23</v>
      </c>
      <c r="K544" s="119">
        <f t="shared" si="397"/>
        <v>13</v>
      </c>
      <c r="L544" s="8">
        <f t="shared" si="409"/>
        <v>1.00378178</v>
      </c>
      <c r="M544" s="120">
        <f t="shared" si="396"/>
        <v>1.0047000699999999</v>
      </c>
      <c r="N544" s="120">
        <f t="shared" si="418"/>
        <v>1.1529853234541088</v>
      </c>
      <c r="O544" s="113">
        <f t="shared" si="393"/>
        <v>1.1573456600000001</v>
      </c>
      <c r="P544" s="113">
        <f t="shared" si="401"/>
        <v>425.31630533999999</v>
      </c>
      <c r="Q544" s="167">
        <f t="shared" si="414"/>
        <v>0</v>
      </c>
      <c r="R544" s="168">
        <f t="shared" si="410"/>
        <v>0</v>
      </c>
      <c r="S544" s="113">
        <f t="shared" si="402"/>
        <v>0</v>
      </c>
      <c r="T544" s="123">
        <f t="shared" si="411"/>
        <v>9.4700000000000006E-2</v>
      </c>
      <c r="U544" s="121">
        <f t="shared" si="392"/>
        <v>6</v>
      </c>
      <c r="V544" s="121">
        <v>252</v>
      </c>
      <c r="W544" s="120">
        <f t="shared" si="403"/>
        <v>1.0021566159999999</v>
      </c>
      <c r="X544" s="183">
        <f t="shared" si="417"/>
        <v>1.9948578281735898</v>
      </c>
      <c r="Y544" s="113">
        <f t="shared" si="405"/>
        <v>0</v>
      </c>
      <c r="Z544" s="126" t="str">
        <f t="shared" si="415"/>
        <v>J=</v>
      </c>
      <c r="AA544" s="118">
        <f t="shared" si="416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06"/>
        <v>44782</v>
      </c>
      <c r="B545" s="113">
        <f t="shared" si="398"/>
        <v>427.58875094239306</v>
      </c>
      <c r="C545" s="113">
        <f t="shared" si="412"/>
        <v>367.49289348000002</v>
      </c>
      <c r="D545" s="114">
        <f t="shared" si="407"/>
        <v>6412.88</v>
      </c>
      <c r="E545" s="115">
        <f t="shared" si="394"/>
        <v>6455.85</v>
      </c>
      <c r="F545" s="116">
        <f t="shared" si="395"/>
        <v>44732</v>
      </c>
      <c r="G545" s="117">
        <f t="shared" si="399"/>
        <v>6.7005775876050055E-3</v>
      </c>
      <c r="H545" s="118">
        <f t="shared" si="413"/>
        <v>44795</v>
      </c>
      <c r="I545" s="118">
        <f t="shared" si="400"/>
        <v>44795</v>
      </c>
      <c r="J545" s="119">
        <f t="shared" si="408"/>
        <v>23</v>
      </c>
      <c r="K545" s="119">
        <f t="shared" si="397"/>
        <v>14</v>
      </c>
      <c r="L545" s="8">
        <f t="shared" si="409"/>
        <v>1.0040732800000001</v>
      </c>
      <c r="M545" s="120">
        <f t="shared" si="396"/>
        <v>1.0047000699999999</v>
      </c>
      <c r="N545" s="120">
        <f t="shared" si="418"/>
        <v>1.1529853234541088</v>
      </c>
      <c r="O545" s="113">
        <f t="shared" si="393"/>
        <v>1.1576817500000001</v>
      </c>
      <c r="P545" s="113">
        <f t="shared" si="401"/>
        <v>425.43981602999997</v>
      </c>
      <c r="Q545" s="167">
        <f t="shared" si="414"/>
        <v>0</v>
      </c>
      <c r="R545" s="168">
        <f t="shared" si="410"/>
        <v>0</v>
      </c>
      <c r="S545" s="113">
        <f t="shared" si="402"/>
        <v>0</v>
      </c>
      <c r="T545" s="123">
        <f t="shared" si="411"/>
        <v>9.4700000000000006E-2</v>
      </c>
      <c r="U545" s="121">
        <f t="shared" si="392"/>
        <v>7</v>
      </c>
      <c r="V545" s="121">
        <v>252</v>
      </c>
      <c r="W545" s="120">
        <f t="shared" si="403"/>
        <v>1.0025165039999999</v>
      </c>
      <c r="X545" s="183">
        <f t="shared" si="417"/>
        <v>2.1489349123930728</v>
      </c>
      <c r="Y545" s="113">
        <f t="shared" si="405"/>
        <v>0</v>
      </c>
      <c r="Z545" s="126" t="str">
        <f t="shared" si="415"/>
        <v>J=</v>
      </c>
      <c r="AA545" s="118">
        <f t="shared" si="416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06"/>
        <v>44783</v>
      </c>
      <c r="B546" s="113">
        <f t="shared" si="398"/>
        <v>427.86651983334303</v>
      </c>
      <c r="C546" s="113">
        <f t="shared" si="412"/>
        <v>367.49289348000002</v>
      </c>
      <c r="D546" s="114">
        <f t="shared" si="407"/>
        <v>6412.88</v>
      </c>
      <c r="E546" s="115">
        <f t="shared" si="394"/>
        <v>6455.85</v>
      </c>
      <c r="F546" s="116">
        <f t="shared" si="395"/>
        <v>44732</v>
      </c>
      <c r="G546" s="117">
        <f t="shared" si="399"/>
        <v>6.7005775876050055E-3</v>
      </c>
      <c r="H546" s="118">
        <f t="shared" si="413"/>
        <v>44795</v>
      </c>
      <c r="I546" s="118">
        <f t="shared" si="400"/>
        <v>44795</v>
      </c>
      <c r="J546" s="119">
        <f t="shared" si="408"/>
        <v>23</v>
      </c>
      <c r="K546" s="119">
        <f t="shared" si="397"/>
        <v>15</v>
      </c>
      <c r="L546" s="8">
        <f t="shared" si="409"/>
        <v>1.0043648599999999</v>
      </c>
      <c r="M546" s="120">
        <f t="shared" si="396"/>
        <v>1.0047000699999999</v>
      </c>
      <c r="N546" s="120">
        <f t="shared" si="418"/>
        <v>1.1529853234541088</v>
      </c>
      <c r="O546" s="113">
        <f t="shared" si="393"/>
        <v>1.1580179399999999</v>
      </c>
      <c r="P546" s="113">
        <f t="shared" si="401"/>
        <v>425.56336347000001</v>
      </c>
      <c r="Q546" s="167">
        <f t="shared" si="414"/>
        <v>0</v>
      </c>
      <c r="R546" s="168">
        <f t="shared" si="410"/>
        <v>0</v>
      </c>
      <c r="S546" s="113">
        <f t="shared" si="402"/>
        <v>0</v>
      </c>
      <c r="T546" s="123">
        <f t="shared" si="411"/>
        <v>9.4700000000000006E-2</v>
      </c>
      <c r="U546" s="121">
        <f t="shared" si="392"/>
        <v>8</v>
      </c>
      <c r="V546" s="121">
        <v>252</v>
      </c>
      <c r="W546" s="120">
        <f t="shared" si="403"/>
        <v>1.0028765209999999</v>
      </c>
      <c r="X546" s="183">
        <f t="shared" si="417"/>
        <v>2.3031563633430374</v>
      </c>
      <c r="Y546" s="113">
        <f t="shared" si="405"/>
        <v>0</v>
      </c>
      <c r="Z546" s="126" t="str">
        <f t="shared" si="415"/>
        <v>J=</v>
      </c>
      <c r="AA546" s="118">
        <f t="shared" si="416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06"/>
        <v>44784</v>
      </c>
      <c r="B547" s="113">
        <f t="shared" si="398"/>
        <v>428.14447033232091</v>
      </c>
      <c r="C547" s="113">
        <f t="shared" si="412"/>
        <v>367.49289348000002</v>
      </c>
      <c r="D547" s="114">
        <f t="shared" si="407"/>
        <v>6412.88</v>
      </c>
      <c r="E547" s="115">
        <f t="shared" si="394"/>
        <v>6455.85</v>
      </c>
      <c r="F547" s="116">
        <f t="shared" si="395"/>
        <v>44732</v>
      </c>
      <c r="G547" s="117">
        <f t="shared" si="399"/>
        <v>6.7005775876050055E-3</v>
      </c>
      <c r="H547" s="118">
        <f t="shared" si="413"/>
        <v>44795</v>
      </c>
      <c r="I547" s="118">
        <f t="shared" si="400"/>
        <v>44795</v>
      </c>
      <c r="J547" s="119">
        <f t="shared" si="408"/>
        <v>23</v>
      </c>
      <c r="K547" s="119">
        <f t="shared" si="397"/>
        <v>16</v>
      </c>
      <c r="L547" s="8">
        <f t="shared" si="409"/>
        <v>1.0046565300000001</v>
      </c>
      <c r="M547" s="120">
        <f t="shared" si="396"/>
        <v>1.0047000699999999</v>
      </c>
      <c r="N547" s="120">
        <f t="shared" si="418"/>
        <v>1.1529853234541088</v>
      </c>
      <c r="O547" s="113">
        <f t="shared" si="393"/>
        <v>1.15835423</v>
      </c>
      <c r="P547" s="113">
        <f t="shared" si="401"/>
        <v>425.68694764999998</v>
      </c>
      <c r="Q547" s="167">
        <f t="shared" si="414"/>
        <v>0</v>
      </c>
      <c r="R547" s="168">
        <f t="shared" si="410"/>
        <v>0</v>
      </c>
      <c r="S547" s="113">
        <f t="shared" si="402"/>
        <v>0</v>
      </c>
      <c r="T547" s="123">
        <f t="shared" si="411"/>
        <v>9.4700000000000006E-2</v>
      </c>
      <c r="U547" s="121">
        <f t="shared" si="392"/>
        <v>9</v>
      </c>
      <c r="V547" s="121">
        <v>252</v>
      </c>
      <c r="W547" s="120">
        <f t="shared" si="403"/>
        <v>1.003236668</v>
      </c>
      <c r="X547" s="183">
        <f t="shared" si="417"/>
        <v>2.4575226823209473</v>
      </c>
      <c r="Y547" s="113">
        <f t="shared" si="405"/>
        <v>0</v>
      </c>
      <c r="Z547" s="126" t="str">
        <f t="shared" si="415"/>
        <v>J=</v>
      </c>
      <c r="AA547" s="118">
        <f t="shared" si="416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06"/>
        <v>44785</v>
      </c>
      <c r="B548" s="113">
        <f t="shared" si="398"/>
        <v>428.42259841914802</v>
      </c>
      <c r="C548" s="113">
        <f t="shared" si="412"/>
        <v>367.49289348000002</v>
      </c>
      <c r="D548" s="114">
        <f t="shared" si="407"/>
        <v>6412.88</v>
      </c>
      <c r="E548" s="115">
        <f t="shared" si="394"/>
        <v>6455.85</v>
      </c>
      <c r="F548" s="116">
        <f t="shared" si="395"/>
        <v>44732</v>
      </c>
      <c r="G548" s="117">
        <f t="shared" si="399"/>
        <v>6.7005775876050055E-3</v>
      </c>
      <c r="H548" s="118">
        <f t="shared" si="413"/>
        <v>44795</v>
      </c>
      <c r="I548" s="118">
        <f t="shared" si="400"/>
        <v>44795</v>
      </c>
      <c r="J548" s="119">
        <f t="shared" si="408"/>
        <v>23</v>
      </c>
      <c r="K548" s="119">
        <f t="shared" si="397"/>
        <v>17</v>
      </c>
      <c r="L548" s="8">
        <f t="shared" si="409"/>
        <v>1.00494828</v>
      </c>
      <c r="M548" s="120">
        <f t="shared" si="396"/>
        <v>1.0047000699999999</v>
      </c>
      <c r="N548" s="120">
        <f t="shared" si="418"/>
        <v>1.1529853234541088</v>
      </c>
      <c r="O548" s="113">
        <f t="shared" si="393"/>
        <v>1.1586906100000001</v>
      </c>
      <c r="P548" s="113">
        <f t="shared" si="401"/>
        <v>425.81056490999998</v>
      </c>
      <c r="Q548" s="167">
        <f t="shared" si="414"/>
        <v>0</v>
      </c>
      <c r="R548" s="168">
        <f t="shared" si="410"/>
        <v>0</v>
      </c>
      <c r="S548" s="113">
        <f t="shared" si="402"/>
        <v>0</v>
      </c>
      <c r="T548" s="123">
        <f t="shared" si="411"/>
        <v>9.4700000000000006E-2</v>
      </c>
      <c r="U548" s="121">
        <f t="shared" si="392"/>
        <v>10</v>
      </c>
      <c r="V548" s="121">
        <v>252</v>
      </c>
      <c r="W548" s="120">
        <f t="shared" si="403"/>
        <v>1.0035969440000001</v>
      </c>
      <c r="X548" s="183">
        <f t="shared" si="417"/>
        <v>2.6120335091480325</v>
      </c>
      <c r="Y548" s="113">
        <f t="shared" si="405"/>
        <v>0</v>
      </c>
      <c r="Z548" s="126" t="str">
        <f t="shared" si="415"/>
        <v>J=</v>
      </c>
      <c r="AA548" s="118">
        <f t="shared" si="416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06"/>
        <v>44786</v>
      </c>
      <c r="B549" s="113">
        <f t="shared" si="398"/>
        <v>428.70091158269122</v>
      </c>
      <c r="C549" s="113">
        <f t="shared" si="412"/>
        <v>367.49289348000002</v>
      </c>
      <c r="D549" s="114">
        <f t="shared" si="407"/>
        <v>6412.88</v>
      </c>
      <c r="E549" s="115">
        <f t="shared" si="394"/>
        <v>6455.85</v>
      </c>
      <c r="F549" s="116">
        <f t="shared" si="395"/>
        <v>44732</v>
      </c>
      <c r="G549" s="117">
        <f t="shared" si="399"/>
        <v>6.7005775876050055E-3</v>
      </c>
      <c r="H549" s="118">
        <f t="shared" si="413"/>
        <v>44795</v>
      </c>
      <c r="I549" s="118">
        <f t="shared" si="400"/>
        <v>44795</v>
      </c>
      <c r="J549" s="119">
        <f t="shared" si="408"/>
        <v>23</v>
      </c>
      <c r="K549" s="119">
        <f t="shared" si="397"/>
        <v>18</v>
      </c>
      <c r="L549" s="8">
        <f t="shared" si="409"/>
        <v>1.0052401200000001</v>
      </c>
      <c r="M549" s="120">
        <f t="shared" si="396"/>
        <v>1.0047000699999999</v>
      </c>
      <c r="N549" s="120">
        <f t="shared" si="418"/>
        <v>1.1529853234541088</v>
      </c>
      <c r="O549" s="113">
        <f t="shared" si="393"/>
        <v>1.1590271000000001</v>
      </c>
      <c r="P549" s="113">
        <f t="shared" si="401"/>
        <v>425.9342226</v>
      </c>
      <c r="Q549" s="167">
        <f t="shared" si="414"/>
        <v>0</v>
      </c>
      <c r="R549" s="168">
        <f t="shared" si="410"/>
        <v>0</v>
      </c>
      <c r="S549" s="113">
        <f t="shared" si="402"/>
        <v>0</v>
      </c>
      <c r="T549" s="123">
        <f t="shared" si="411"/>
        <v>9.4700000000000006E-2</v>
      </c>
      <c r="U549" s="121">
        <f t="shared" ref="U549:U612" si="419">IF(Q548&gt;0,1,IF(K549=K548,U548,U548+1))</f>
        <v>11</v>
      </c>
      <c r="V549" s="121">
        <v>252</v>
      </c>
      <c r="W549" s="120">
        <f t="shared" si="403"/>
        <v>1.003957349</v>
      </c>
      <c r="X549" s="183">
        <f t="shared" si="417"/>
        <v>2.7666889826912451</v>
      </c>
      <c r="Y549" s="113">
        <f t="shared" si="405"/>
        <v>0</v>
      </c>
      <c r="Z549" s="126" t="str">
        <f t="shared" si="415"/>
        <v>J=</v>
      </c>
      <c r="AA549" s="118">
        <f t="shared" si="416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06"/>
        <v>44787</v>
      </c>
      <c r="B550" s="113">
        <f t="shared" si="398"/>
        <v>428.70091158269122</v>
      </c>
      <c r="C550" s="113">
        <f t="shared" si="412"/>
        <v>367.49289348000002</v>
      </c>
      <c r="D550" s="114">
        <f t="shared" si="407"/>
        <v>6412.88</v>
      </c>
      <c r="E550" s="115">
        <f t="shared" si="394"/>
        <v>6455.85</v>
      </c>
      <c r="F550" s="116">
        <f t="shared" si="395"/>
        <v>44732</v>
      </c>
      <c r="G550" s="117">
        <f t="shared" si="399"/>
        <v>6.7005775876050055E-3</v>
      </c>
      <c r="H550" s="118">
        <f t="shared" si="413"/>
        <v>44795</v>
      </c>
      <c r="I550" s="118">
        <f t="shared" si="400"/>
        <v>44795</v>
      </c>
      <c r="J550" s="119">
        <f t="shared" si="408"/>
        <v>23</v>
      </c>
      <c r="K550" s="119">
        <f t="shared" si="397"/>
        <v>18</v>
      </c>
      <c r="L550" s="8">
        <f t="shared" si="409"/>
        <v>1.0052401200000001</v>
      </c>
      <c r="M550" s="120">
        <f t="shared" si="396"/>
        <v>1.0047000699999999</v>
      </c>
      <c r="N550" s="120">
        <f t="shared" si="418"/>
        <v>1.1529853234541088</v>
      </c>
      <c r="O550" s="113">
        <f t="shared" si="393"/>
        <v>1.1590271000000001</v>
      </c>
      <c r="P550" s="113">
        <f t="shared" si="401"/>
        <v>425.9342226</v>
      </c>
      <c r="Q550" s="167">
        <f t="shared" si="414"/>
        <v>0</v>
      </c>
      <c r="R550" s="168">
        <f t="shared" si="410"/>
        <v>0</v>
      </c>
      <c r="S550" s="113">
        <f t="shared" si="402"/>
        <v>0</v>
      </c>
      <c r="T550" s="123">
        <f t="shared" si="411"/>
        <v>9.4700000000000006E-2</v>
      </c>
      <c r="U550" s="121">
        <f t="shared" si="419"/>
        <v>11</v>
      </c>
      <c r="V550" s="121">
        <v>252</v>
      </c>
      <c r="W550" s="120">
        <f t="shared" si="403"/>
        <v>1.003957349</v>
      </c>
      <c r="X550" s="183">
        <f t="shared" si="417"/>
        <v>2.7666889826912451</v>
      </c>
      <c r="Y550" s="113">
        <f t="shared" si="405"/>
        <v>0</v>
      </c>
      <c r="Z550" s="126" t="str">
        <f t="shared" si="415"/>
        <v>J=</v>
      </c>
      <c r="AA550" s="118">
        <f t="shared" si="416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06"/>
        <v>44788</v>
      </c>
      <c r="B551" s="113">
        <f t="shared" si="398"/>
        <v>428.70091158269122</v>
      </c>
      <c r="C551" s="113">
        <f t="shared" si="412"/>
        <v>367.49289348000002</v>
      </c>
      <c r="D551" s="114">
        <f t="shared" si="407"/>
        <v>6412.88</v>
      </c>
      <c r="E551" s="115">
        <f t="shared" si="394"/>
        <v>6455.85</v>
      </c>
      <c r="F551" s="116">
        <f t="shared" si="395"/>
        <v>44732</v>
      </c>
      <c r="G551" s="117">
        <f t="shared" si="399"/>
        <v>6.7005775876050055E-3</v>
      </c>
      <c r="H551" s="118">
        <f t="shared" si="413"/>
        <v>44795</v>
      </c>
      <c r="I551" s="118">
        <f t="shared" si="400"/>
        <v>44795</v>
      </c>
      <c r="J551" s="119">
        <f t="shared" si="408"/>
        <v>23</v>
      </c>
      <c r="K551" s="119">
        <f t="shared" si="397"/>
        <v>18</v>
      </c>
      <c r="L551" s="8">
        <f t="shared" si="409"/>
        <v>1.0052401200000001</v>
      </c>
      <c r="M551" s="120">
        <f t="shared" si="396"/>
        <v>1.0047000699999999</v>
      </c>
      <c r="N551" s="120">
        <f t="shared" si="418"/>
        <v>1.1529853234541088</v>
      </c>
      <c r="O551" s="113">
        <f t="shared" si="393"/>
        <v>1.1590271000000001</v>
      </c>
      <c r="P551" s="113">
        <f t="shared" si="401"/>
        <v>425.9342226</v>
      </c>
      <c r="Q551" s="167">
        <f t="shared" si="414"/>
        <v>0</v>
      </c>
      <c r="R551" s="168">
        <f t="shared" si="410"/>
        <v>0</v>
      </c>
      <c r="S551" s="113">
        <f t="shared" si="402"/>
        <v>0</v>
      </c>
      <c r="T551" s="123">
        <f t="shared" si="411"/>
        <v>9.4700000000000006E-2</v>
      </c>
      <c r="U551" s="121">
        <f t="shared" si="419"/>
        <v>11</v>
      </c>
      <c r="V551" s="121">
        <v>252</v>
      </c>
      <c r="W551" s="120">
        <f t="shared" si="403"/>
        <v>1.003957349</v>
      </c>
      <c r="X551" s="183">
        <f t="shared" si="417"/>
        <v>2.7666889826912451</v>
      </c>
      <c r="Y551" s="113">
        <f t="shared" si="405"/>
        <v>0</v>
      </c>
      <c r="Z551" s="126" t="str">
        <f t="shared" si="415"/>
        <v>J=</v>
      </c>
      <c r="AA551" s="118">
        <f t="shared" si="416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06"/>
        <v>44789</v>
      </c>
      <c r="B552" s="113">
        <f t="shared" si="398"/>
        <v>428.97940250451973</v>
      </c>
      <c r="C552" s="113">
        <f t="shared" si="412"/>
        <v>367.49289348000002</v>
      </c>
      <c r="D552" s="114">
        <f t="shared" si="407"/>
        <v>6412.88</v>
      </c>
      <c r="E552" s="115">
        <f t="shared" si="394"/>
        <v>6455.85</v>
      </c>
      <c r="F552" s="116">
        <f t="shared" si="395"/>
        <v>44732</v>
      </c>
      <c r="G552" s="117">
        <f t="shared" si="399"/>
        <v>6.7005775876050055E-3</v>
      </c>
      <c r="H552" s="118">
        <f t="shared" si="413"/>
        <v>44795</v>
      </c>
      <c r="I552" s="118">
        <f t="shared" si="400"/>
        <v>44795</v>
      </c>
      <c r="J552" s="119">
        <f t="shared" si="408"/>
        <v>23</v>
      </c>
      <c r="K552" s="119">
        <f t="shared" si="397"/>
        <v>19</v>
      </c>
      <c r="L552" s="8">
        <f t="shared" si="409"/>
        <v>1.0055320400000001</v>
      </c>
      <c r="M552" s="120">
        <f t="shared" si="396"/>
        <v>1.0047000699999999</v>
      </c>
      <c r="N552" s="120">
        <f t="shared" si="418"/>
        <v>1.1529853234541088</v>
      </c>
      <c r="O552" s="113">
        <f t="shared" si="393"/>
        <v>1.15936368</v>
      </c>
      <c r="P552" s="113">
        <f t="shared" si="401"/>
        <v>426.05791334999998</v>
      </c>
      <c r="Q552" s="167">
        <f t="shared" si="414"/>
        <v>0</v>
      </c>
      <c r="R552" s="168">
        <f t="shared" si="410"/>
        <v>0</v>
      </c>
      <c r="S552" s="113">
        <f t="shared" si="402"/>
        <v>0</v>
      </c>
      <c r="T552" s="123">
        <f t="shared" si="411"/>
        <v>9.4700000000000006E-2</v>
      </c>
      <c r="U552" s="121">
        <f t="shared" si="419"/>
        <v>12</v>
      </c>
      <c r="V552" s="121">
        <v>252</v>
      </c>
      <c r="W552" s="120">
        <f t="shared" si="403"/>
        <v>1.0043178829999999</v>
      </c>
      <c r="X552" s="183">
        <f t="shared" si="417"/>
        <v>2.9214891545197537</v>
      </c>
      <c r="Y552" s="113">
        <f t="shared" si="405"/>
        <v>0</v>
      </c>
      <c r="Z552" s="126" t="str">
        <f t="shared" si="415"/>
        <v>J=</v>
      </c>
      <c r="AA552" s="118">
        <f t="shared" si="416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06"/>
        <v>44790</v>
      </c>
      <c r="B553" s="113">
        <f t="shared" si="398"/>
        <v>429.25807212699999</v>
      </c>
      <c r="C553" s="113">
        <f t="shared" si="412"/>
        <v>367.49289348000002</v>
      </c>
      <c r="D553" s="114">
        <f t="shared" si="407"/>
        <v>6412.88</v>
      </c>
      <c r="E553" s="115">
        <f t="shared" si="394"/>
        <v>6455.85</v>
      </c>
      <c r="F553" s="116">
        <f t="shared" si="395"/>
        <v>44732</v>
      </c>
      <c r="G553" s="117">
        <f t="shared" si="399"/>
        <v>6.7005775876050055E-3</v>
      </c>
      <c r="H553" s="118">
        <f t="shared" si="413"/>
        <v>44795</v>
      </c>
      <c r="I553" s="118">
        <f t="shared" si="400"/>
        <v>44795</v>
      </c>
      <c r="J553" s="119">
        <f t="shared" si="408"/>
        <v>23</v>
      </c>
      <c r="K553" s="119">
        <f t="shared" si="397"/>
        <v>20</v>
      </c>
      <c r="L553" s="8">
        <f t="shared" si="409"/>
        <v>1.00582404</v>
      </c>
      <c r="M553" s="120">
        <f t="shared" si="396"/>
        <v>1.0047000699999999</v>
      </c>
      <c r="N553" s="120">
        <f t="shared" si="418"/>
        <v>1.1529853234541088</v>
      </c>
      <c r="O553" s="113">
        <f t="shared" ref="O553:O616" si="420">TRUNC(TRUNC((L553*N553),15),8)</f>
        <v>1.15970035</v>
      </c>
      <c r="P553" s="113">
        <f t="shared" si="401"/>
        <v>426.18163719</v>
      </c>
      <c r="Q553" s="167">
        <f t="shared" si="414"/>
        <v>0</v>
      </c>
      <c r="R553" s="168">
        <f t="shared" si="410"/>
        <v>0</v>
      </c>
      <c r="S553" s="113">
        <f t="shared" si="402"/>
        <v>0</v>
      </c>
      <c r="T553" s="123">
        <f t="shared" si="411"/>
        <v>9.4700000000000006E-2</v>
      </c>
      <c r="U553" s="121">
        <f t="shared" si="419"/>
        <v>13</v>
      </c>
      <c r="V553" s="121">
        <v>252</v>
      </c>
      <c r="W553" s="120">
        <f t="shared" si="403"/>
        <v>1.004678548</v>
      </c>
      <c r="X553" s="183">
        <f t="shared" si="417"/>
        <v>3.0764349369999882</v>
      </c>
      <c r="Y553" s="113">
        <f t="shared" si="405"/>
        <v>0</v>
      </c>
      <c r="Z553" s="126" t="str">
        <f t="shared" si="415"/>
        <v>J=</v>
      </c>
      <c r="AA553" s="118">
        <f t="shared" si="416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06"/>
        <v>44791</v>
      </c>
      <c r="B554" s="113">
        <f t="shared" si="398"/>
        <v>429.53693035512555</v>
      </c>
      <c r="C554" s="113">
        <f t="shared" si="412"/>
        <v>367.49289348000002</v>
      </c>
      <c r="D554" s="114">
        <f t="shared" si="407"/>
        <v>6412.88</v>
      </c>
      <c r="E554" s="115">
        <f t="shared" ref="E554:E617" si="421">IF($K554=1,VLOOKUP($A553,$AO$10:$AS$131,4),E553)</f>
        <v>6455.85</v>
      </c>
      <c r="F554" s="116">
        <f t="shared" ref="F554:F617" si="422">IF($K554=1,VLOOKUP($A553,$AO$10:$AS$131,5),F553)</f>
        <v>44732</v>
      </c>
      <c r="G554" s="117">
        <f t="shared" si="399"/>
        <v>6.7005775876050055E-3</v>
      </c>
      <c r="H554" s="118">
        <f t="shared" si="413"/>
        <v>44795</v>
      </c>
      <c r="I554" s="118">
        <f t="shared" si="400"/>
        <v>44795</v>
      </c>
      <c r="J554" s="119">
        <f t="shared" si="408"/>
        <v>23</v>
      </c>
      <c r="K554" s="119">
        <f t="shared" si="397"/>
        <v>21</v>
      </c>
      <c r="L554" s="8">
        <f t="shared" si="409"/>
        <v>1.00611614</v>
      </c>
      <c r="M554" s="120">
        <f t="shared" ref="M554:M617" si="423">IF(I554&gt;I553,L553,M553)</f>
        <v>1.0047000699999999</v>
      </c>
      <c r="N554" s="120">
        <f t="shared" si="418"/>
        <v>1.1529853234541088</v>
      </c>
      <c r="O554" s="113">
        <f t="shared" si="420"/>
        <v>1.16003714</v>
      </c>
      <c r="P554" s="113">
        <f t="shared" si="401"/>
        <v>426.30540511999999</v>
      </c>
      <c r="Q554" s="167">
        <f t="shared" si="414"/>
        <v>0</v>
      </c>
      <c r="R554" s="168">
        <f t="shared" si="410"/>
        <v>0</v>
      </c>
      <c r="S554" s="113">
        <f t="shared" si="402"/>
        <v>0</v>
      </c>
      <c r="T554" s="123">
        <f t="shared" si="411"/>
        <v>9.4700000000000006E-2</v>
      </c>
      <c r="U554" s="121">
        <f t="shared" si="419"/>
        <v>14</v>
      </c>
      <c r="V554" s="121">
        <v>252</v>
      </c>
      <c r="W554" s="120">
        <f t="shared" si="403"/>
        <v>1.005039341</v>
      </c>
      <c r="X554" s="183">
        <f t="shared" si="417"/>
        <v>3.2315252351255612</v>
      </c>
      <c r="Y554" s="113">
        <f t="shared" si="405"/>
        <v>0</v>
      </c>
      <c r="Z554" s="126" t="str">
        <f t="shared" si="415"/>
        <v>J=</v>
      </c>
      <c r="AA554" s="118">
        <f t="shared" si="416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06"/>
        <v>44792</v>
      </c>
      <c r="B555" s="113">
        <f t="shared" si="398"/>
        <v>429.81596333392866</v>
      </c>
      <c r="C555" s="113">
        <f t="shared" si="412"/>
        <v>367.49289348000002</v>
      </c>
      <c r="D555" s="114">
        <f t="shared" si="407"/>
        <v>6412.88</v>
      </c>
      <c r="E555" s="115">
        <f t="shared" si="421"/>
        <v>6455.85</v>
      </c>
      <c r="F555" s="116">
        <f t="shared" si="422"/>
        <v>44732</v>
      </c>
      <c r="G555" s="117">
        <f t="shared" si="399"/>
        <v>6.7005775876050055E-3</v>
      </c>
      <c r="H555" s="118">
        <f t="shared" si="413"/>
        <v>44795</v>
      </c>
      <c r="I555" s="118">
        <f t="shared" si="400"/>
        <v>44795</v>
      </c>
      <c r="J555" s="119">
        <f t="shared" si="408"/>
        <v>23</v>
      </c>
      <c r="K555" s="119">
        <f t="shared" si="397"/>
        <v>22</v>
      </c>
      <c r="L555" s="8">
        <f t="shared" si="409"/>
        <v>1.0064083100000001</v>
      </c>
      <c r="M555" s="120">
        <f t="shared" si="423"/>
        <v>1.0047000699999999</v>
      </c>
      <c r="N555" s="120">
        <f t="shared" si="418"/>
        <v>1.1529853234541088</v>
      </c>
      <c r="O555" s="113">
        <f t="shared" si="420"/>
        <v>1.16037401</v>
      </c>
      <c r="P555" s="113">
        <f t="shared" si="401"/>
        <v>426.42920244999999</v>
      </c>
      <c r="Q555" s="167">
        <f t="shared" si="414"/>
        <v>0</v>
      </c>
      <c r="R555" s="168">
        <f t="shared" si="410"/>
        <v>0</v>
      </c>
      <c r="S555" s="113">
        <f t="shared" si="402"/>
        <v>0</v>
      </c>
      <c r="T555" s="123">
        <f t="shared" si="411"/>
        <v>9.4700000000000006E-2</v>
      </c>
      <c r="U555" s="121">
        <f t="shared" si="419"/>
        <v>15</v>
      </c>
      <c r="V555" s="121">
        <v>252</v>
      </c>
      <c r="W555" s="120">
        <f t="shared" si="403"/>
        <v>1.0054002639999999</v>
      </c>
      <c r="X555" s="183">
        <f t="shared" si="417"/>
        <v>3.3867608839286563</v>
      </c>
      <c r="Y555" s="113">
        <f t="shared" si="405"/>
        <v>0</v>
      </c>
      <c r="Z555" s="126" t="str">
        <f t="shared" si="415"/>
        <v>J=</v>
      </c>
      <c r="AA555" s="118">
        <f t="shared" si="416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06"/>
        <v>44793</v>
      </c>
      <c r="B556" s="113">
        <f t="shared" si="398"/>
        <v>430.09517854230097</v>
      </c>
      <c r="C556" s="113">
        <f t="shared" si="412"/>
        <v>367.49289348000002</v>
      </c>
      <c r="D556" s="114">
        <f t="shared" si="407"/>
        <v>6412.88</v>
      </c>
      <c r="E556" s="115">
        <f t="shared" si="421"/>
        <v>6455.85</v>
      </c>
      <c r="F556" s="116">
        <f t="shared" si="422"/>
        <v>44732</v>
      </c>
      <c r="G556" s="117">
        <f t="shared" si="399"/>
        <v>6.7005775876050055E-3</v>
      </c>
      <c r="H556" s="118">
        <f t="shared" si="413"/>
        <v>44824</v>
      </c>
      <c r="I556" s="118">
        <f t="shared" si="400"/>
        <v>44795</v>
      </c>
      <c r="J556" s="119">
        <f t="shared" si="408"/>
        <v>23</v>
      </c>
      <c r="K556" s="119">
        <f t="shared" si="397"/>
        <v>23</v>
      </c>
      <c r="L556" s="8">
        <f t="shared" si="409"/>
        <v>1.00670057</v>
      </c>
      <c r="M556" s="120">
        <f t="shared" si="423"/>
        <v>1.0047000699999999</v>
      </c>
      <c r="N556" s="120">
        <f t="shared" si="418"/>
        <v>1.1529853234541088</v>
      </c>
      <c r="O556" s="113">
        <f t="shared" si="420"/>
        <v>1.1607109799999999</v>
      </c>
      <c r="P556" s="113">
        <f t="shared" si="401"/>
        <v>426.55303652999999</v>
      </c>
      <c r="Q556" s="167">
        <f t="shared" si="414"/>
        <v>0</v>
      </c>
      <c r="R556" s="168">
        <f t="shared" si="410"/>
        <v>0</v>
      </c>
      <c r="S556" s="113">
        <f t="shared" si="402"/>
        <v>0</v>
      </c>
      <c r="T556" s="123">
        <f t="shared" si="411"/>
        <v>9.4700000000000006E-2</v>
      </c>
      <c r="U556" s="121">
        <f t="shared" si="419"/>
        <v>16</v>
      </c>
      <c r="V556" s="121">
        <v>252</v>
      </c>
      <c r="W556" s="120">
        <f t="shared" si="403"/>
        <v>1.0057613169999999</v>
      </c>
      <c r="X556" s="183">
        <f t="shared" si="417"/>
        <v>3.5421420123009622</v>
      </c>
      <c r="Y556" s="113">
        <f t="shared" si="405"/>
        <v>0</v>
      </c>
      <c r="Z556" s="126" t="str">
        <f t="shared" si="415"/>
        <v>J=</v>
      </c>
      <c r="AA556" s="118">
        <f t="shared" si="416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06"/>
        <v>44794</v>
      </c>
      <c r="B557" s="113">
        <f t="shared" si="398"/>
        <v>430.09517854230097</v>
      </c>
      <c r="C557" s="113">
        <f t="shared" si="412"/>
        <v>367.49289348000002</v>
      </c>
      <c r="D557" s="114">
        <f t="shared" si="407"/>
        <v>6412.88</v>
      </c>
      <c r="E557" s="115">
        <f t="shared" si="421"/>
        <v>6455.85</v>
      </c>
      <c r="F557" s="116">
        <f t="shared" si="422"/>
        <v>44732</v>
      </c>
      <c r="G557" s="117">
        <f t="shared" si="399"/>
        <v>6.7005775876050055E-3</v>
      </c>
      <c r="H557" s="118">
        <f t="shared" si="413"/>
        <v>44824</v>
      </c>
      <c r="I557" s="118">
        <f t="shared" si="400"/>
        <v>44795</v>
      </c>
      <c r="J557" s="119">
        <f t="shared" si="408"/>
        <v>23</v>
      </c>
      <c r="K557" s="119">
        <f t="shared" si="397"/>
        <v>23</v>
      </c>
      <c r="L557" s="8">
        <f t="shared" si="409"/>
        <v>1.00670057</v>
      </c>
      <c r="M557" s="120">
        <f t="shared" si="423"/>
        <v>1.0047000699999999</v>
      </c>
      <c r="N557" s="120">
        <f t="shared" si="418"/>
        <v>1.1529853234541088</v>
      </c>
      <c r="O557" s="113">
        <f t="shared" si="420"/>
        <v>1.1607109799999999</v>
      </c>
      <c r="P557" s="113">
        <f t="shared" si="401"/>
        <v>426.55303652999999</v>
      </c>
      <c r="Q557" s="167">
        <f t="shared" si="414"/>
        <v>0</v>
      </c>
      <c r="R557" s="168">
        <f t="shared" si="410"/>
        <v>0</v>
      </c>
      <c r="S557" s="113">
        <f t="shared" si="402"/>
        <v>0</v>
      </c>
      <c r="T557" s="123">
        <f t="shared" si="411"/>
        <v>9.4700000000000006E-2</v>
      </c>
      <c r="U557" s="121">
        <f t="shared" si="419"/>
        <v>16</v>
      </c>
      <c r="V557" s="121">
        <v>252</v>
      </c>
      <c r="W557" s="120">
        <f t="shared" si="403"/>
        <v>1.0057613169999999</v>
      </c>
      <c r="X557" s="183">
        <f t="shared" si="417"/>
        <v>3.5421420123009622</v>
      </c>
      <c r="Y557" s="113">
        <f t="shared" si="405"/>
        <v>0</v>
      </c>
      <c r="Z557" s="126" t="str">
        <f t="shared" si="415"/>
        <v>J=</v>
      </c>
      <c r="AA557" s="118">
        <f t="shared" si="416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06"/>
        <v>44795</v>
      </c>
      <c r="B558" s="113">
        <f t="shared" si="398"/>
        <v>430.09517854230097</v>
      </c>
      <c r="C558" s="113">
        <f t="shared" si="412"/>
        <v>367.49289348000002</v>
      </c>
      <c r="D558" s="114">
        <f t="shared" si="407"/>
        <v>6412.88</v>
      </c>
      <c r="E558" s="115">
        <f t="shared" si="421"/>
        <v>6455.85</v>
      </c>
      <c r="F558" s="116">
        <f t="shared" si="422"/>
        <v>44732</v>
      </c>
      <c r="G558" s="117">
        <f t="shared" si="399"/>
        <v>6.7005775876050055E-3</v>
      </c>
      <c r="H558" s="118">
        <f t="shared" si="413"/>
        <v>44824</v>
      </c>
      <c r="I558" s="118">
        <f t="shared" si="400"/>
        <v>44795</v>
      </c>
      <c r="J558" s="119">
        <f t="shared" si="408"/>
        <v>23</v>
      </c>
      <c r="K558" s="119">
        <f t="shared" ref="K558:K621" si="424">(J558-(NETWORKDAYS(A558,I558,AD$148:AD$502)-1))</f>
        <v>23</v>
      </c>
      <c r="L558" s="8">
        <f t="shared" si="409"/>
        <v>1.00670057</v>
      </c>
      <c r="M558" s="120">
        <f t="shared" si="423"/>
        <v>1.0047000699999999</v>
      </c>
      <c r="N558" s="120">
        <f t="shared" si="418"/>
        <v>1.1529853234541088</v>
      </c>
      <c r="O558" s="113">
        <f t="shared" si="420"/>
        <v>1.1607109799999999</v>
      </c>
      <c r="P558" s="113">
        <f t="shared" si="401"/>
        <v>426.55303652999999</v>
      </c>
      <c r="Q558" s="167">
        <f t="shared" si="414"/>
        <v>18</v>
      </c>
      <c r="R558" s="168">
        <f t="shared" si="410"/>
        <v>6.4804000681532789E-2</v>
      </c>
      <c r="S558" s="113">
        <f t="shared" si="402"/>
        <v>27.642343270000001</v>
      </c>
      <c r="T558" s="123">
        <f t="shared" si="411"/>
        <v>9.4700000000000006E-2</v>
      </c>
      <c r="U558" s="121">
        <f t="shared" si="419"/>
        <v>16</v>
      </c>
      <c r="V558" s="121">
        <v>252</v>
      </c>
      <c r="W558" s="120">
        <f t="shared" si="403"/>
        <v>1.0057613169999999</v>
      </c>
      <c r="X558" s="183">
        <f t="shared" si="417"/>
        <v>3.5421420123009622</v>
      </c>
      <c r="Y558" s="113">
        <f t="shared" si="405"/>
        <v>31.184485282300962</v>
      </c>
      <c r="Z558" s="126" t="str">
        <f t="shared" si="415"/>
        <v>J=</v>
      </c>
      <c r="AA558" s="118">
        <f t="shared" si="416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06"/>
        <v>44796</v>
      </c>
      <c r="B559" s="113">
        <f t="shared" si="398"/>
        <v>399.05394727000004</v>
      </c>
      <c r="C559" s="183">
        <f>C558-(S558/O558)</f>
        <v>343.67788376069848</v>
      </c>
      <c r="D559" s="114">
        <f t="shared" si="407"/>
        <v>6455.85</v>
      </c>
      <c r="E559" s="115">
        <f t="shared" si="421"/>
        <v>6411.95</v>
      </c>
      <c r="F559" s="116">
        <f t="shared" si="422"/>
        <v>44764</v>
      </c>
      <c r="G559" s="117">
        <f t="shared" si="399"/>
        <v>-6.8000340776196433E-3</v>
      </c>
      <c r="H559" s="118">
        <f t="shared" si="413"/>
        <v>44824</v>
      </c>
      <c r="I559" s="118">
        <f t="shared" si="400"/>
        <v>44824</v>
      </c>
      <c r="J559" s="119">
        <f t="shared" si="408"/>
        <v>20</v>
      </c>
      <c r="K559" s="119">
        <f t="shared" si="424"/>
        <v>1</v>
      </c>
      <c r="L559" s="8">
        <f t="shared" si="409"/>
        <v>1</v>
      </c>
      <c r="M559" s="120">
        <f t="shared" si="423"/>
        <v>1.00670057</v>
      </c>
      <c r="N559" s="120">
        <f t="shared" si="418"/>
        <v>1.1607109823228856</v>
      </c>
      <c r="O559" s="113">
        <f t="shared" si="420"/>
        <v>1.1607109799999999</v>
      </c>
      <c r="P559" s="113">
        <f t="shared" si="401"/>
        <v>398.91069326000002</v>
      </c>
      <c r="Q559" s="167">
        <f t="shared" si="414"/>
        <v>0</v>
      </c>
      <c r="R559" s="168">
        <f t="shared" si="410"/>
        <v>0</v>
      </c>
      <c r="S559" s="113">
        <f t="shared" si="402"/>
        <v>0</v>
      </c>
      <c r="T559" s="123">
        <f t="shared" si="411"/>
        <v>9.4700000000000006E-2</v>
      </c>
      <c r="U559" s="121">
        <f t="shared" si="419"/>
        <v>1</v>
      </c>
      <c r="V559" s="121">
        <v>252</v>
      </c>
      <c r="W559" s="120">
        <f t="shared" si="403"/>
        <v>1.000359113</v>
      </c>
      <c r="X559" s="113">
        <f t="shared" si="404"/>
        <v>0.14325400999999999</v>
      </c>
      <c r="Y559" s="113">
        <f t="shared" si="405"/>
        <v>0</v>
      </c>
      <c r="Z559" s="126" t="str">
        <f t="shared" si="415"/>
        <v>J=</v>
      </c>
      <c r="AA559" s="118">
        <f t="shared" si="416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06"/>
        <v>44797</v>
      </c>
      <c r="B560" s="113">
        <f t="shared" si="398"/>
        <v>399.19725314000004</v>
      </c>
      <c r="C560" s="113">
        <f t="shared" si="412"/>
        <v>343.67788375999999</v>
      </c>
      <c r="D560" s="114">
        <f t="shared" si="407"/>
        <v>6455.85</v>
      </c>
      <c r="E560" s="115">
        <f t="shared" si="421"/>
        <v>6411.95</v>
      </c>
      <c r="F560" s="116">
        <f t="shared" si="422"/>
        <v>44764</v>
      </c>
      <c r="G560" s="117">
        <f t="shared" si="399"/>
        <v>-6.8000340776196433E-3</v>
      </c>
      <c r="H560" s="118">
        <f t="shared" si="413"/>
        <v>44824</v>
      </c>
      <c r="I560" s="118">
        <f t="shared" si="400"/>
        <v>44824</v>
      </c>
      <c r="J560" s="119">
        <f t="shared" si="408"/>
        <v>20</v>
      </c>
      <c r="K560" s="119">
        <f t="shared" si="424"/>
        <v>2</v>
      </c>
      <c r="L560" s="8">
        <f t="shared" si="409"/>
        <v>1</v>
      </c>
      <c r="M560" s="120">
        <f t="shared" si="423"/>
        <v>1.00670057</v>
      </c>
      <c r="N560" s="120">
        <f t="shared" si="418"/>
        <v>1.1607109823228856</v>
      </c>
      <c r="O560" s="113">
        <f t="shared" si="420"/>
        <v>1.1607109799999999</v>
      </c>
      <c r="P560" s="113">
        <f t="shared" si="401"/>
        <v>398.91069326000002</v>
      </c>
      <c r="Q560" s="167">
        <f t="shared" si="414"/>
        <v>0</v>
      </c>
      <c r="R560" s="168">
        <f t="shared" si="410"/>
        <v>0</v>
      </c>
      <c r="S560" s="113">
        <f t="shared" si="402"/>
        <v>0</v>
      </c>
      <c r="T560" s="123">
        <f t="shared" si="411"/>
        <v>9.4700000000000006E-2</v>
      </c>
      <c r="U560" s="121">
        <f t="shared" si="419"/>
        <v>2</v>
      </c>
      <c r="V560" s="121">
        <v>252</v>
      </c>
      <c r="W560" s="120">
        <f t="shared" si="403"/>
        <v>1.0007183559999999</v>
      </c>
      <c r="X560" s="113">
        <f t="shared" si="404"/>
        <v>0.28655987999999999</v>
      </c>
      <c r="Y560" s="113">
        <f t="shared" si="405"/>
        <v>0</v>
      </c>
      <c r="Z560" s="126" t="str">
        <f t="shared" si="415"/>
        <v>J=</v>
      </c>
      <c r="AA560" s="118">
        <f t="shared" si="416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06"/>
        <v>44798</v>
      </c>
      <c r="B561" s="113">
        <f t="shared" si="398"/>
        <v>399.34061008000003</v>
      </c>
      <c r="C561" s="113">
        <f t="shared" si="412"/>
        <v>343.67788375999999</v>
      </c>
      <c r="D561" s="114">
        <f t="shared" si="407"/>
        <v>6455.85</v>
      </c>
      <c r="E561" s="115">
        <f t="shared" si="421"/>
        <v>6411.95</v>
      </c>
      <c r="F561" s="116">
        <f t="shared" si="422"/>
        <v>44764</v>
      </c>
      <c r="G561" s="117">
        <f t="shared" si="399"/>
        <v>-6.8000340776196433E-3</v>
      </c>
      <c r="H561" s="118">
        <f t="shared" si="413"/>
        <v>44824</v>
      </c>
      <c r="I561" s="118">
        <f t="shared" si="400"/>
        <v>44824</v>
      </c>
      <c r="J561" s="119">
        <f t="shared" si="408"/>
        <v>20</v>
      </c>
      <c r="K561" s="119">
        <f t="shared" si="424"/>
        <v>3</v>
      </c>
      <c r="L561" s="8">
        <f t="shared" si="409"/>
        <v>1</v>
      </c>
      <c r="M561" s="120">
        <f t="shared" si="423"/>
        <v>1.00670057</v>
      </c>
      <c r="N561" s="120">
        <f t="shared" si="418"/>
        <v>1.1607109823228856</v>
      </c>
      <c r="O561" s="113">
        <f t="shared" si="420"/>
        <v>1.1607109799999999</v>
      </c>
      <c r="P561" s="113">
        <f t="shared" si="401"/>
        <v>398.91069326000002</v>
      </c>
      <c r="Q561" s="167">
        <f t="shared" si="414"/>
        <v>0</v>
      </c>
      <c r="R561" s="168">
        <f t="shared" si="410"/>
        <v>0</v>
      </c>
      <c r="S561" s="113">
        <f t="shared" si="402"/>
        <v>0</v>
      </c>
      <c r="T561" s="123">
        <f t="shared" si="411"/>
        <v>9.4700000000000006E-2</v>
      </c>
      <c r="U561" s="121">
        <f t="shared" si="419"/>
        <v>3</v>
      </c>
      <c r="V561" s="121">
        <v>252</v>
      </c>
      <c r="W561" s="120">
        <f t="shared" si="403"/>
        <v>1.001077727</v>
      </c>
      <c r="X561" s="113">
        <f t="shared" si="404"/>
        <v>0.42991681999999998</v>
      </c>
      <c r="Y561" s="113">
        <f t="shared" si="405"/>
        <v>0</v>
      </c>
      <c r="Z561" s="126" t="str">
        <f t="shared" si="415"/>
        <v>J=</v>
      </c>
      <c r="AA561" s="118">
        <f t="shared" si="416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06"/>
        <v>44799</v>
      </c>
      <c r="B562" s="113">
        <f t="shared" si="398"/>
        <v>399.48401887</v>
      </c>
      <c r="C562" s="113">
        <f t="shared" si="412"/>
        <v>343.67788375999999</v>
      </c>
      <c r="D562" s="114">
        <f t="shared" si="407"/>
        <v>6455.85</v>
      </c>
      <c r="E562" s="115">
        <f t="shared" si="421"/>
        <v>6411.95</v>
      </c>
      <c r="F562" s="116">
        <f t="shared" si="422"/>
        <v>44764</v>
      </c>
      <c r="G562" s="117">
        <f t="shared" si="399"/>
        <v>-6.8000340776196433E-3</v>
      </c>
      <c r="H562" s="118">
        <f t="shared" si="413"/>
        <v>44824</v>
      </c>
      <c r="I562" s="118">
        <f t="shared" si="400"/>
        <v>44824</v>
      </c>
      <c r="J562" s="119">
        <f t="shared" si="408"/>
        <v>20</v>
      </c>
      <c r="K562" s="119">
        <f t="shared" si="424"/>
        <v>4</v>
      </c>
      <c r="L562" s="8">
        <f t="shared" si="409"/>
        <v>1</v>
      </c>
      <c r="M562" s="120">
        <f t="shared" si="423"/>
        <v>1.00670057</v>
      </c>
      <c r="N562" s="120">
        <f t="shared" si="418"/>
        <v>1.1607109823228856</v>
      </c>
      <c r="O562" s="113">
        <f t="shared" si="420"/>
        <v>1.1607109799999999</v>
      </c>
      <c r="P562" s="113">
        <f t="shared" si="401"/>
        <v>398.91069326000002</v>
      </c>
      <c r="Q562" s="167">
        <f t="shared" si="414"/>
        <v>0</v>
      </c>
      <c r="R562" s="168">
        <f t="shared" si="410"/>
        <v>0</v>
      </c>
      <c r="S562" s="113">
        <f t="shared" si="402"/>
        <v>0</v>
      </c>
      <c r="T562" s="123">
        <f t="shared" si="411"/>
        <v>9.4700000000000006E-2</v>
      </c>
      <c r="U562" s="121">
        <f t="shared" si="419"/>
        <v>4</v>
      </c>
      <c r="V562" s="121">
        <v>252</v>
      </c>
      <c r="W562" s="120">
        <f t="shared" si="403"/>
        <v>1.0014372279999999</v>
      </c>
      <c r="X562" s="113">
        <f t="shared" si="404"/>
        <v>0.57332561000000004</v>
      </c>
      <c r="Y562" s="113">
        <f t="shared" si="405"/>
        <v>0</v>
      </c>
      <c r="Z562" s="126" t="str">
        <f t="shared" si="415"/>
        <v>J=</v>
      </c>
      <c r="AA562" s="118">
        <f t="shared" si="416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06"/>
        <v>44800</v>
      </c>
      <c r="B563" s="113">
        <f t="shared" si="398"/>
        <v>399.62747873000001</v>
      </c>
      <c r="C563" s="113">
        <f t="shared" si="412"/>
        <v>343.67788375999999</v>
      </c>
      <c r="D563" s="114">
        <f t="shared" si="407"/>
        <v>6455.85</v>
      </c>
      <c r="E563" s="115">
        <f t="shared" si="421"/>
        <v>6411.95</v>
      </c>
      <c r="F563" s="116">
        <f t="shared" si="422"/>
        <v>44764</v>
      </c>
      <c r="G563" s="117">
        <f t="shared" si="399"/>
        <v>-6.8000340776196433E-3</v>
      </c>
      <c r="H563" s="118">
        <f t="shared" si="413"/>
        <v>44824</v>
      </c>
      <c r="I563" s="118">
        <f t="shared" si="400"/>
        <v>44824</v>
      </c>
      <c r="J563" s="119">
        <f t="shared" si="408"/>
        <v>20</v>
      </c>
      <c r="K563" s="119">
        <f t="shared" si="424"/>
        <v>5</v>
      </c>
      <c r="L563" s="8">
        <f t="shared" si="409"/>
        <v>1</v>
      </c>
      <c r="M563" s="120">
        <f t="shared" si="423"/>
        <v>1.00670057</v>
      </c>
      <c r="N563" s="120">
        <f t="shared" si="418"/>
        <v>1.1607109823228856</v>
      </c>
      <c r="O563" s="113">
        <f t="shared" si="420"/>
        <v>1.1607109799999999</v>
      </c>
      <c r="P563" s="113">
        <f t="shared" si="401"/>
        <v>398.91069326000002</v>
      </c>
      <c r="Q563" s="167">
        <f t="shared" si="414"/>
        <v>0</v>
      </c>
      <c r="R563" s="168">
        <f t="shared" si="410"/>
        <v>0</v>
      </c>
      <c r="S563" s="113">
        <f t="shared" si="402"/>
        <v>0</v>
      </c>
      <c r="T563" s="123">
        <f t="shared" si="411"/>
        <v>9.4700000000000006E-2</v>
      </c>
      <c r="U563" s="121">
        <f t="shared" si="419"/>
        <v>5</v>
      </c>
      <c r="V563" s="121">
        <v>252</v>
      </c>
      <c r="W563" s="120">
        <f t="shared" si="403"/>
        <v>1.001796857</v>
      </c>
      <c r="X563" s="113">
        <f t="shared" si="404"/>
        <v>0.71678547000000004</v>
      </c>
      <c r="Y563" s="113">
        <f t="shared" si="405"/>
        <v>0</v>
      </c>
      <c r="Z563" s="126" t="str">
        <f t="shared" si="415"/>
        <v>J=</v>
      </c>
      <c r="AA563" s="118">
        <f t="shared" si="416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06"/>
        <v>44801</v>
      </c>
      <c r="B564" s="113">
        <f t="shared" si="398"/>
        <v>399.62747873000001</v>
      </c>
      <c r="C564" s="113">
        <f t="shared" si="412"/>
        <v>343.67788375999999</v>
      </c>
      <c r="D564" s="114">
        <f t="shared" si="407"/>
        <v>6455.85</v>
      </c>
      <c r="E564" s="115">
        <f t="shared" si="421"/>
        <v>6411.95</v>
      </c>
      <c r="F564" s="116">
        <f t="shared" si="422"/>
        <v>44764</v>
      </c>
      <c r="G564" s="117">
        <f t="shared" si="399"/>
        <v>-6.8000340776196433E-3</v>
      </c>
      <c r="H564" s="118">
        <f t="shared" si="413"/>
        <v>44824</v>
      </c>
      <c r="I564" s="118">
        <f t="shared" si="400"/>
        <v>44824</v>
      </c>
      <c r="J564" s="119">
        <f t="shared" si="408"/>
        <v>20</v>
      </c>
      <c r="K564" s="119">
        <f t="shared" si="424"/>
        <v>5</v>
      </c>
      <c r="L564" s="8">
        <f t="shared" si="409"/>
        <v>1</v>
      </c>
      <c r="M564" s="120">
        <f t="shared" si="423"/>
        <v>1.00670057</v>
      </c>
      <c r="N564" s="120">
        <f t="shared" si="418"/>
        <v>1.1607109823228856</v>
      </c>
      <c r="O564" s="113">
        <f t="shared" si="420"/>
        <v>1.1607109799999999</v>
      </c>
      <c r="P564" s="113">
        <f t="shared" si="401"/>
        <v>398.91069326000002</v>
      </c>
      <c r="Q564" s="167">
        <f t="shared" si="414"/>
        <v>0</v>
      </c>
      <c r="R564" s="168">
        <f t="shared" si="410"/>
        <v>0</v>
      </c>
      <c r="S564" s="113">
        <f t="shared" si="402"/>
        <v>0</v>
      </c>
      <c r="T564" s="123">
        <f t="shared" si="411"/>
        <v>9.4700000000000006E-2</v>
      </c>
      <c r="U564" s="121">
        <f t="shared" si="419"/>
        <v>5</v>
      </c>
      <c r="V564" s="121">
        <v>252</v>
      </c>
      <c r="W564" s="120">
        <f t="shared" si="403"/>
        <v>1.001796857</v>
      </c>
      <c r="X564" s="113">
        <f t="shared" si="404"/>
        <v>0.71678547000000004</v>
      </c>
      <c r="Y564" s="113">
        <f t="shared" si="405"/>
        <v>0</v>
      </c>
      <c r="Z564" s="126" t="str">
        <f t="shared" si="415"/>
        <v>J=</v>
      </c>
      <c r="AA564" s="118">
        <f t="shared" si="416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06"/>
        <v>44802</v>
      </c>
      <c r="B565" s="113">
        <f t="shared" si="398"/>
        <v>399.62747873000001</v>
      </c>
      <c r="C565" s="113">
        <f t="shared" si="412"/>
        <v>343.67788375999999</v>
      </c>
      <c r="D565" s="114">
        <f t="shared" si="407"/>
        <v>6455.85</v>
      </c>
      <c r="E565" s="115">
        <f t="shared" si="421"/>
        <v>6411.95</v>
      </c>
      <c r="F565" s="116">
        <f t="shared" si="422"/>
        <v>44764</v>
      </c>
      <c r="G565" s="117">
        <f t="shared" si="399"/>
        <v>-6.8000340776196433E-3</v>
      </c>
      <c r="H565" s="118">
        <f t="shared" si="413"/>
        <v>44824</v>
      </c>
      <c r="I565" s="118">
        <f t="shared" si="400"/>
        <v>44824</v>
      </c>
      <c r="J565" s="119">
        <f t="shared" si="408"/>
        <v>20</v>
      </c>
      <c r="K565" s="119">
        <f t="shared" si="424"/>
        <v>5</v>
      </c>
      <c r="L565" s="8">
        <f t="shared" si="409"/>
        <v>1</v>
      </c>
      <c r="M565" s="120">
        <f t="shared" si="423"/>
        <v>1.00670057</v>
      </c>
      <c r="N565" s="120">
        <f t="shared" si="418"/>
        <v>1.1607109823228856</v>
      </c>
      <c r="O565" s="113">
        <f t="shared" si="420"/>
        <v>1.1607109799999999</v>
      </c>
      <c r="P565" s="113">
        <f t="shared" si="401"/>
        <v>398.91069326000002</v>
      </c>
      <c r="Q565" s="167">
        <f t="shared" si="414"/>
        <v>0</v>
      </c>
      <c r="R565" s="168">
        <f t="shared" si="410"/>
        <v>0</v>
      </c>
      <c r="S565" s="113">
        <f t="shared" si="402"/>
        <v>0</v>
      </c>
      <c r="T565" s="123">
        <f t="shared" si="411"/>
        <v>9.4700000000000006E-2</v>
      </c>
      <c r="U565" s="121">
        <f t="shared" si="419"/>
        <v>5</v>
      </c>
      <c r="V565" s="121">
        <v>252</v>
      </c>
      <c r="W565" s="120">
        <f t="shared" si="403"/>
        <v>1.001796857</v>
      </c>
      <c r="X565" s="113">
        <f t="shared" si="404"/>
        <v>0.71678547000000004</v>
      </c>
      <c r="Y565" s="113">
        <f t="shared" si="405"/>
        <v>0</v>
      </c>
      <c r="Z565" s="126" t="str">
        <f t="shared" si="415"/>
        <v>J=</v>
      </c>
      <c r="AA565" s="118">
        <f t="shared" si="416"/>
        <v>44824</v>
      </c>
      <c r="AB565" s="188" t="s">
        <v>130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2">
        <f t="shared" si="406"/>
        <v>44803</v>
      </c>
      <c r="B566" s="183">
        <f t="shared" si="398"/>
        <v>399.77099043999999</v>
      </c>
      <c r="C566" s="183">
        <f t="shared" si="412"/>
        <v>343.67788375999999</v>
      </c>
      <c r="D566" s="184">
        <f t="shared" si="407"/>
        <v>6455.85</v>
      </c>
      <c r="E566" s="185">
        <f t="shared" si="421"/>
        <v>6411.95</v>
      </c>
      <c r="F566" s="186">
        <f t="shared" si="422"/>
        <v>44764</v>
      </c>
      <c r="G566" s="187">
        <f t="shared" si="399"/>
        <v>-6.8000340776196433E-3</v>
      </c>
      <c r="H566" s="182">
        <f t="shared" si="413"/>
        <v>44824</v>
      </c>
      <c r="I566" s="182">
        <f t="shared" si="400"/>
        <v>44824</v>
      </c>
      <c r="J566" s="188">
        <f t="shared" si="408"/>
        <v>20</v>
      </c>
      <c r="K566" s="188">
        <f t="shared" si="424"/>
        <v>6</v>
      </c>
      <c r="L566" s="183">
        <f t="shared" si="409"/>
        <v>1</v>
      </c>
      <c r="M566" s="189">
        <f t="shared" si="423"/>
        <v>1.00670057</v>
      </c>
      <c r="N566" s="189">
        <f t="shared" si="418"/>
        <v>1.1607109823228856</v>
      </c>
      <c r="O566" s="183">
        <f t="shared" si="420"/>
        <v>1.1607109799999999</v>
      </c>
      <c r="P566" s="183">
        <f t="shared" si="401"/>
        <v>398.91069326000002</v>
      </c>
      <c r="Q566" s="190">
        <v>18.5</v>
      </c>
      <c r="R566" s="191">
        <f>S566/P566</f>
        <v>4.7097817424900562E-4</v>
      </c>
      <c r="S566" s="183">
        <v>0.18787822999999992</v>
      </c>
      <c r="T566" s="192">
        <f t="shared" si="411"/>
        <v>9.4700000000000006E-2</v>
      </c>
      <c r="U566" s="190">
        <f t="shared" si="419"/>
        <v>6</v>
      </c>
      <c r="V566" s="190">
        <v>252</v>
      </c>
      <c r="W566" s="189">
        <f t="shared" si="403"/>
        <v>1.0021566159999999</v>
      </c>
      <c r="X566" s="183">
        <f t="shared" si="404"/>
        <v>0.86029717999999999</v>
      </c>
      <c r="Y566" s="183">
        <f t="shared" si="405"/>
        <v>1.0481754099999998</v>
      </c>
      <c r="Z566" s="193" t="str">
        <f t="shared" si="415"/>
        <v>J=</v>
      </c>
      <c r="AA566" s="182">
        <f t="shared" si="416"/>
        <v>44824</v>
      </c>
      <c r="AB566" s="183">
        <f>P566-S566</f>
        <v>398.72281502999999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06"/>
        <v>44804</v>
      </c>
      <c r="B567" s="113">
        <f t="shared" si="398"/>
        <v>398.86600156999998</v>
      </c>
      <c r="C567" s="183">
        <f>C566-(S566/O566)</f>
        <v>343.51601897777834</v>
      </c>
      <c r="D567" s="114">
        <f t="shared" si="407"/>
        <v>6455.85</v>
      </c>
      <c r="E567" s="115">
        <f t="shared" si="421"/>
        <v>6411.95</v>
      </c>
      <c r="F567" s="116">
        <f t="shared" si="422"/>
        <v>44764</v>
      </c>
      <c r="G567" s="117">
        <f t="shared" si="399"/>
        <v>-6.8000340776196433E-3</v>
      </c>
      <c r="H567" s="118">
        <f t="shared" si="413"/>
        <v>44824</v>
      </c>
      <c r="I567" s="118">
        <f t="shared" si="400"/>
        <v>44824</v>
      </c>
      <c r="J567" s="119">
        <f t="shared" si="408"/>
        <v>20</v>
      </c>
      <c r="K567" s="119">
        <f t="shared" si="424"/>
        <v>7</v>
      </c>
      <c r="L567" s="8">
        <f t="shared" si="409"/>
        <v>1</v>
      </c>
      <c r="M567" s="120">
        <f t="shared" si="423"/>
        <v>1.00670057</v>
      </c>
      <c r="N567" s="120">
        <f t="shared" si="418"/>
        <v>1.1607109823228856</v>
      </c>
      <c r="O567" s="113">
        <f t="shared" si="420"/>
        <v>1.1607109799999999</v>
      </c>
      <c r="P567" s="113">
        <f t="shared" si="401"/>
        <v>398.72281502999999</v>
      </c>
      <c r="Q567" s="167">
        <f t="shared" si="414"/>
        <v>0</v>
      </c>
      <c r="R567" s="168">
        <f t="shared" si="410"/>
        <v>0</v>
      </c>
      <c r="S567" s="113">
        <f t="shared" si="402"/>
        <v>0</v>
      </c>
      <c r="T567" s="123">
        <f t="shared" si="411"/>
        <v>9.4700000000000006E-2</v>
      </c>
      <c r="U567" s="121">
        <f t="shared" si="419"/>
        <v>1</v>
      </c>
      <c r="V567" s="121">
        <v>252</v>
      </c>
      <c r="W567" s="120">
        <f t="shared" si="403"/>
        <v>1.000359113</v>
      </c>
      <c r="X567" s="113">
        <f t="shared" si="404"/>
        <v>0.14318654</v>
      </c>
      <c r="Y567" s="113">
        <f t="shared" si="405"/>
        <v>0</v>
      </c>
      <c r="Z567" s="126" t="str">
        <f t="shared" si="415"/>
        <v>J=</v>
      </c>
      <c r="AA567" s="118">
        <f t="shared" si="416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06"/>
        <v>44805</v>
      </c>
      <c r="B568" s="113">
        <f t="shared" si="398"/>
        <v>399.00923993999999</v>
      </c>
      <c r="C568" s="113">
        <f t="shared" si="412"/>
        <v>343.51601897</v>
      </c>
      <c r="D568" s="114">
        <f t="shared" si="407"/>
        <v>6455.85</v>
      </c>
      <c r="E568" s="115">
        <f t="shared" si="421"/>
        <v>6411.95</v>
      </c>
      <c r="F568" s="116">
        <f t="shared" si="422"/>
        <v>44764</v>
      </c>
      <c r="G568" s="117">
        <f t="shared" si="399"/>
        <v>-6.8000340776196433E-3</v>
      </c>
      <c r="H568" s="118">
        <f t="shared" si="413"/>
        <v>44824</v>
      </c>
      <c r="I568" s="118">
        <f t="shared" si="400"/>
        <v>44824</v>
      </c>
      <c r="J568" s="119">
        <f t="shared" si="408"/>
        <v>20</v>
      </c>
      <c r="K568" s="119">
        <f t="shared" si="424"/>
        <v>8</v>
      </c>
      <c r="L568" s="8">
        <f t="shared" si="409"/>
        <v>1</v>
      </c>
      <c r="M568" s="120">
        <f t="shared" si="423"/>
        <v>1.00670057</v>
      </c>
      <c r="N568" s="120">
        <f t="shared" si="418"/>
        <v>1.1607109823228856</v>
      </c>
      <c r="O568" s="113">
        <f t="shared" si="420"/>
        <v>1.1607109799999999</v>
      </c>
      <c r="P568" s="113">
        <f t="shared" si="401"/>
        <v>398.72281501999998</v>
      </c>
      <c r="Q568" s="167">
        <f t="shared" si="414"/>
        <v>0</v>
      </c>
      <c r="R568" s="168">
        <f t="shared" si="410"/>
        <v>0</v>
      </c>
      <c r="S568" s="113">
        <f t="shared" si="402"/>
        <v>0</v>
      </c>
      <c r="T568" s="123">
        <f t="shared" si="411"/>
        <v>9.4700000000000006E-2</v>
      </c>
      <c r="U568" s="121">
        <f t="shared" si="419"/>
        <v>2</v>
      </c>
      <c r="V568" s="121">
        <v>252</v>
      </c>
      <c r="W568" s="120">
        <f t="shared" si="403"/>
        <v>1.0007183559999999</v>
      </c>
      <c r="X568" s="113">
        <f t="shared" si="404"/>
        <v>0.28642492000000003</v>
      </c>
      <c r="Y568" s="113">
        <f t="shared" si="405"/>
        <v>0</v>
      </c>
      <c r="Z568" s="126" t="str">
        <f t="shared" si="415"/>
        <v>J=</v>
      </c>
      <c r="AA568" s="118">
        <f t="shared" si="416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06"/>
        <v>44806</v>
      </c>
      <c r="B569" s="113">
        <f t="shared" si="398"/>
        <v>399.15252935999996</v>
      </c>
      <c r="C569" s="113">
        <f t="shared" si="412"/>
        <v>343.51601897</v>
      </c>
      <c r="D569" s="114">
        <f t="shared" si="407"/>
        <v>6455.85</v>
      </c>
      <c r="E569" s="115">
        <f t="shared" si="421"/>
        <v>6411.95</v>
      </c>
      <c r="F569" s="116">
        <f t="shared" si="422"/>
        <v>44764</v>
      </c>
      <c r="G569" s="117">
        <f t="shared" si="399"/>
        <v>-6.8000340776196433E-3</v>
      </c>
      <c r="H569" s="118">
        <f t="shared" si="413"/>
        <v>44824</v>
      </c>
      <c r="I569" s="118">
        <f t="shared" si="400"/>
        <v>44824</v>
      </c>
      <c r="J569" s="119">
        <f t="shared" si="408"/>
        <v>20</v>
      </c>
      <c r="K569" s="119">
        <f t="shared" si="424"/>
        <v>9</v>
      </c>
      <c r="L569" s="8">
        <f t="shared" si="409"/>
        <v>1</v>
      </c>
      <c r="M569" s="120">
        <f t="shared" si="423"/>
        <v>1.00670057</v>
      </c>
      <c r="N569" s="120">
        <f t="shared" si="418"/>
        <v>1.1607109823228856</v>
      </c>
      <c r="O569" s="113">
        <f t="shared" si="420"/>
        <v>1.1607109799999999</v>
      </c>
      <c r="P569" s="113">
        <f t="shared" si="401"/>
        <v>398.72281501999998</v>
      </c>
      <c r="Q569" s="167">
        <f t="shared" si="414"/>
        <v>0</v>
      </c>
      <c r="R569" s="168">
        <f t="shared" si="410"/>
        <v>0</v>
      </c>
      <c r="S569" s="113">
        <f t="shared" si="402"/>
        <v>0</v>
      </c>
      <c r="T569" s="123">
        <f t="shared" si="411"/>
        <v>9.4700000000000006E-2</v>
      </c>
      <c r="U569" s="121">
        <f t="shared" si="419"/>
        <v>3</v>
      </c>
      <c r="V569" s="121">
        <v>252</v>
      </c>
      <c r="W569" s="120">
        <f t="shared" si="403"/>
        <v>1.001077727</v>
      </c>
      <c r="X569" s="113">
        <f t="shared" si="404"/>
        <v>0.42971433999999997</v>
      </c>
      <c r="Y569" s="113">
        <f t="shared" si="405"/>
        <v>0</v>
      </c>
      <c r="Z569" s="126" t="str">
        <f t="shared" si="415"/>
        <v>J=</v>
      </c>
      <c r="AA569" s="118">
        <f t="shared" si="416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06"/>
        <v>44807</v>
      </c>
      <c r="B570" s="113">
        <f t="shared" si="398"/>
        <v>399.29587061000001</v>
      </c>
      <c r="C570" s="113">
        <f t="shared" si="412"/>
        <v>343.51601897</v>
      </c>
      <c r="D570" s="114">
        <f t="shared" si="407"/>
        <v>6455.85</v>
      </c>
      <c r="E570" s="115">
        <f t="shared" si="421"/>
        <v>6411.95</v>
      </c>
      <c r="F570" s="116">
        <f t="shared" si="422"/>
        <v>44764</v>
      </c>
      <c r="G570" s="117">
        <f t="shared" si="399"/>
        <v>-6.8000340776196433E-3</v>
      </c>
      <c r="H570" s="118">
        <f t="shared" si="413"/>
        <v>44824</v>
      </c>
      <c r="I570" s="118">
        <f t="shared" si="400"/>
        <v>44824</v>
      </c>
      <c r="J570" s="119">
        <f t="shared" si="408"/>
        <v>20</v>
      </c>
      <c r="K570" s="119">
        <f t="shared" si="424"/>
        <v>10</v>
      </c>
      <c r="L570" s="8">
        <f t="shared" si="409"/>
        <v>1</v>
      </c>
      <c r="M570" s="120">
        <f t="shared" si="423"/>
        <v>1.00670057</v>
      </c>
      <c r="N570" s="120">
        <f t="shared" si="418"/>
        <v>1.1607109823228856</v>
      </c>
      <c r="O570" s="113">
        <f t="shared" si="420"/>
        <v>1.1607109799999999</v>
      </c>
      <c r="P570" s="113">
        <f t="shared" si="401"/>
        <v>398.72281501999998</v>
      </c>
      <c r="Q570" s="167">
        <f t="shared" si="414"/>
        <v>0</v>
      </c>
      <c r="R570" s="168">
        <f t="shared" si="410"/>
        <v>0</v>
      </c>
      <c r="S570" s="113">
        <f t="shared" si="402"/>
        <v>0</v>
      </c>
      <c r="T570" s="123">
        <f t="shared" si="411"/>
        <v>9.4700000000000006E-2</v>
      </c>
      <c r="U570" s="121">
        <f t="shared" si="419"/>
        <v>4</v>
      </c>
      <c r="V570" s="121">
        <v>252</v>
      </c>
      <c r="W570" s="120">
        <f t="shared" si="403"/>
        <v>1.0014372279999999</v>
      </c>
      <c r="X570" s="113">
        <f t="shared" si="404"/>
        <v>0.57305558999999995</v>
      </c>
      <c r="Y570" s="113">
        <f t="shared" si="405"/>
        <v>0</v>
      </c>
      <c r="Z570" s="126" t="str">
        <f t="shared" si="415"/>
        <v>J=</v>
      </c>
      <c r="AA570" s="118">
        <f t="shared" si="416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06"/>
        <v>44808</v>
      </c>
      <c r="B571" s="113">
        <f t="shared" si="398"/>
        <v>399.29587061000001</v>
      </c>
      <c r="C571" s="113">
        <f t="shared" si="412"/>
        <v>343.51601897</v>
      </c>
      <c r="D571" s="114">
        <f t="shared" si="407"/>
        <v>6455.85</v>
      </c>
      <c r="E571" s="115">
        <f t="shared" si="421"/>
        <v>6411.95</v>
      </c>
      <c r="F571" s="116">
        <f t="shared" si="422"/>
        <v>44764</v>
      </c>
      <c r="G571" s="117">
        <f t="shared" si="399"/>
        <v>-6.8000340776196433E-3</v>
      </c>
      <c r="H571" s="118">
        <f t="shared" si="413"/>
        <v>44824</v>
      </c>
      <c r="I571" s="118">
        <f t="shared" si="400"/>
        <v>44824</v>
      </c>
      <c r="J571" s="119">
        <f t="shared" si="408"/>
        <v>20</v>
      </c>
      <c r="K571" s="119">
        <f t="shared" si="424"/>
        <v>10</v>
      </c>
      <c r="L571" s="8">
        <f t="shared" si="409"/>
        <v>1</v>
      </c>
      <c r="M571" s="120">
        <f t="shared" si="423"/>
        <v>1.00670057</v>
      </c>
      <c r="N571" s="120">
        <f t="shared" si="418"/>
        <v>1.1607109823228856</v>
      </c>
      <c r="O571" s="113">
        <f t="shared" si="420"/>
        <v>1.1607109799999999</v>
      </c>
      <c r="P571" s="113">
        <f t="shared" si="401"/>
        <v>398.72281501999998</v>
      </c>
      <c r="Q571" s="167">
        <f t="shared" si="414"/>
        <v>0</v>
      </c>
      <c r="R571" s="168">
        <f t="shared" si="410"/>
        <v>0</v>
      </c>
      <c r="S571" s="113">
        <f t="shared" si="402"/>
        <v>0</v>
      </c>
      <c r="T571" s="123">
        <f t="shared" si="411"/>
        <v>9.4700000000000006E-2</v>
      </c>
      <c r="U571" s="121">
        <f t="shared" si="419"/>
        <v>4</v>
      </c>
      <c r="V571" s="121">
        <v>252</v>
      </c>
      <c r="W571" s="120">
        <f t="shared" si="403"/>
        <v>1.0014372279999999</v>
      </c>
      <c r="X571" s="113">
        <f t="shared" si="404"/>
        <v>0.57305558999999995</v>
      </c>
      <c r="Y571" s="113">
        <f t="shared" si="405"/>
        <v>0</v>
      </c>
      <c r="Z571" s="126" t="str">
        <f t="shared" si="415"/>
        <v>J=</v>
      </c>
      <c r="AA571" s="118">
        <f t="shared" si="416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06"/>
        <v>44809</v>
      </c>
      <c r="B572" s="113">
        <f t="shared" si="398"/>
        <v>399.29587061000001</v>
      </c>
      <c r="C572" s="113">
        <f t="shared" si="412"/>
        <v>343.51601897</v>
      </c>
      <c r="D572" s="114">
        <f t="shared" si="407"/>
        <v>6455.85</v>
      </c>
      <c r="E572" s="115">
        <f t="shared" si="421"/>
        <v>6411.95</v>
      </c>
      <c r="F572" s="116">
        <f t="shared" si="422"/>
        <v>44764</v>
      </c>
      <c r="G572" s="117">
        <f t="shared" si="399"/>
        <v>-6.8000340776196433E-3</v>
      </c>
      <c r="H572" s="118">
        <f t="shared" si="413"/>
        <v>44824</v>
      </c>
      <c r="I572" s="118">
        <f t="shared" si="400"/>
        <v>44824</v>
      </c>
      <c r="J572" s="119">
        <f t="shared" si="408"/>
        <v>20</v>
      </c>
      <c r="K572" s="119">
        <f t="shared" si="424"/>
        <v>10</v>
      </c>
      <c r="L572" s="8">
        <f t="shared" si="409"/>
        <v>1</v>
      </c>
      <c r="M572" s="120">
        <f t="shared" si="423"/>
        <v>1.00670057</v>
      </c>
      <c r="N572" s="120">
        <f t="shared" si="418"/>
        <v>1.1607109823228856</v>
      </c>
      <c r="O572" s="113">
        <f t="shared" si="420"/>
        <v>1.1607109799999999</v>
      </c>
      <c r="P572" s="113">
        <f t="shared" si="401"/>
        <v>398.72281501999998</v>
      </c>
      <c r="Q572" s="167">
        <f t="shared" si="414"/>
        <v>0</v>
      </c>
      <c r="R572" s="168">
        <f t="shared" si="410"/>
        <v>0</v>
      </c>
      <c r="S572" s="113">
        <f t="shared" si="402"/>
        <v>0</v>
      </c>
      <c r="T572" s="123">
        <f t="shared" si="411"/>
        <v>9.4700000000000006E-2</v>
      </c>
      <c r="U572" s="121">
        <f t="shared" si="419"/>
        <v>4</v>
      </c>
      <c r="V572" s="121">
        <v>252</v>
      </c>
      <c r="W572" s="120">
        <f t="shared" si="403"/>
        <v>1.0014372279999999</v>
      </c>
      <c r="X572" s="113">
        <f t="shared" si="404"/>
        <v>0.57305558999999995</v>
      </c>
      <c r="Y572" s="113">
        <f t="shared" si="405"/>
        <v>0</v>
      </c>
      <c r="Z572" s="126" t="str">
        <f t="shared" si="415"/>
        <v>J=</v>
      </c>
      <c r="AA572" s="118">
        <f t="shared" si="416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06"/>
        <v>44810</v>
      </c>
      <c r="B573" s="113">
        <f t="shared" si="398"/>
        <v>399.43926289999996</v>
      </c>
      <c r="C573" s="113">
        <f t="shared" si="412"/>
        <v>343.51601897</v>
      </c>
      <c r="D573" s="114">
        <f t="shared" si="407"/>
        <v>6455.85</v>
      </c>
      <c r="E573" s="115">
        <f t="shared" si="421"/>
        <v>6411.95</v>
      </c>
      <c r="F573" s="116">
        <f t="shared" si="422"/>
        <v>44764</v>
      </c>
      <c r="G573" s="117">
        <f t="shared" si="399"/>
        <v>-6.8000340776196433E-3</v>
      </c>
      <c r="H573" s="118">
        <f t="shared" si="413"/>
        <v>44824</v>
      </c>
      <c r="I573" s="118">
        <f t="shared" si="400"/>
        <v>44824</v>
      </c>
      <c r="J573" s="119">
        <f t="shared" si="408"/>
        <v>20</v>
      </c>
      <c r="K573" s="119">
        <f t="shared" si="424"/>
        <v>11</v>
      </c>
      <c r="L573" s="8">
        <f t="shared" si="409"/>
        <v>1</v>
      </c>
      <c r="M573" s="120">
        <f t="shared" si="423"/>
        <v>1.00670057</v>
      </c>
      <c r="N573" s="120">
        <f t="shared" si="418"/>
        <v>1.1607109823228856</v>
      </c>
      <c r="O573" s="113">
        <f t="shared" si="420"/>
        <v>1.1607109799999999</v>
      </c>
      <c r="P573" s="113">
        <f t="shared" si="401"/>
        <v>398.72281501999998</v>
      </c>
      <c r="Q573" s="167">
        <f t="shared" si="414"/>
        <v>0</v>
      </c>
      <c r="R573" s="168">
        <f t="shared" si="410"/>
        <v>0</v>
      </c>
      <c r="S573" s="113">
        <f t="shared" si="402"/>
        <v>0</v>
      </c>
      <c r="T573" s="123">
        <f t="shared" si="411"/>
        <v>9.4700000000000006E-2</v>
      </c>
      <c r="U573" s="121">
        <f t="shared" si="419"/>
        <v>5</v>
      </c>
      <c r="V573" s="121">
        <v>252</v>
      </c>
      <c r="W573" s="120">
        <f t="shared" si="403"/>
        <v>1.001796857</v>
      </c>
      <c r="X573" s="113">
        <f t="shared" si="404"/>
        <v>0.71644788000000004</v>
      </c>
      <c r="Y573" s="113">
        <f t="shared" si="405"/>
        <v>0</v>
      </c>
      <c r="Z573" s="126" t="str">
        <f t="shared" si="415"/>
        <v>J=</v>
      </c>
      <c r="AA573" s="118">
        <f t="shared" si="416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06"/>
        <v>44811</v>
      </c>
      <c r="B574" s="113">
        <f t="shared" si="398"/>
        <v>399.58270701999999</v>
      </c>
      <c r="C574" s="113">
        <f t="shared" si="412"/>
        <v>343.51601897</v>
      </c>
      <c r="D574" s="114">
        <f t="shared" si="407"/>
        <v>6455.85</v>
      </c>
      <c r="E574" s="115">
        <f t="shared" si="421"/>
        <v>6411.95</v>
      </c>
      <c r="F574" s="116">
        <f t="shared" si="422"/>
        <v>44764</v>
      </c>
      <c r="G574" s="117">
        <f t="shared" si="399"/>
        <v>-6.8000340776196433E-3</v>
      </c>
      <c r="H574" s="118">
        <f t="shared" si="413"/>
        <v>44824</v>
      </c>
      <c r="I574" s="118">
        <f t="shared" si="400"/>
        <v>44824</v>
      </c>
      <c r="J574" s="119">
        <f t="shared" si="408"/>
        <v>20</v>
      </c>
      <c r="K574" s="119">
        <f t="shared" si="424"/>
        <v>12</v>
      </c>
      <c r="L574" s="8">
        <f t="shared" si="409"/>
        <v>1</v>
      </c>
      <c r="M574" s="120">
        <f t="shared" si="423"/>
        <v>1.00670057</v>
      </c>
      <c r="N574" s="120">
        <f t="shared" si="418"/>
        <v>1.1607109823228856</v>
      </c>
      <c r="O574" s="113">
        <f t="shared" si="420"/>
        <v>1.1607109799999999</v>
      </c>
      <c r="P574" s="113">
        <f t="shared" si="401"/>
        <v>398.72281501999998</v>
      </c>
      <c r="Q574" s="167">
        <f t="shared" si="414"/>
        <v>0</v>
      </c>
      <c r="R574" s="168">
        <f t="shared" si="410"/>
        <v>0</v>
      </c>
      <c r="S574" s="113">
        <f t="shared" si="402"/>
        <v>0</v>
      </c>
      <c r="T574" s="123">
        <f t="shared" si="411"/>
        <v>9.4700000000000006E-2</v>
      </c>
      <c r="U574" s="121">
        <f t="shared" si="419"/>
        <v>6</v>
      </c>
      <c r="V574" s="121">
        <v>252</v>
      </c>
      <c r="W574" s="120">
        <f t="shared" si="403"/>
        <v>1.0021566159999999</v>
      </c>
      <c r="X574" s="113">
        <f t="shared" si="404"/>
        <v>0.85989199999999999</v>
      </c>
      <c r="Y574" s="113">
        <f t="shared" si="405"/>
        <v>0</v>
      </c>
      <c r="Z574" s="126" t="str">
        <f t="shared" si="415"/>
        <v>J=</v>
      </c>
      <c r="AA574" s="118">
        <f t="shared" si="416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06"/>
        <v>44812</v>
      </c>
      <c r="B575" s="113">
        <f t="shared" si="398"/>
        <v>399.58270701999999</v>
      </c>
      <c r="C575" s="113">
        <f t="shared" si="412"/>
        <v>343.51601897</v>
      </c>
      <c r="D575" s="114">
        <f t="shared" si="407"/>
        <v>6455.85</v>
      </c>
      <c r="E575" s="115">
        <f t="shared" si="421"/>
        <v>6411.95</v>
      </c>
      <c r="F575" s="116">
        <f t="shared" si="422"/>
        <v>44764</v>
      </c>
      <c r="G575" s="117">
        <f t="shared" si="399"/>
        <v>-6.8000340776196433E-3</v>
      </c>
      <c r="H575" s="118">
        <f t="shared" si="413"/>
        <v>44824</v>
      </c>
      <c r="I575" s="118">
        <f t="shared" si="400"/>
        <v>44824</v>
      </c>
      <c r="J575" s="119">
        <f t="shared" si="408"/>
        <v>20</v>
      </c>
      <c r="K575" s="119">
        <f t="shared" si="424"/>
        <v>12</v>
      </c>
      <c r="L575" s="8">
        <f t="shared" si="409"/>
        <v>1</v>
      </c>
      <c r="M575" s="120">
        <f t="shared" si="423"/>
        <v>1.00670057</v>
      </c>
      <c r="N575" s="120">
        <f t="shared" si="418"/>
        <v>1.1607109823228856</v>
      </c>
      <c r="O575" s="113">
        <f t="shared" si="420"/>
        <v>1.1607109799999999</v>
      </c>
      <c r="P575" s="113">
        <f t="shared" si="401"/>
        <v>398.72281501999998</v>
      </c>
      <c r="Q575" s="167">
        <f t="shared" si="414"/>
        <v>0</v>
      </c>
      <c r="R575" s="168">
        <f t="shared" si="410"/>
        <v>0</v>
      </c>
      <c r="S575" s="113">
        <f t="shared" si="402"/>
        <v>0</v>
      </c>
      <c r="T575" s="123">
        <f t="shared" si="411"/>
        <v>9.4700000000000006E-2</v>
      </c>
      <c r="U575" s="121">
        <f t="shared" si="419"/>
        <v>6</v>
      </c>
      <c r="V575" s="121">
        <v>252</v>
      </c>
      <c r="W575" s="120">
        <f t="shared" si="403"/>
        <v>1.0021566159999999</v>
      </c>
      <c r="X575" s="113">
        <f t="shared" si="404"/>
        <v>0.85989199999999999</v>
      </c>
      <c r="Y575" s="113">
        <f t="shared" si="405"/>
        <v>0</v>
      </c>
      <c r="Z575" s="126" t="str">
        <f t="shared" si="415"/>
        <v>J=</v>
      </c>
      <c r="AA575" s="118">
        <f t="shared" si="416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06"/>
        <v>44813</v>
      </c>
      <c r="B576" s="113">
        <f t="shared" si="398"/>
        <v>399.72620257</v>
      </c>
      <c r="C576" s="113">
        <f t="shared" si="412"/>
        <v>343.51601897</v>
      </c>
      <c r="D576" s="114">
        <f t="shared" si="407"/>
        <v>6455.85</v>
      </c>
      <c r="E576" s="115">
        <f t="shared" si="421"/>
        <v>6411.95</v>
      </c>
      <c r="F576" s="116">
        <f t="shared" si="422"/>
        <v>44764</v>
      </c>
      <c r="G576" s="117">
        <f t="shared" si="399"/>
        <v>-6.8000340776196433E-3</v>
      </c>
      <c r="H576" s="118">
        <f t="shared" si="413"/>
        <v>44824</v>
      </c>
      <c r="I576" s="118">
        <f t="shared" si="400"/>
        <v>44824</v>
      </c>
      <c r="J576" s="119">
        <f t="shared" si="408"/>
        <v>20</v>
      </c>
      <c r="K576" s="119">
        <f t="shared" si="424"/>
        <v>13</v>
      </c>
      <c r="L576" s="8">
        <f t="shared" si="409"/>
        <v>1</v>
      </c>
      <c r="M576" s="120">
        <f t="shared" si="423"/>
        <v>1.00670057</v>
      </c>
      <c r="N576" s="120">
        <f t="shared" si="418"/>
        <v>1.1607109823228856</v>
      </c>
      <c r="O576" s="113">
        <f t="shared" si="420"/>
        <v>1.1607109799999999</v>
      </c>
      <c r="P576" s="113">
        <f t="shared" si="401"/>
        <v>398.72281501999998</v>
      </c>
      <c r="Q576" s="167">
        <f t="shared" si="414"/>
        <v>0</v>
      </c>
      <c r="R576" s="168">
        <f t="shared" si="410"/>
        <v>0</v>
      </c>
      <c r="S576" s="113">
        <f t="shared" si="402"/>
        <v>0</v>
      </c>
      <c r="T576" s="123">
        <f t="shared" si="411"/>
        <v>9.4700000000000006E-2</v>
      </c>
      <c r="U576" s="121">
        <f t="shared" si="419"/>
        <v>7</v>
      </c>
      <c r="V576" s="121">
        <v>252</v>
      </c>
      <c r="W576" s="120">
        <f t="shared" si="403"/>
        <v>1.0025165039999999</v>
      </c>
      <c r="X576" s="113">
        <f t="shared" si="404"/>
        <v>1.00338755</v>
      </c>
      <c r="Y576" s="113">
        <f t="shared" si="405"/>
        <v>0</v>
      </c>
      <c r="Z576" s="126" t="str">
        <f t="shared" si="415"/>
        <v>J=</v>
      </c>
      <c r="AA576" s="118">
        <f t="shared" si="416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06"/>
        <v>44814</v>
      </c>
      <c r="B577" s="113">
        <f t="shared" si="398"/>
        <v>399.86974957000001</v>
      </c>
      <c r="C577" s="113">
        <f t="shared" si="412"/>
        <v>343.51601897</v>
      </c>
      <c r="D577" s="114">
        <f t="shared" si="407"/>
        <v>6455.85</v>
      </c>
      <c r="E577" s="115">
        <f t="shared" si="421"/>
        <v>6411.95</v>
      </c>
      <c r="F577" s="116">
        <f t="shared" si="422"/>
        <v>44764</v>
      </c>
      <c r="G577" s="117">
        <f t="shared" si="399"/>
        <v>-6.8000340776196433E-3</v>
      </c>
      <c r="H577" s="118">
        <f t="shared" si="413"/>
        <v>44824</v>
      </c>
      <c r="I577" s="118">
        <f t="shared" si="400"/>
        <v>44824</v>
      </c>
      <c r="J577" s="119">
        <f t="shared" si="408"/>
        <v>20</v>
      </c>
      <c r="K577" s="119">
        <f t="shared" si="424"/>
        <v>14</v>
      </c>
      <c r="L577" s="8">
        <f t="shared" si="409"/>
        <v>1</v>
      </c>
      <c r="M577" s="120">
        <f t="shared" si="423"/>
        <v>1.00670057</v>
      </c>
      <c r="N577" s="120">
        <f t="shared" si="418"/>
        <v>1.1607109823228856</v>
      </c>
      <c r="O577" s="113">
        <f t="shared" si="420"/>
        <v>1.1607109799999999</v>
      </c>
      <c r="P577" s="113">
        <f t="shared" si="401"/>
        <v>398.72281501999998</v>
      </c>
      <c r="Q577" s="167">
        <f t="shared" si="414"/>
        <v>0</v>
      </c>
      <c r="R577" s="168">
        <f t="shared" si="410"/>
        <v>0</v>
      </c>
      <c r="S577" s="113">
        <f t="shared" si="402"/>
        <v>0</v>
      </c>
      <c r="T577" s="123">
        <f t="shared" si="411"/>
        <v>9.4700000000000006E-2</v>
      </c>
      <c r="U577" s="121">
        <f t="shared" si="419"/>
        <v>8</v>
      </c>
      <c r="V577" s="121">
        <v>252</v>
      </c>
      <c r="W577" s="120">
        <f t="shared" si="403"/>
        <v>1.0028765209999999</v>
      </c>
      <c r="X577" s="113">
        <f t="shared" si="404"/>
        <v>1.1469345500000001</v>
      </c>
      <c r="Y577" s="113">
        <f t="shared" si="405"/>
        <v>0</v>
      </c>
      <c r="Z577" s="126" t="str">
        <f t="shared" si="415"/>
        <v>J=</v>
      </c>
      <c r="AA577" s="118">
        <f t="shared" si="416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06"/>
        <v>44815</v>
      </c>
      <c r="B578" s="113">
        <f t="shared" si="398"/>
        <v>399.86974957000001</v>
      </c>
      <c r="C578" s="113">
        <f t="shared" si="412"/>
        <v>343.51601897</v>
      </c>
      <c r="D578" s="114">
        <f t="shared" si="407"/>
        <v>6455.85</v>
      </c>
      <c r="E578" s="115">
        <f t="shared" si="421"/>
        <v>6411.95</v>
      </c>
      <c r="F578" s="116">
        <f t="shared" si="422"/>
        <v>44764</v>
      </c>
      <c r="G578" s="117">
        <f t="shared" si="399"/>
        <v>-6.8000340776196433E-3</v>
      </c>
      <c r="H578" s="118">
        <f t="shared" si="413"/>
        <v>44824</v>
      </c>
      <c r="I578" s="118">
        <f t="shared" si="400"/>
        <v>44824</v>
      </c>
      <c r="J578" s="119">
        <f t="shared" si="408"/>
        <v>20</v>
      </c>
      <c r="K578" s="119">
        <f t="shared" si="424"/>
        <v>14</v>
      </c>
      <c r="L578" s="8">
        <f t="shared" si="409"/>
        <v>1</v>
      </c>
      <c r="M578" s="120">
        <f t="shared" si="423"/>
        <v>1.00670057</v>
      </c>
      <c r="N578" s="120">
        <f t="shared" si="418"/>
        <v>1.1607109823228856</v>
      </c>
      <c r="O578" s="113">
        <f t="shared" si="420"/>
        <v>1.1607109799999999</v>
      </c>
      <c r="P578" s="113">
        <f t="shared" si="401"/>
        <v>398.72281501999998</v>
      </c>
      <c r="Q578" s="167">
        <f t="shared" si="414"/>
        <v>0</v>
      </c>
      <c r="R578" s="168">
        <f t="shared" si="410"/>
        <v>0</v>
      </c>
      <c r="S578" s="113">
        <f t="shared" si="402"/>
        <v>0</v>
      </c>
      <c r="T578" s="123">
        <f t="shared" si="411"/>
        <v>9.4700000000000006E-2</v>
      </c>
      <c r="U578" s="121">
        <f t="shared" si="419"/>
        <v>8</v>
      </c>
      <c r="V578" s="121">
        <v>252</v>
      </c>
      <c r="W578" s="120">
        <f t="shared" si="403"/>
        <v>1.0028765209999999</v>
      </c>
      <c r="X578" s="113">
        <f t="shared" si="404"/>
        <v>1.1469345500000001</v>
      </c>
      <c r="Y578" s="113">
        <f t="shared" si="405"/>
        <v>0</v>
      </c>
      <c r="Z578" s="126" t="str">
        <f t="shared" si="415"/>
        <v>J=</v>
      </c>
      <c r="AA578" s="118">
        <f t="shared" si="416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06"/>
        <v>44816</v>
      </c>
      <c r="B579" s="113">
        <f t="shared" si="398"/>
        <v>399.86974957000001</v>
      </c>
      <c r="C579" s="113">
        <f t="shared" si="412"/>
        <v>343.51601897</v>
      </c>
      <c r="D579" s="114">
        <f t="shared" si="407"/>
        <v>6455.85</v>
      </c>
      <c r="E579" s="115">
        <f t="shared" si="421"/>
        <v>6411.95</v>
      </c>
      <c r="F579" s="116">
        <f t="shared" si="422"/>
        <v>44764</v>
      </c>
      <c r="G579" s="117">
        <f t="shared" si="399"/>
        <v>-6.8000340776196433E-3</v>
      </c>
      <c r="H579" s="118">
        <f t="shared" si="413"/>
        <v>44824</v>
      </c>
      <c r="I579" s="118">
        <f t="shared" si="400"/>
        <v>44824</v>
      </c>
      <c r="J579" s="119">
        <f t="shared" si="408"/>
        <v>20</v>
      </c>
      <c r="K579" s="119">
        <f t="shared" si="424"/>
        <v>14</v>
      </c>
      <c r="L579" s="8">
        <f t="shared" si="409"/>
        <v>1</v>
      </c>
      <c r="M579" s="120">
        <f t="shared" si="423"/>
        <v>1.00670057</v>
      </c>
      <c r="N579" s="120">
        <f t="shared" si="418"/>
        <v>1.1607109823228856</v>
      </c>
      <c r="O579" s="113">
        <f t="shared" si="420"/>
        <v>1.1607109799999999</v>
      </c>
      <c r="P579" s="113">
        <f t="shared" si="401"/>
        <v>398.72281501999998</v>
      </c>
      <c r="Q579" s="167">
        <f t="shared" si="414"/>
        <v>0</v>
      </c>
      <c r="R579" s="168">
        <f t="shared" si="410"/>
        <v>0</v>
      </c>
      <c r="S579" s="113">
        <f t="shared" si="402"/>
        <v>0</v>
      </c>
      <c r="T579" s="123">
        <f t="shared" si="411"/>
        <v>9.4700000000000006E-2</v>
      </c>
      <c r="U579" s="121">
        <f t="shared" si="419"/>
        <v>8</v>
      </c>
      <c r="V579" s="121">
        <v>252</v>
      </c>
      <c r="W579" s="120">
        <f t="shared" si="403"/>
        <v>1.0028765209999999</v>
      </c>
      <c r="X579" s="113">
        <f t="shared" si="404"/>
        <v>1.1469345500000001</v>
      </c>
      <c r="Y579" s="113">
        <f t="shared" si="405"/>
        <v>0</v>
      </c>
      <c r="Z579" s="126" t="str">
        <f t="shared" si="415"/>
        <v>J=</v>
      </c>
      <c r="AA579" s="118">
        <f t="shared" si="416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06"/>
        <v>44817</v>
      </c>
      <c r="B580" s="113">
        <f t="shared" si="398"/>
        <v>400.01334838999998</v>
      </c>
      <c r="C580" s="113">
        <f t="shared" si="412"/>
        <v>343.51601897</v>
      </c>
      <c r="D580" s="114">
        <f t="shared" si="407"/>
        <v>6455.85</v>
      </c>
      <c r="E580" s="115">
        <f t="shared" si="421"/>
        <v>6411.95</v>
      </c>
      <c r="F580" s="116">
        <f t="shared" si="422"/>
        <v>44764</v>
      </c>
      <c r="G580" s="117">
        <f t="shared" si="399"/>
        <v>-6.8000340776196433E-3</v>
      </c>
      <c r="H580" s="118">
        <f t="shared" si="413"/>
        <v>44824</v>
      </c>
      <c r="I580" s="118">
        <f t="shared" si="400"/>
        <v>44824</v>
      </c>
      <c r="J580" s="119">
        <f t="shared" si="408"/>
        <v>20</v>
      </c>
      <c r="K580" s="119">
        <f t="shared" si="424"/>
        <v>15</v>
      </c>
      <c r="L580" s="8">
        <f t="shared" si="409"/>
        <v>1</v>
      </c>
      <c r="M580" s="120">
        <f t="shared" si="423"/>
        <v>1.00670057</v>
      </c>
      <c r="N580" s="120">
        <f t="shared" si="418"/>
        <v>1.1607109823228856</v>
      </c>
      <c r="O580" s="113">
        <f t="shared" si="420"/>
        <v>1.1607109799999999</v>
      </c>
      <c r="P580" s="113">
        <f t="shared" si="401"/>
        <v>398.72281501999998</v>
      </c>
      <c r="Q580" s="167">
        <f t="shared" si="414"/>
        <v>0</v>
      </c>
      <c r="R580" s="168">
        <f t="shared" si="410"/>
        <v>0</v>
      </c>
      <c r="S580" s="113">
        <f t="shared" si="402"/>
        <v>0</v>
      </c>
      <c r="T580" s="123">
        <f t="shared" si="411"/>
        <v>9.4700000000000006E-2</v>
      </c>
      <c r="U580" s="121">
        <f t="shared" si="419"/>
        <v>9</v>
      </c>
      <c r="V580" s="121">
        <v>252</v>
      </c>
      <c r="W580" s="120">
        <f t="shared" si="403"/>
        <v>1.003236668</v>
      </c>
      <c r="X580" s="113">
        <f t="shared" si="404"/>
        <v>1.2905333699999999</v>
      </c>
      <c r="Y580" s="113">
        <f t="shared" si="405"/>
        <v>0</v>
      </c>
      <c r="Z580" s="126" t="str">
        <f t="shared" si="415"/>
        <v>J=</v>
      </c>
      <c r="AA580" s="118">
        <f t="shared" si="416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06"/>
        <v>44818</v>
      </c>
      <c r="B581" s="113">
        <f t="shared" si="398"/>
        <v>400.15699864999999</v>
      </c>
      <c r="C581" s="113">
        <f t="shared" si="412"/>
        <v>343.51601897</v>
      </c>
      <c r="D581" s="114">
        <f t="shared" si="407"/>
        <v>6455.85</v>
      </c>
      <c r="E581" s="115">
        <f t="shared" si="421"/>
        <v>6411.95</v>
      </c>
      <c r="F581" s="116">
        <f t="shared" si="422"/>
        <v>44764</v>
      </c>
      <c r="G581" s="117">
        <f t="shared" si="399"/>
        <v>-6.8000340776196433E-3</v>
      </c>
      <c r="H581" s="118">
        <f t="shared" si="413"/>
        <v>44824</v>
      </c>
      <c r="I581" s="118">
        <f t="shared" si="400"/>
        <v>44824</v>
      </c>
      <c r="J581" s="119">
        <f t="shared" si="408"/>
        <v>20</v>
      </c>
      <c r="K581" s="119">
        <f t="shared" si="424"/>
        <v>16</v>
      </c>
      <c r="L581" s="8">
        <f t="shared" si="409"/>
        <v>1</v>
      </c>
      <c r="M581" s="120">
        <f t="shared" si="423"/>
        <v>1.00670057</v>
      </c>
      <c r="N581" s="120">
        <f t="shared" si="418"/>
        <v>1.1607109823228856</v>
      </c>
      <c r="O581" s="113">
        <f t="shared" si="420"/>
        <v>1.1607109799999999</v>
      </c>
      <c r="P581" s="113">
        <f t="shared" si="401"/>
        <v>398.72281501999998</v>
      </c>
      <c r="Q581" s="167">
        <f t="shared" si="414"/>
        <v>0</v>
      </c>
      <c r="R581" s="168">
        <f t="shared" si="410"/>
        <v>0</v>
      </c>
      <c r="S581" s="113">
        <f t="shared" si="402"/>
        <v>0</v>
      </c>
      <c r="T581" s="123">
        <f t="shared" si="411"/>
        <v>9.4700000000000006E-2</v>
      </c>
      <c r="U581" s="121">
        <f t="shared" si="419"/>
        <v>10</v>
      </c>
      <c r="V581" s="121">
        <v>252</v>
      </c>
      <c r="W581" s="120">
        <f t="shared" si="403"/>
        <v>1.0035969440000001</v>
      </c>
      <c r="X581" s="113">
        <f t="shared" si="404"/>
        <v>1.4341836299999999</v>
      </c>
      <c r="Y581" s="113">
        <f t="shared" si="405"/>
        <v>0</v>
      </c>
      <c r="Z581" s="126" t="str">
        <f t="shared" si="415"/>
        <v>J=</v>
      </c>
      <c r="AA581" s="118">
        <f t="shared" si="416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06"/>
        <v>44819</v>
      </c>
      <c r="B582" s="113">
        <f t="shared" si="398"/>
        <v>400.30070035</v>
      </c>
      <c r="C582" s="113">
        <f t="shared" si="412"/>
        <v>343.51601897</v>
      </c>
      <c r="D582" s="114">
        <f t="shared" si="407"/>
        <v>6455.85</v>
      </c>
      <c r="E582" s="115">
        <f t="shared" si="421"/>
        <v>6411.95</v>
      </c>
      <c r="F582" s="116">
        <f t="shared" si="422"/>
        <v>44764</v>
      </c>
      <c r="G582" s="117">
        <f t="shared" si="399"/>
        <v>-6.8000340776196433E-3</v>
      </c>
      <c r="H582" s="118">
        <f t="shared" si="413"/>
        <v>44824</v>
      </c>
      <c r="I582" s="118">
        <f t="shared" si="400"/>
        <v>44824</v>
      </c>
      <c r="J582" s="119">
        <f t="shared" si="408"/>
        <v>20</v>
      </c>
      <c r="K582" s="119">
        <f t="shared" si="424"/>
        <v>17</v>
      </c>
      <c r="L582" s="8">
        <f t="shared" si="409"/>
        <v>1</v>
      </c>
      <c r="M582" s="120">
        <f t="shared" si="423"/>
        <v>1.00670057</v>
      </c>
      <c r="N582" s="120">
        <f t="shared" si="418"/>
        <v>1.1607109823228856</v>
      </c>
      <c r="O582" s="113">
        <f t="shared" si="420"/>
        <v>1.1607109799999999</v>
      </c>
      <c r="P582" s="113">
        <f t="shared" si="401"/>
        <v>398.72281501999998</v>
      </c>
      <c r="Q582" s="167">
        <f t="shared" si="414"/>
        <v>0</v>
      </c>
      <c r="R582" s="168">
        <f t="shared" si="410"/>
        <v>0</v>
      </c>
      <c r="S582" s="113">
        <f t="shared" si="402"/>
        <v>0</v>
      </c>
      <c r="T582" s="123">
        <f t="shared" si="411"/>
        <v>9.4700000000000006E-2</v>
      </c>
      <c r="U582" s="121">
        <f t="shared" si="419"/>
        <v>11</v>
      </c>
      <c r="V582" s="121">
        <v>252</v>
      </c>
      <c r="W582" s="120">
        <f t="shared" si="403"/>
        <v>1.003957349</v>
      </c>
      <c r="X582" s="113">
        <f t="shared" si="404"/>
        <v>1.57788533</v>
      </c>
      <c r="Y582" s="113">
        <f t="shared" si="405"/>
        <v>0</v>
      </c>
      <c r="Z582" s="126" t="str">
        <f t="shared" si="415"/>
        <v>J=</v>
      </c>
      <c r="AA582" s="118">
        <f t="shared" si="416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06"/>
        <v>44820</v>
      </c>
      <c r="B583" s="113">
        <f t="shared" si="398"/>
        <v>400.44445347999999</v>
      </c>
      <c r="C583" s="113">
        <f t="shared" si="412"/>
        <v>343.51601897</v>
      </c>
      <c r="D583" s="114">
        <f t="shared" si="407"/>
        <v>6455.85</v>
      </c>
      <c r="E583" s="115">
        <f t="shared" si="421"/>
        <v>6411.95</v>
      </c>
      <c r="F583" s="116">
        <f t="shared" si="422"/>
        <v>44764</v>
      </c>
      <c r="G583" s="117">
        <f t="shared" si="399"/>
        <v>-6.8000340776196433E-3</v>
      </c>
      <c r="H583" s="118">
        <f t="shared" si="413"/>
        <v>44824</v>
      </c>
      <c r="I583" s="118">
        <f t="shared" si="400"/>
        <v>44824</v>
      </c>
      <c r="J583" s="119">
        <f t="shared" si="408"/>
        <v>20</v>
      </c>
      <c r="K583" s="119">
        <f t="shared" si="424"/>
        <v>18</v>
      </c>
      <c r="L583" s="8">
        <f t="shared" si="409"/>
        <v>1</v>
      </c>
      <c r="M583" s="120">
        <f t="shared" si="423"/>
        <v>1.00670057</v>
      </c>
      <c r="N583" s="120">
        <f t="shared" si="418"/>
        <v>1.1607109823228856</v>
      </c>
      <c r="O583" s="113">
        <f t="shared" si="420"/>
        <v>1.1607109799999999</v>
      </c>
      <c r="P583" s="113">
        <f t="shared" si="401"/>
        <v>398.72281501999998</v>
      </c>
      <c r="Q583" s="167">
        <f t="shared" si="414"/>
        <v>0</v>
      </c>
      <c r="R583" s="168">
        <f t="shared" si="410"/>
        <v>0</v>
      </c>
      <c r="S583" s="113">
        <f t="shared" si="402"/>
        <v>0</v>
      </c>
      <c r="T583" s="123">
        <f t="shared" si="411"/>
        <v>9.4700000000000006E-2</v>
      </c>
      <c r="U583" s="121">
        <f t="shared" si="419"/>
        <v>12</v>
      </c>
      <c r="V583" s="121">
        <v>252</v>
      </c>
      <c r="W583" s="120">
        <f t="shared" si="403"/>
        <v>1.0043178829999999</v>
      </c>
      <c r="X583" s="113">
        <f t="shared" si="404"/>
        <v>1.7216384600000001</v>
      </c>
      <c r="Y583" s="113">
        <f t="shared" si="405"/>
        <v>0</v>
      </c>
      <c r="Z583" s="126" t="str">
        <f t="shared" si="415"/>
        <v>J=</v>
      </c>
      <c r="AA583" s="118">
        <f t="shared" si="416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06"/>
        <v>44821</v>
      </c>
      <c r="B584" s="113">
        <f t="shared" si="398"/>
        <v>400.58825883999998</v>
      </c>
      <c r="C584" s="113">
        <f t="shared" si="412"/>
        <v>343.51601897</v>
      </c>
      <c r="D584" s="114">
        <f t="shared" si="407"/>
        <v>6455.85</v>
      </c>
      <c r="E584" s="115">
        <f t="shared" si="421"/>
        <v>6411.95</v>
      </c>
      <c r="F584" s="116">
        <f t="shared" si="422"/>
        <v>44764</v>
      </c>
      <c r="G584" s="117">
        <f t="shared" si="399"/>
        <v>-6.8000340776196433E-3</v>
      </c>
      <c r="H584" s="118">
        <f t="shared" si="413"/>
        <v>44824</v>
      </c>
      <c r="I584" s="118">
        <f t="shared" si="400"/>
        <v>44824</v>
      </c>
      <c r="J584" s="119">
        <f t="shared" si="408"/>
        <v>20</v>
      </c>
      <c r="K584" s="119">
        <f t="shared" si="424"/>
        <v>19</v>
      </c>
      <c r="L584" s="8">
        <f t="shared" si="409"/>
        <v>1</v>
      </c>
      <c r="M584" s="120">
        <f t="shared" si="423"/>
        <v>1.00670057</v>
      </c>
      <c r="N584" s="120">
        <f t="shared" si="418"/>
        <v>1.1607109823228856</v>
      </c>
      <c r="O584" s="113">
        <f t="shared" si="420"/>
        <v>1.1607109799999999</v>
      </c>
      <c r="P584" s="113">
        <f t="shared" si="401"/>
        <v>398.72281501999998</v>
      </c>
      <c r="Q584" s="167">
        <f t="shared" si="414"/>
        <v>0</v>
      </c>
      <c r="R584" s="168">
        <f t="shared" si="410"/>
        <v>0</v>
      </c>
      <c r="S584" s="113">
        <f t="shared" si="402"/>
        <v>0</v>
      </c>
      <c r="T584" s="123">
        <f t="shared" si="411"/>
        <v>9.4700000000000006E-2</v>
      </c>
      <c r="U584" s="121">
        <f t="shared" si="419"/>
        <v>13</v>
      </c>
      <c r="V584" s="121">
        <v>252</v>
      </c>
      <c r="W584" s="120">
        <f t="shared" si="403"/>
        <v>1.004678548</v>
      </c>
      <c r="X584" s="113">
        <f t="shared" si="404"/>
        <v>1.8654438200000001</v>
      </c>
      <c r="Y584" s="113">
        <f t="shared" si="405"/>
        <v>0</v>
      </c>
      <c r="Z584" s="126" t="str">
        <f t="shared" si="415"/>
        <v>J=</v>
      </c>
      <c r="AA584" s="118">
        <f t="shared" si="416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06"/>
        <v>44822</v>
      </c>
      <c r="B585" s="113">
        <f t="shared" si="398"/>
        <v>400.58825883999998</v>
      </c>
      <c r="C585" s="113">
        <f t="shared" si="412"/>
        <v>343.51601897</v>
      </c>
      <c r="D585" s="114">
        <f t="shared" si="407"/>
        <v>6455.85</v>
      </c>
      <c r="E585" s="115">
        <f t="shared" si="421"/>
        <v>6411.95</v>
      </c>
      <c r="F585" s="116">
        <f t="shared" si="422"/>
        <v>44764</v>
      </c>
      <c r="G585" s="117">
        <f t="shared" si="399"/>
        <v>-6.8000340776196433E-3</v>
      </c>
      <c r="H585" s="118">
        <f t="shared" si="413"/>
        <v>44824</v>
      </c>
      <c r="I585" s="118">
        <f t="shared" si="400"/>
        <v>44824</v>
      </c>
      <c r="J585" s="119">
        <f t="shared" si="408"/>
        <v>20</v>
      </c>
      <c r="K585" s="119">
        <f t="shared" si="424"/>
        <v>19</v>
      </c>
      <c r="L585" s="8">
        <f t="shared" si="409"/>
        <v>1</v>
      </c>
      <c r="M585" s="120">
        <f t="shared" si="423"/>
        <v>1.00670057</v>
      </c>
      <c r="N585" s="120">
        <f t="shared" si="418"/>
        <v>1.1607109823228856</v>
      </c>
      <c r="O585" s="113">
        <f t="shared" si="420"/>
        <v>1.1607109799999999</v>
      </c>
      <c r="P585" s="113">
        <f t="shared" si="401"/>
        <v>398.72281501999998</v>
      </c>
      <c r="Q585" s="167">
        <f t="shared" si="414"/>
        <v>0</v>
      </c>
      <c r="R585" s="168">
        <f t="shared" si="410"/>
        <v>0</v>
      </c>
      <c r="S585" s="113">
        <f t="shared" si="402"/>
        <v>0</v>
      </c>
      <c r="T585" s="123">
        <f t="shared" si="411"/>
        <v>9.4700000000000006E-2</v>
      </c>
      <c r="U585" s="121">
        <f t="shared" si="419"/>
        <v>13</v>
      </c>
      <c r="V585" s="121">
        <v>252</v>
      </c>
      <c r="W585" s="120">
        <f t="shared" si="403"/>
        <v>1.004678548</v>
      </c>
      <c r="X585" s="113">
        <f t="shared" si="404"/>
        <v>1.8654438200000001</v>
      </c>
      <c r="Y585" s="113">
        <f t="shared" si="405"/>
        <v>0</v>
      </c>
      <c r="Z585" s="126" t="str">
        <f t="shared" si="415"/>
        <v>J=</v>
      </c>
      <c r="AA585" s="118">
        <f t="shared" si="416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06"/>
        <v>44823</v>
      </c>
      <c r="B586" s="113">
        <f t="shared" ref="B586:B649" si="425">(P586+X586)</f>
        <v>400.58825883999998</v>
      </c>
      <c r="C586" s="113">
        <f t="shared" si="412"/>
        <v>343.51601897</v>
      </c>
      <c r="D586" s="114">
        <f t="shared" si="407"/>
        <v>6455.85</v>
      </c>
      <c r="E586" s="115">
        <f t="shared" si="421"/>
        <v>6411.95</v>
      </c>
      <c r="F586" s="116">
        <f t="shared" si="422"/>
        <v>44764</v>
      </c>
      <c r="G586" s="117">
        <f t="shared" ref="G586:G649" si="426">(E586/D586)-1</f>
        <v>-6.8000340776196433E-3</v>
      </c>
      <c r="H586" s="118">
        <f t="shared" si="413"/>
        <v>44824</v>
      </c>
      <c r="I586" s="118">
        <f t="shared" ref="I586:I649" si="427">IF(A586&gt;I585,H586,I585)</f>
        <v>44824</v>
      </c>
      <c r="J586" s="119">
        <f t="shared" si="408"/>
        <v>20</v>
      </c>
      <c r="K586" s="119">
        <f t="shared" si="424"/>
        <v>19</v>
      </c>
      <c r="L586" s="8">
        <f t="shared" si="409"/>
        <v>1</v>
      </c>
      <c r="M586" s="120">
        <f t="shared" si="423"/>
        <v>1.00670057</v>
      </c>
      <c r="N586" s="120">
        <f t="shared" si="418"/>
        <v>1.1607109823228856</v>
      </c>
      <c r="O586" s="113">
        <f t="shared" si="420"/>
        <v>1.1607109799999999</v>
      </c>
      <c r="P586" s="113">
        <f t="shared" ref="P586:P649" si="428">TRUNC(C586*O586,8)</f>
        <v>398.72281501999998</v>
      </c>
      <c r="Q586" s="167">
        <f t="shared" si="414"/>
        <v>0</v>
      </c>
      <c r="R586" s="168">
        <f t="shared" si="410"/>
        <v>0</v>
      </c>
      <c r="S586" s="113">
        <f t="shared" ref="S586:S649" si="429">IF(R586&gt;0,TRUNC(R586*P586,8),0)</f>
        <v>0</v>
      </c>
      <c r="T586" s="123">
        <f t="shared" si="411"/>
        <v>9.4700000000000006E-2</v>
      </c>
      <c r="U586" s="121">
        <f t="shared" si="419"/>
        <v>13</v>
      </c>
      <c r="V586" s="121">
        <v>252</v>
      </c>
      <c r="W586" s="120">
        <f t="shared" ref="W586:W649" si="430">ROUND((1+T586)^TRUNC((U586/V586),9),9)</f>
        <v>1.004678548</v>
      </c>
      <c r="X586" s="113">
        <f t="shared" ref="X586:X649" si="431">TRUNC((P586*(W586-1)),8)</f>
        <v>1.8654438200000001</v>
      </c>
      <c r="Y586" s="113">
        <f t="shared" ref="Y586:Y649" si="432">IF(Q586&gt;0,S586+X586,0)</f>
        <v>0</v>
      </c>
      <c r="Z586" s="126" t="str">
        <f t="shared" si="415"/>
        <v>J=</v>
      </c>
      <c r="AA586" s="118">
        <f t="shared" si="416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33">(A586+1)</f>
        <v>44824</v>
      </c>
      <c r="B587" s="113">
        <f t="shared" si="425"/>
        <v>400.73211523999998</v>
      </c>
      <c r="C587" s="113">
        <f t="shared" si="412"/>
        <v>343.51601897</v>
      </c>
      <c r="D587" s="114">
        <f t="shared" ref="D587:D650" si="434">IF(E587=E586,D586,E586)</f>
        <v>6455.85</v>
      </c>
      <c r="E587" s="115">
        <f t="shared" si="421"/>
        <v>6411.95</v>
      </c>
      <c r="F587" s="116">
        <f t="shared" si="422"/>
        <v>44764</v>
      </c>
      <c r="G587" s="117">
        <f t="shared" si="426"/>
        <v>-6.8000340776196433E-3</v>
      </c>
      <c r="H587" s="118">
        <f t="shared" si="413"/>
        <v>44854</v>
      </c>
      <c r="I587" s="118">
        <f t="shared" si="427"/>
        <v>44824</v>
      </c>
      <c r="J587" s="119">
        <f t="shared" ref="J587:J650" si="435">IF(I587=I586,J586,NETWORKDAYS(I586,I587,$AD$148:$AD$502)-1)</f>
        <v>20</v>
      </c>
      <c r="K587" s="119">
        <f t="shared" si="424"/>
        <v>20</v>
      </c>
      <c r="L587" s="8">
        <f t="shared" ref="L587:L650" si="436">IF(E587&lt;D587,1,TRUNC((E587/D587)^TRUNC((K587/J587),9),8))</f>
        <v>1</v>
      </c>
      <c r="M587" s="120">
        <f t="shared" si="423"/>
        <v>1.00670057</v>
      </c>
      <c r="N587" s="120">
        <f t="shared" si="418"/>
        <v>1.1607109823228856</v>
      </c>
      <c r="O587" s="113">
        <f t="shared" si="420"/>
        <v>1.1607109799999999</v>
      </c>
      <c r="P587" s="113">
        <f t="shared" si="428"/>
        <v>398.72281501999998</v>
      </c>
      <c r="Q587" s="167">
        <f t="shared" si="414"/>
        <v>19</v>
      </c>
      <c r="R587" s="168">
        <f t="shared" ref="R587:R650" si="437">IF(Q587&gt;0,VLOOKUP($A587,$AD$10:$AI$140,6),0)</f>
        <v>7.2178028434506422E-2</v>
      </c>
      <c r="S587" s="113">
        <f t="shared" si="429"/>
        <v>28.779026680000001</v>
      </c>
      <c r="T587" s="123">
        <f t="shared" ref="T587:T650" si="438">(T586)</f>
        <v>9.4700000000000006E-2</v>
      </c>
      <c r="U587" s="121">
        <f t="shared" si="419"/>
        <v>14</v>
      </c>
      <c r="V587" s="121">
        <v>252</v>
      </c>
      <c r="W587" s="120">
        <f t="shared" si="430"/>
        <v>1.005039341</v>
      </c>
      <c r="X587" s="113">
        <f t="shared" si="431"/>
        <v>2.0093002200000001</v>
      </c>
      <c r="Y587" s="113">
        <f t="shared" si="432"/>
        <v>30.788326900000001</v>
      </c>
      <c r="Z587" s="126" t="str">
        <f t="shared" si="415"/>
        <v>J=</v>
      </c>
      <c r="AA587" s="118">
        <f t="shared" si="416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33"/>
        <v>44825</v>
      </c>
      <c r="B588" s="113">
        <f t="shared" si="425"/>
        <v>370.07663996000002</v>
      </c>
      <c r="C588" s="113">
        <f t="shared" ref="C588:C590" si="439">TRUNC(IF(Q587&gt;0,VLOOKUP(A587,$AD$12:$AE$140,2),C587),8)</f>
        <v>318.72170999000002</v>
      </c>
      <c r="D588" s="114">
        <f t="shared" si="434"/>
        <v>6411.95</v>
      </c>
      <c r="E588" s="115">
        <f t="shared" si="421"/>
        <v>6388.87</v>
      </c>
      <c r="F588" s="116">
        <f t="shared" si="422"/>
        <v>44793</v>
      </c>
      <c r="G588" s="117">
        <f t="shared" si="426"/>
        <v>-3.599529004437052E-3</v>
      </c>
      <c r="H588" s="118">
        <f t="shared" ref="H588:H651" si="440">IF(DAY(A588)=H$9,VLOOKUP(A588,AH$118:AN$450,4),H587)</f>
        <v>44854</v>
      </c>
      <c r="I588" s="118">
        <f t="shared" si="427"/>
        <v>44854</v>
      </c>
      <c r="J588" s="119">
        <f t="shared" si="435"/>
        <v>21</v>
      </c>
      <c r="K588" s="119">
        <f t="shared" si="424"/>
        <v>1</v>
      </c>
      <c r="L588" s="8">
        <f t="shared" si="436"/>
        <v>1</v>
      </c>
      <c r="M588" s="120">
        <f t="shared" si="423"/>
        <v>1</v>
      </c>
      <c r="N588" s="120">
        <f t="shared" si="418"/>
        <v>1.1607109823228856</v>
      </c>
      <c r="O588" s="113">
        <f t="shared" si="420"/>
        <v>1.1607109799999999</v>
      </c>
      <c r="P588" s="113">
        <f t="shared" si="428"/>
        <v>369.94378834000003</v>
      </c>
      <c r="Q588" s="167">
        <f t="shared" ref="Q588:Q651" si="441">IF(VLOOKUP(A588,AD$10:AK$140,8)=VLOOKUP(A587,AD$10:AK$140,8),0,VLOOKUP(A588,AD$10:AK$140,8))</f>
        <v>0</v>
      </c>
      <c r="R588" s="168">
        <f t="shared" si="437"/>
        <v>0</v>
      </c>
      <c r="S588" s="113">
        <f t="shared" si="429"/>
        <v>0</v>
      </c>
      <c r="T588" s="123">
        <f t="shared" si="438"/>
        <v>9.4700000000000006E-2</v>
      </c>
      <c r="U588" s="121">
        <f t="shared" si="419"/>
        <v>1</v>
      </c>
      <c r="V588" s="121">
        <v>252</v>
      </c>
      <c r="W588" s="120">
        <f t="shared" si="430"/>
        <v>1.000359113</v>
      </c>
      <c r="X588" s="113">
        <f t="shared" si="431"/>
        <v>0.13285162</v>
      </c>
      <c r="Y588" s="113">
        <f t="shared" si="432"/>
        <v>0</v>
      </c>
      <c r="Z588" s="126" t="str">
        <f t="shared" ref="Z588:Z651" si="442">IF($Q587&gt;0,VLOOKUP($A587,$AD$10:$AM$140,9),Z587)</f>
        <v>J=</v>
      </c>
      <c r="AA588" s="118">
        <f t="shared" ref="AA588:AA651" si="443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33"/>
        <v>44826</v>
      </c>
      <c r="B589" s="113">
        <f t="shared" si="425"/>
        <v>370.20953968000003</v>
      </c>
      <c r="C589" s="113">
        <f t="shared" si="439"/>
        <v>318.72170999000002</v>
      </c>
      <c r="D589" s="114">
        <f t="shared" si="434"/>
        <v>6411.95</v>
      </c>
      <c r="E589" s="115">
        <f t="shared" si="421"/>
        <v>6388.87</v>
      </c>
      <c r="F589" s="116">
        <f t="shared" si="422"/>
        <v>44793</v>
      </c>
      <c r="G589" s="117">
        <f t="shared" si="426"/>
        <v>-3.599529004437052E-3</v>
      </c>
      <c r="H589" s="118">
        <f t="shared" si="440"/>
        <v>44854</v>
      </c>
      <c r="I589" s="118">
        <f t="shared" si="427"/>
        <v>44854</v>
      </c>
      <c r="J589" s="119">
        <f t="shared" si="435"/>
        <v>21</v>
      </c>
      <c r="K589" s="119">
        <f t="shared" si="424"/>
        <v>2</v>
      </c>
      <c r="L589" s="8">
        <f t="shared" si="436"/>
        <v>1</v>
      </c>
      <c r="M589" s="120">
        <f t="shared" si="423"/>
        <v>1</v>
      </c>
      <c r="N589" s="120">
        <f t="shared" si="418"/>
        <v>1.1607109823228856</v>
      </c>
      <c r="O589" s="113">
        <f t="shared" si="420"/>
        <v>1.1607109799999999</v>
      </c>
      <c r="P589" s="113">
        <f t="shared" si="428"/>
        <v>369.94378834000003</v>
      </c>
      <c r="Q589" s="167">
        <f t="shared" si="441"/>
        <v>0</v>
      </c>
      <c r="R589" s="168">
        <f t="shared" si="437"/>
        <v>0</v>
      </c>
      <c r="S589" s="113">
        <f t="shared" si="429"/>
        <v>0</v>
      </c>
      <c r="T589" s="123">
        <f t="shared" si="438"/>
        <v>9.4700000000000006E-2</v>
      </c>
      <c r="U589" s="121">
        <f t="shared" si="419"/>
        <v>2</v>
      </c>
      <c r="V589" s="121">
        <v>252</v>
      </c>
      <c r="W589" s="120">
        <f t="shared" si="430"/>
        <v>1.0007183559999999</v>
      </c>
      <c r="X589" s="113">
        <f t="shared" si="431"/>
        <v>0.26575134</v>
      </c>
      <c r="Y589" s="113">
        <f t="shared" si="432"/>
        <v>0</v>
      </c>
      <c r="Z589" s="126" t="str">
        <f t="shared" si="442"/>
        <v>J=</v>
      </c>
      <c r="AA589" s="118">
        <f t="shared" si="443"/>
        <v>44854</v>
      </c>
      <c r="AB589" s="188" t="s">
        <v>130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33"/>
        <v>44827</v>
      </c>
      <c r="B590" s="113">
        <f t="shared" si="425"/>
        <v>370.34248674000003</v>
      </c>
      <c r="C590" s="113">
        <f t="shared" si="439"/>
        <v>318.72170999000002</v>
      </c>
      <c r="D590" s="114">
        <f t="shared" si="434"/>
        <v>6411.95</v>
      </c>
      <c r="E590" s="115">
        <f t="shared" si="421"/>
        <v>6388.87</v>
      </c>
      <c r="F590" s="116">
        <f t="shared" si="422"/>
        <v>44793</v>
      </c>
      <c r="G590" s="117">
        <f t="shared" si="426"/>
        <v>-3.599529004437052E-3</v>
      </c>
      <c r="H590" s="118">
        <f t="shared" si="440"/>
        <v>44854</v>
      </c>
      <c r="I590" s="118">
        <f t="shared" si="427"/>
        <v>44854</v>
      </c>
      <c r="J590" s="119">
        <f t="shared" si="435"/>
        <v>21</v>
      </c>
      <c r="K590" s="119">
        <f t="shared" si="424"/>
        <v>3</v>
      </c>
      <c r="L590" s="8">
        <f t="shared" si="436"/>
        <v>1</v>
      </c>
      <c r="M590" s="120">
        <f t="shared" si="423"/>
        <v>1</v>
      </c>
      <c r="N590" s="120">
        <f t="shared" si="418"/>
        <v>1.1607109823228856</v>
      </c>
      <c r="O590" s="113">
        <f t="shared" si="420"/>
        <v>1.1607109799999999</v>
      </c>
      <c r="P590" s="113">
        <f t="shared" si="428"/>
        <v>369.94378834000003</v>
      </c>
      <c r="Q590" s="167">
        <v>19.5</v>
      </c>
      <c r="R590" s="191">
        <f>S590/P590</f>
        <v>7.0533626789858594E-3</v>
      </c>
      <c r="S590" s="183">
        <v>2.6093477100000002</v>
      </c>
      <c r="T590" s="123">
        <f t="shared" si="438"/>
        <v>9.4700000000000006E-2</v>
      </c>
      <c r="U590" s="121">
        <f t="shared" si="419"/>
        <v>3</v>
      </c>
      <c r="V590" s="121">
        <v>252</v>
      </c>
      <c r="W590" s="120">
        <f t="shared" si="430"/>
        <v>1.001077727</v>
      </c>
      <c r="X590" s="113">
        <f t="shared" si="431"/>
        <v>0.39869840000000001</v>
      </c>
      <c r="Y590" s="113">
        <f t="shared" si="432"/>
        <v>3.0080461100000004</v>
      </c>
      <c r="Z590" s="126" t="str">
        <f t="shared" si="442"/>
        <v>J=</v>
      </c>
      <c r="AA590" s="118">
        <f t="shared" si="443"/>
        <v>44854</v>
      </c>
      <c r="AB590" s="183">
        <f>P590-S590</f>
        <v>367.33444063000002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33"/>
        <v>44828</v>
      </c>
      <c r="B591" s="113">
        <f t="shared" si="425"/>
        <v>367.46635520000001</v>
      </c>
      <c r="C591" s="183">
        <f t="shared" ref="C591:C654" si="444">C590-(S590/O590)</f>
        <v>316.47365017583337</v>
      </c>
      <c r="D591" s="114">
        <f t="shared" si="434"/>
        <v>6411.95</v>
      </c>
      <c r="E591" s="115">
        <f t="shared" si="421"/>
        <v>6388.87</v>
      </c>
      <c r="F591" s="116">
        <f t="shared" si="422"/>
        <v>44793</v>
      </c>
      <c r="G591" s="117">
        <f t="shared" si="426"/>
        <v>-3.599529004437052E-3</v>
      </c>
      <c r="H591" s="118">
        <f t="shared" si="440"/>
        <v>44854</v>
      </c>
      <c r="I591" s="118">
        <f t="shared" si="427"/>
        <v>44854</v>
      </c>
      <c r="J591" s="119">
        <f t="shared" si="435"/>
        <v>21</v>
      </c>
      <c r="K591" s="119">
        <f t="shared" si="424"/>
        <v>4</v>
      </c>
      <c r="L591" s="8">
        <f t="shared" si="436"/>
        <v>1</v>
      </c>
      <c r="M591" s="120">
        <f t="shared" si="423"/>
        <v>1</v>
      </c>
      <c r="N591" s="120">
        <f t="shared" si="418"/>
        <v>1.1607109823228856</v>
      </c>
      <c r="O591" s="113">
        <f t="shared" si="420"/>
        <v>1.1607109799999999</v>
      </c>
      <c r="P591" s="113">
        <f t="shared" si="428"/>
        <v>367.33444063000002</v>
      </c>
      <c r="Q591" s="167">
        <f t="shared" si="441"/>
        <v>0</v>
      </c>
      <c r="R591" s="168">
        <f t="shared" si="437"/>
        <v>0</v>
      </c>
      <c r="S591" s="113">
        <f t="shared" si="429"/>
        <v>0</v>
      </c>
      <c r="T591" s="123">
        <f t="shared" si="438"/>
        <v>9.4700000000000006E-2</v>
      </c>
      <c r="U591" s="121">
        <f t="shared" si="419"/>
        <v>1</v>
      </c>
      <c r="V591" s="121">
        <v>252</v>
      </c>
      <c r="W591" s="120">
        <f t="shared" si="430"/>
        <v>1.000359113</v>
      </c>
      <c r="X591" s="113">
        <f t="shared" si="431"/>
        <v>0.13191457000000001</v>
      </c>
      <c r="Y591" s="113">
        <f t="shared" si="432"/>
        <v>0</v>
      </c>
      <c r="Z591" s="126" t="str">
        <f t="shared" si="442"/>
        <v>J=</v>
      </c>
      <c r="AA591" s="118">
        <f t="shared" si="44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33"/>
        <v>44829</v>
      </c>
      <c r="B592" s="113">
        <f t="shared" si="425"/>
        <v>367.46635520000001</v>
      </c>
      <c r="C592" s="183">
        <f t="shared" si="444"/>
        <v>316.47365017583337</v>
      </c>
      <c r="D592" s="114">
        <f t="shared" si="434"/>
        <v>6411.95</v>
      </c>
      <c r="E592" s="115">
        <f t="shared" si="421"/>
        <v>6388.87</v>
      </c>
      <c r="F592" s="116">
        <f t="shared" si="422"/>
        <v>44793</v>
      </c>
      <c r="G592" s="117">
        <f t="shared" si="426"/>
        <v>-3.599529004437052E-3</v>
      </c>
      <c r="H592" s="118">
        <f t="shared" si="440"/>
        <v>44854</v>
      </c>
      <c r="I592" s="118">
        <f t="shared" si="427"/>
        <v>44854</v>
      </c>
      <c r="J592" s="119">
        <f t="shared" si="435"/>
        <v>21</v>
      </c>
      <c r="K592" s="119">
        <f t="shared" si="424"/>
        <v>4</v>
      </c>
      <c r="L592" s="8">
        <f t="shared" si="436"/>
        <v>1</v>
      </c>
      <c r="M592" s="120">
        <f t="shared" si="423"/>
        <v>1</v>
      </c>
      <c r="N592" s="120">
        <f t="shared" si="418"/>
        <v>1.1607109823228856</v>
      </c>
      <c r="O592" s="113">
        <f t="shared" si="420"/>
        <v>1.1607109799999999</v>
      </c>
      <c r="P592" s="113">
        <f t="shared" si="428"/>
        <v>367.33444063000002</v>
      </c>
      <c r="Q592" s="167">
        <f t="shared" si="441"/>
        <v>0</v>
      </c>
      <c r="R592" s="168">
        <f t="shared" si="437"/>
        <v>0</v>
      </c>
      <c r="S592" s="113">
        <f t="shared" si="429"/>
        <v>0</v>
      </c>
      <c r="T592" s="123">
        <f t="shared" si="438"/>
        <v>9.4700000000000006E-2</v>
      </c>
      <c r="U592" s="121">
        <f t="shared" si="419"/>
        <v>1</v>
      </c>
      <c r="V592" s="121">
        <v>252</v>
      </c>
      <c r="W592" s="120">
        <f t="shared" si="430"/>
        <v>1.000359113</v>
      </c>
      <c r="X592" s="113">
        <f t="shared" si="431"/>
        <v>0.13191457000000001</v>
      </c>
      <c r="Y592" s="113">
        <f t="shared" si="432"/>
        <v>0</v>
      </c>
      <c r="Z592" s="126" t="str">
        <f t="shared" si="442"/>
        <v>J=</v>
      </c>
      <c r="AA592" s="118">
        <f t="shared" si="44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33"/>
        <v>44830</v>
      </c>
      <c r="B593" s="113">
        <f t="shared" si="425"/>
        <v>367.46635520000001</v>
      </c>
      <c r="C593" s="183">
        <f t="shared" si="444"/>
        <v>316.47365017583337</v>
      </c>
      <c r="D593" s="114">
        <f t="shared" si="434"/>
        <v>6411.95</v>
      </c>
      <c r="E593" s="115">
        <f t="shared" si="421"/>
        <v>6388.87</v>
      </c>
      <c r="F593" s="116">
        <f t="shared" si="422"/>
        <v>44793</v>
      </c>
      <c r="G593" s="117">
        <f t="shared" si="426"/>
        <v>-3.599529004437052E-3</v>
      </c>
      <c r="H593" s="118">
        <f t="shared" si="440"/>
        <v>44854</v>
      </c>
      <c r="I593" s="118">
        <f t="shared" si="427"/>
        <v>44854</v>
      </c>
      <c r="J593" s="119">
        <f t="shared" si="435"/>
        <v>21</v>
      </c>
      <c r="K593" s="119">
        <f t="shared" si="424"/>
        <v>4</v>
      </c>
      <c r="L593" s="8">
        <f t="shared" si="436"/>
        <v>1</v>
      </c>
      <c r="M593" s="120">
        <f t="shared" si="423"/>
        <v>1</v>
      </c>
      <c r="N593" s="120">
        <f t="shared" si="418"/>
        <v>1.1607109823228856</v>
      </c>
      <c r="O593" s="113">
        <f t="shared" si="420"/>
        <v>1.1607109799999999</v>
      </c>
      <c r="P593" s="113">
        <f t="shared" si="428"/>
        <v>367.33444063000002</v>
      </c>
      <c r="Q593" s="167">
        <f t="shared" si="441"/>
        <v>0</v>
      </c>
      <c r="R593" s="168">
        <f t="shared" si="437"/>
        <v>0</v>
      </c>
      <c r="S593" s="113">
        <f t="shared" si="429"/>
        <v>0</v>
      </c>
      <c r="T593" s="123">
        <f t="shared" si="438"/>
        <v>9.4700000000000006E-2</v>
      </c>
      <c r="U593" s="121">
        <f t="shared" si="419"/>
        <v>1</v>
      </c>
      <c r="V593" s="121">
        <v>252</v>
      </c>
      <c r="W593" s="120">
        <f t="shared" si="430"/>
        <v>1.000359113</v>
      </c>
      <c r="X593" s="113">
        <f t="shared" si="431"/>
        <v>0.13191457000000001</v>
      </c>
      <c r="Y593" s="113">
        <f t="shared" si="432"/>
        <v>0</v>
      </c>
      <c r="Z593" s="126" t="str">
        <f t="shared" si="442"/>
        <v>J=</v>
      </c>
      <c r="AA593" s="118">
        <f t="shared" si="44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33"/>
        <v>44831</v>
      </c>
      <c r="B594" s="113">
        <f t="shared" si="425"/>
        <v>367.59831752000002</v>
      </c>
      <c r="C594" s="183">
        <f t="shared" si="444"/>
        <v>316.47365017583337</v>
      </c>
      <c r="D594" s="114">
        <f t="shared" si="434"/>
        <v>6411.95</v>
      </c>
      <c r="E594" s="115">
        <f t="shared" si="421"/>
        <v>6388.87</v>
      </c>
      <c r="F594" s="116">
        <f t="shared" si="422"/>
        <v>44793</v>
      </c>
      <c r="G594" s="117">
        <f t="shared" si="426"/>
        <v>-3.599529004437052E-3</v>
      </c>
      <c r="H594" s="118">
        <f t="shared" si="440"/>
        <v>44854</v>
      </c>
      <c r="I594" s="118">
        <f t="shared" si="427"/>
        <v>44854</v>
      </c>
      <c r="J594" s="119">
        <f t="shared" si="435"/>
        <v>21</v>
      </c>
      <c r="K594" s="119">
        <f t="shared" si="424"/>
        <v>5</v>
      </c>
      <c r="L594" s="8">
        <f t="shared" si="436"/>
        <v>1</v>
      </c>
      <c r="M594" s="120">
        <f t="shared" si="423"/>
        <v>1</v>
      </c>
      <c r="N594" s="120">
        <f t="shared" si="418"/>
        <v>1.1607109823228856</v>
      </c>
      <c r="O594" s="113">
        <f t="shared" si="420"/>
        <v>1.1607109799999999</v>
      </c>
      <c r="P594" s="113">
        <f t="shared" si="428"/>
        <v>367.33444063000002</v>
      </c>
      <c r="Q594" s="167">
        <f t="shared" si="441"/>
        <v>0</v>
      </c>
      <c r="R594" s="168">
        <f t="shared" si="437"/>
        <v>0</v>
      </c>
      <c r="S594" s="113">
        <f t="shared" si="429"/>
        <v>0</v>
      </c>
      <c r="T594" s="123">
        <f t="shared" si="438"/>
        <v>9.4700000000000006E-2</v>
      </c>
      <c r="U594" s="121">
        <f t="shared" si="419"/>
        <v>2</v>
      </c>
      <c r="V594" s="121">
        <v>252</v>
      </c>
      <c r="W594" s="120">
        <f t="shared" si="430"/>
        <v>1.0007183559999999</v>
      </c>
      <c r="X594" s="113">
        <f t="shared" si="431"/>
        <v>0.26387688999999998</v>
      </c>
      <c r="Y594" s="113">
        <f t="shared" si="432"/>
        <v>0</v>
      </c>
      <c r="Z594" s="126" t="str">
        <f t="shared" si="442"/>
        <v>J=</v>
      </c>
      <c r="AA594" s="118">
        <f t="shared" si="44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33"/>
        <v>44832</v>
      </c>
      <c r="B595" s="113">
        <f t="shared" si="425"/>
        <v>367.73032687</v>
      </c>
      <c r="C595" s="183">
        <f t="shared" si="444"/>
        <v>316.47365017583337</v>
      </c>
      <c r="D595" s="114">
        <f t="shared" si="434"/>
        <v>6411.95</v>
      </c>
      <c r="E595" s="115">
        <f t="shared" si="421"/>
        <v>6388.87</v>
      </c>
      <c r="F595" s="116">
        <f t="shared" si="422"/>
        <v>44793</v>
      </c>
      <c r="G595" s="117">
        <f t="shared" si="426"/>
        <v>-3.599529004437052E-3</v>
      </c>
      <c r="H595" s="118">
        <f t="shared" si="440"/>
        <v>44854</v>
      </c>
      <c r="I595" s="118">
        <f t="shared" si="427"/>
        <v>44854</v>
      </c>
      <c r="J595" s="119">
        <f t="shared" si="435"/>
        <v>21</v>
      </c>
      <c r="K595" s="119">
        <f t="shared" si="424"/>
        <v>6</v>
      </c>
      <c r="L595" s="8">
        <f t="shared" si="436"/>
        <v>1</v>
      </c>
      <c r="M595" s="120">
        <f t="shared" si="423"/>
        <v>1</v>
      </c>
      <c r="N595" s="120">
        <f t="shared" si="418"/>
        <v>1.1607109823228856</v>
      </c>
      <c r="O595" s="113">
        <f t="shared" si="420"/>
        <v>1.1607109799999999</v>
      </c>
      <c r="P595" s="113">
        <f t="shared" si="428"/>
        <v>367.33444063000002</v>
      </c>
      <c r="Q595" s="167">
        <f t="shared" si="441"/>
        <v>0</v>
      </c>
      <c r="R595" s="168">
        <f t="shared" si="437"/>
        <v>0</v>
      </c>
      <c r="S595" s="113">
        <f t="shared" si="429"/>
        <v>0</v>
      </c>
      <c r="T595" s="123">
        <f t="shared" si="438"/>
        <v>9.4700000000000006E-2</v>
      </c>
      <c r="U595" s="121">
        <f t="shared" si="419"/>
        <v>3</v>
      </c>
      <c r="V595" s="121">
        <v>252</v>
      </c>
      <c r="W595" s="120">
        <f t="shared" si="430"/>
        <v>1.001077727</v>
      </c>
      <c r="X595" s="113">
        <f t="shared" si="431"/>
        <v>0.39588624</v>
      </c>
      <c r="Y595" s="113">
        <f t="shared" si="432"/>
        <v>0</v>
      </c>
      <c r="Z595" s="126" t="str">
        <f t="shared" si="442"/>
        <v>J=</v>
      </c>
      <c r="AA595" s="118">
        <f t="shared" si="44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33"/>
        <v>44833</v>
      </c>
      <c r="B596" s="113">
        <f t="shared" si="425"/>
        <v>367.86238397</v>
      </c>
      <c r="C596" s="183">
        <f t="shared" si="444"/>
        <v>316.47365017583337</v>
      </c>
      <c r="D596" s="114">
        <f t="shared" si="434"/>
        <v>6411.95</v>
      </c>
      <c r="E596" s="115">
        <f t="shared" si="421"/>
        <v>6388.87</v>
      </c>
      <c r="F596" s="116">
        <f t="shared" si="422"/>
        <v>44793</v>
      </c>
      <c r="G596" s="117">
        <f t="shared" si="426"/>
        <v>-3.599529004437052E-3</v>
      </c>
      <c r="H596" s="118">
        <f t="shared" si="440"/>
        <v>44854</v>
      </c>
      <c r="I596" s="118">
        <f t="shared" si="427"/>
        <v>44854</v>
      </c>
      <c r="J596" s="119">
        <f t="shared" si="435"/>
        <v>21</v>
      </c>
      <c r="K596" s="119">
        <f t="shared" si="424"/>
        <v>7</v>
      </c>
      <c r="L596" s="8">
        <f t="shared" si="436"/>
        <v>1</v>
      </c>
      <c r="M596" s="120">
        <f t="shared" si="423"/>
        <v>1</v>
      </c>
      <c r="N596" s="120">
        <f t="shared" si="418"/>
        <v>1.1607109823228856</v>
      </c>
      <c r="O596" s="113">
        <f t="shared" si="420"/>
        <v>1.1607109799999999</v>
      </c>
      <c r="P596" s="113">
        <f t="shared" si="428"/>
        <v>367.33444063000002</v>
      </c>
      <c r="Q596" s="167">
        <f t="shared" si="441"/>
        <v>0</v>
      </c>
      <c r="R596" s="168">
        <f t="shared" si="437"/>
        <v>0</v>
      </c>
      <c r="S596" s="113">
        <f t="shared" si="429"/>
        <v>0</v>
      </c>
      <c r="T596" s="123">
        <f t="shared" si="438"/>
        <v>9.4700000000000006E-2</v>
      </c>
      <c r="U596" s="121">
        <f t="shared" si="419"/>
        <v>4</v>
      </c>
      <c r="V596" s="121">
        <v>252</v>
      </c>
      <c r="W596" s="120">
        <f t="shared" si="430"/>
        <v>1.0014372279999999</v>
      </c>
      <c r="X596" s="113">
        <f t="shared" si="431"/>
        <v>0.52794333999999998</v>
      </c>
      <c r="Y596" s="113">
        <f t="shared" si="432"/>
        <v>0</v>
      </c>
      <c r="Z596" s="126" t="str">
        <f t="shared" si="442"/>
        <v>J=</v>
      </c>
      <c r="AA596" s="118">
        <f t="shared" si="44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33"/>
        <v>44834</v>
      </c>
      <c r="B597" s="113">
        <f t="shared" si="425"/>
        <v>367.99448809</v>
      </c>
      <c r="C597" s="183">
        <f t="shared" si="444"/>
        <v>316.47365017583337</v>
      </c>
      <c r="D597" s="114">
        <f t="shared" si="434"/>
        <v>6411.95</v>
      </c>
      <c r="E597" s="115">
        <f t="shared" si="421"/>
        <v>6388.87</v>
      </c>
      <c r="F597" s="116">
        <f t="shared" si="422"/>
        <v>44793</v>
      </c>
      <c r="G597" s="117">
        <f t="shared" si="426"/>
        <v>-3.599529004437052E-3</v>
      </c>
      <c r="H597" s="118">
        <f t="shared" si="440"/>
        <v>44854</v>
      </c>
      <c r="I597" s="118">
        <f t="shared" si="427"/>
        <v>44854</v>
      </c>
      <c r="J597" s="119">
        <f t="shared" si="435"/>
        <v>21</v>
      </c>
      <c r="K597" s="119">
        <f t="shared" si="424"/>
        <v>8</v>
      </c>
      <c r="L597" s="8">
        <f t="shared" si="436"/>
        <v>1</v>
      </c>
      <c r="M597" s="120">
        <f t="shared" si="423"/>
        <v>1</v>
      </c>
      <c r="N597" s="120">
        <f t="shared" si="418"/>
        <v>1.1607109823228856</v>
      </c>
      <c r="O597" s="113">
        <f t="shared" si="420"/>
        <v>1.1607109799999999</v>
      </c>
      <c r="P597" s="113">
        <f t="shared" si="428"/>
        <v>367.33444063000002</v>
      </c>
      <c r="Q597" s="167">
        <f t="shared" si="441"/>
        <v>0</v>
      </c>
      <c r="R597" s="168">
        <f t="shared" si="437"/>
        <v>0</v>
      </c>
      <c r="S597" s="113">
        <f t="shared" si="429"/>
        <v>0</v>
      </c>
      <c r="T597" s="123">
        <f t="shared" si="438"/>
        <v>9.4700000000000006E-2</v>
      </c>
      <c r="U597" s="121">
        <f t="shared" si="419"/>
        <v>5</v>
      </c>
      <c r="V597" s="121">
        <v>252</v>
      </c>
      <c r="W597" s="120">
        <f t="shared" si="430"/>
        <v>1.001796857</v>
      </c>
      <c r="X597" s="113">
        <f t="shared" si="431"/>
        <v>0.66004746000000003</v>
      </c>
      <c r="Y597" s="113">
        <f t="shared" si="432"/>
        <v>0</v>
      </c>
      <c r="Z597" s="126" t="str">
        <f t="shared" si="442"/>
        <v>J=</v>
      </c>
      <c r="AA597" s="118">
        <f t="shared" si="44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33"/>
        <v>44835</v>
      </c>
      <c r="B598" s="113">
        <f t="shared" si="425"/>
        <v>368.12663996000003</v>
      </c>
      <c r="C598" s="183">
        <f t="shared" si="444"/>
        <v>316.47365017583337</v>
      </c>
      <c r="D598" s="114">
        <f t="shared" si="434"/>
        <v>6411.95</v>
      </c>
      <c r="E598" s="115">
        <f t="shared" si="421"/>
        <v>6388.87</v>
      </c>
      <c r="F598" s="116">
        <f t="shared" si="422"/>
        <v>44793</v>
      </c>
      <c r="G598" s="117">
        <f t="shared" si="426"/>
        <v>-3.599529004437052E-3</v>
      </c>
      <c r="H598" s="118">
        <f t="shared" si="440"/>
        <v>44854</v>
      </c>
      <c r="I598" s="118">
        <f t="shared" si="427"/>
        <v>44854</v>
      </c>
      <c r="J598" s="119">
        <f t="shared" si="435"/>
        <v>21</v>
      </c>
      <c r="K598" s="119">
        <f t="shared" si="424"/>
        <v>9</v>
      </c>
      <c r="L598" s="8">
        <f t="shared" si="436"/>
        <v>1</v>
      </c>
      <c r="M598" s="120">
        <f t="shared" si="423"/>
        <v>1</v>
      </c>
      <c r="N598" s="120">
        <f t="shared" si="418"/>
        <v>1.1607109823228856</v>
      </c>
      <c r="O598" s="113">
        <f t="shared" si="420"/>
        <v>1.1607109799999999</v>
      </c>
      <c r="P598" s="113">
        <f t="shared" si="428"/>
        <v>367.33444063000002</v>
      </c>
      <c r="Q598" s="167">
        <f t="shared" si="441"/>
        <v>0</v>
      </c>
      <c r="R598" s="168">
        <f t="shared" si="437"/>
        <v>0</v>
      </c>
      <c r="S598" s="113">
        <f t="shared" si="429"/>
        <v>0</v>
      </c>
      <c r="T598" s="123">
        <f t="shared" si="438"/>
        <v>9.4700000000000006E-2</v>
      </c>
      <c r="U598" s="121">
        <f t="shared" si="419"/>
        <v>6</v>
      </c>
      <c r="V598" s="121">
        <v>252</v>
      </c>
      <c r="W598" s="120">
        <f t="shared" si="430"/>
        <v>1.0021566159999999</v>
      </c>
      <c r="X598" s="113">
        <f t="shared" si="431"/>
        <v>0.79219932999999998</v>
      </c>
      <c r="Y598" s="113">
        <f t="shared" si="432"/>
        <v>0</v>
      </c>
      <c r="Z598" s="126" t="str">
        <f t="shared" si="442"/>
        <v>J=</v>
      </c>
      <c r="AA598" s="118">
        <f t="shared" si="44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33"/>
        <v>44836</v>
      </c>
      <c r="B599" s="113">
        <f t="shared" si="425"/>
        <v>368.12663996000003</v>
      </c>
      <c r="C599" s="183">
        <f t="shared" si="444"/>
        <v>316.47365017583337</v>
      </c>
      <c r="D599" s="114">
        <f t="shared" si="434"/>
        <v>6411.95</v>
      </c>
      <c r="E599" s="115">
        <f t="shared" si="421"/>
        <v>6388.87</v>
      </c>
      <c r="F599" s="116">
        <f t="shared" si="422"/>
        <v>44793</v>
      </c>
      <c r="G599" s="117">
        <f t="shared" si="426"/>
        <v>-3.599529004437052E-3</v>
      </c>
      <c r="H599" s="118">
        <f t="shared" si="440"/>
        <v>44854</v>
      </c>
      <c r="I599" s="118">
        <f t="shared" si="427"/>
        <v>44854</v>
      </c>
      <c r="J599" s="119">
        <f t="shared" si="435"/>
        <v>21</v>
      </c>
      <c r="K599" s="119">
        <f t="shared" si="424"/>
        <v>9</v>
      </c>
      <c r="L599" s="8">
        <f t="shared" si="436"/>
        <v>1</v>
      </c>
      <c r="M599" s="120">
        <f t="shared" si="423"/>
        <v>1</v>
      </c>
      <c r="N599" s="120">
        <f t="shared" si="418"/>
        <v>1.1607109823228856</v>
      </c>
      <c r="O599" s="113">
        <f t="shared" si="420"/>
        <v>1.1607109799999999</v>
      </c>
      <c r="P599" s="113">
        <f t="shared" si="428"/>
        <v>367.33444063000002</v>
      </c>
      <c r="Q599" s="167">
        <f t="shared" si="441"/>
        <v>0</v>
      </c>
      <c r="R599" s="168">
        <f t="shared" si="437"/>
        <v>0</v>
      </c>
      <c r="S599" s="113">
        <f t="shared" si="429"/>
        <v>0</v>
      </c>
      <c r="T599" s="123">
        <f t="shared" si="438"/>
        <v>9.4700000000000006E-2</v>
      </c>
      <c r="U599" s="121">
        <f t="shared" si="419"/>
        <v>6</v>
      </c>
      <c r="V599" s="121">
        <v>252</v>
      </c>
      <c r="W599" s="120">
        <f t="shared" si="430"/>
        <v>1.0021566159999999</v>
      </c>
      <c r="X599" s="113">
        <f t="shared" si="431"/>
        <v>0.79219932999999998</v>
      </c>
      <c r="Y599" s="113">
        <f t="shared" si="432"/>
        <v>0</v>
      </c>
      <c r="Z599" s="126" t="str">
        <f t="shared" si="442"/>
        <v>J=</v>
      </c>
      <c r="AA599" s="118">
        <f t="shared" si="44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33"/>
        <v>44837</v>
      </c>
      <c r="B600" s="113">
        <f t="shared" si="425"/>
        <v>368.12663996000003</v>
      </c>
      <c r="C600" s="183">
        <f t="shared" si="444"/>
        <v>316.47365017583337</v>
      </c>
      <c r="D600" s="114">
        <f t="shared" si="434"/>
        <v>6411.95</v>
      </c>
      <c r="E600" s="115">
        <f t="shared" si="421"/>
        <v>6388.87</v>
      </c>
      <c r="F600" s="116">
        <f t="shared" si="422"/>
        <v>44793</v>
      </c>
      <c r="G600" s="117">
        <f t="shared" si="426"/>
        <v>-3.599529004437052E-3</v>
      </c>
      <c r="H600" s="118">
        <f t="shared" si="440"/>
        <v>44854</v>
      </c>
      <c r="I600" s="118">
        <f t="shared" si="427"/>
        <v>44854</v>
      </c>
      <c r="J600" s="119">
        <f t="shared" si="435"/>
        <v>21</v>
      </c>
      <c r="K600" s="119">
        <f t="shared" si="424"/>
        <v>9</v>
      </c>
      <c r="L600" s="8">
        <f t="shared" si="436"/>
        <v>1</v>
      </c>
      <c r="M600" s="120">
        <f t="shared" si="423"/>
        <v>1</v>
      </c>
      <c r="N600" s="120">
        <f t="shared" si="418"/>
        <v>1.1607109823228856</v>
      </c>
      <c r="O600" s="113">
        <f t="shared" si="420"/>
        <v>1.1607109799999999</v>
      </c>
      <c r="P600" s="113">
        <f t="shared" si="428"/>
        <v>367.33444063000002</v>
      </c>
      <c r="Q600" s="167">
        <f t="shared" si="441"/>
        <v>0</v>
      </c>
      <c r="R600" s="168">
        <f t="shared" si="437"/>
        <v>0</v>
      </c>
      <c r="S600" s="113">
        <f t="shared" si="429"/>
        <v>0</v>
      </c>
      <c r="T600" s="123">
        <f t="shared" si="438"/>
        <v>9.4700000000000006E-2</v>
      </c>
      <c r="U600" s="121">
        <f t="shared" si="419"/>
        <v>6</v>
      </c>
      <c r="V600" s="121">
        <v>252</v>
      </c>
      <c r="W600" s="120">
        <f t="shared" si="430"/>
        <v>1.0021566159999999</v>
      </c>
      <c r="X600" s="113">
        <f t="shared" si="431"/>
        <v>0.79219932999999998</v>
      </c>
      <c r="Y600" s="113">
        <f t="shared" si="432"/>
        <v>0</v>
      </c>
      <c r="Z600" s="126" t="str">
        <f t="shared" si="442"/>
        <v>J=</v>
      </c>
      <c r="AA600" s="118">
        <f t="shared" si="44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33"/>
        <v>44838</v>
      </c>
      <c r="B601" s="113">
        <f t="shared" si="425"/>
        <v>368.25883921000002</v>
      </c>
      <c r="C601" s="183">
        <f t="shared" si="444"/>
        <v>316.47365017583337</v>
      </c>
      <c r="D601" s="114">
        <f t="shared" si="434"/>
        <v>6411.95</v>
      </c>
      <c r="E601" s="115">
        <f t="shared" si="421"/>
        <v>6388.87</v>
      </c>
      <c r="F601" s="116">
        <f t="shared" si="422"/>
        <v>44793</v>
      </c>
      <c r="G601" s="117">
        <f t="shared" si="426"/>
        <v>-3.599529004437052E-3</v>
      </c>
      <c r="H601" s="118">
        <f t="shared" si="440"/>
        <v>44854</v>
      </c>
      <c r="I601" s="118">
        <f t="shared" si="427"/>
        <v>44854</v>
      </c>
      <c r="J601" s="119">
        <f t="shared" si="435"/>
        <v>21</v>
      </c>
      <c r="K601" s="119">
        <f t="shared" si="424"/>
        <v>10</v>
      </c>
      <c r="L601" s="8">
        <f t="shared" si="436"/>
        <v>1</v>
      </c>
      <c r="M601" s="120">
        <f t="shared" si="423"/>
        <v>1</v>
      </c>
      <c r="N601" s="120">
        <f t="shared" si="418"/>
        <v>1.1607109823228856</v>
      </c>
      <c r="O601" s="113">
        <f t="shared" si="420"/>
        <v>1.1607109799999999</v>
      </c>
      <c r="P601" s="113">
        <f t="shared" si="428"/>
        <v>367.33444063000002</v>
      </c>
      <c r="Q601" s="167">
        <f t="shared" si="441"/>
        <v>0</v>
      </c>
      <c r="R601" s="168">
        <f t="shared" si="437"/>
        <v>0</v>
      </c>
      <c r="S601" s="113">
        <f t="shared" si="429"/>
        <v>0</v>
      </c>
      <c r="T601" s="123">
        <f t="shared" si="438"/>
        <v>9.4700000000000006E-2</v>
      </c>
      <c r="U601" s="121">
        <f t="shared" si="419"/>
        <v>7</v>
      </c>
      <c r="V601" s="121">
        <v>252</v>
      </c>
      <c r="W601" s="120">
        <f t="shared" si="430"/>
        <v>1.0025165039999999</v>
      </c>
      <c r="X601" s="113">
        <f t="shared" si="431"/>
        <v>0.92439857999999997</v>
      </c>
      <c r="Y601" s="113">
        <f t="shared" si="432"/>
        <v>0</v>
      </c>
      <c r="Z601" s="126" t="str">
        <f t="shared" si="442"/>
        <v>J=</v>
      </c>
      <c r="AA601" s="118">
        <f t="shared" si="44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33"/>
        <v>44839</v>
      </c>
      <c r="B602" s="113">
        <f t="shared" si="425"/>
        <v>368.39108586000003</v>
      </c>
      <c r="C602" s="183">
        <f t="shared" si="444"/>
        <v>316.47365017583337</v>
      </c>
      <c r="D602" s="114">
        <f t="shared" si="434"/>
        <v>6411.95</v>
      </c>
      <c r="E602" s="115">
        <f t="shared" si="421"/>
        <v>6388.87</v>
      </c>
      <c r="F602" s="116">
        <f t="shared" si="422"/>
        <v>44793</v>
      </c>
      <c r="G602" s="117">
        <f t="shared" si="426"/>
        <v>-3.599529004437052E-3</v>
      </c>
      <c r="H602" s="118">
        <f t="shared" si="440"/>
        <v>44854</v>
      </c>
      <c r="I602" s="118">
        <f t="shared" si="427"/>
        <v>44854</v>
      </c>
      <c r="J602" s="119">
        <f t="shared" si="435"/>
        <v>21</v>
      </c>
      <c r="K602" s="119">
        <f t="shared" si="424"/>
        <v>11</v>
      </c>
      <c r="L602" s="8">
        <f t="shared" si="436"/>
        <v>1</v>
      </c>
      <c r="M602" s="120">
        <f t="shared" si="423"/>
        <v>1</v>
      </c>
      <c r="N602" s="120">
        <f t="shared" si="418"/>
        <v>1.1607109823228856</v>
      </c>
      <c r="O602" s="113">
        <f t="shared" si="420"/>
        <v>1.1607109799999999</v>
      </c>
      <c r="P602" s="113">
        <f t="shared" si="428"/>
        <v>367.33444063000002</v>
      </c>
      <c r="Q602" s="167">
        <f t="shared" si="441"/>
        <v>0</v>
      </c>
      <c r="R602" s="168">
        <f t="shared" si="437"/>
        <v>0</v>
      </c>
      <c r="S602" s="113">
        <f t="shared" si="429"/>
        <v>0</v>
      </c>
      <c r="T602" s="123">
        <f t="shared" si="438"/>
        <v>9.4700000000000006E-2</v>
      </c>
      <c r="U602" s="121">
        <f t="shared" si="419"/>
        <v>8</v>
      </c>
      <c r="V602" s="121">
        <v>252</v>
      </c>
      <c r="W602" s="120">
        <f t="shared" si="430"/>
        <v>1.0028765209999999</v>
      </c>
      <c r="X602" s="113">
        <f t="shared" si="431"/>
        <v>1.05664523</v>
      </c>
      <c r="Y602" s="113">
        <f t="shared" si="432"/>
        <v>0</v>
      </c>
      <c r="Z602" s="126" t="str">
        <f t="shared" si="442"/>
        <v>J=</v>
      </c>
      <c r="AA602" s="118">
        <f t="shared" si="44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33"/>
        <v>44840</v>
      </c>
      <c r="B603" s="113">
        <f t="shared" si="425"/>
        <v>368.52338025</v>
      </c>
      <c r="C603" s="183">
        <f t="shared" si="444"/>
        <v>316.47365017583337</v>
      </c>
      <c r="D603" s="114">
        <f t="shared" si="434"/>
        <v>6411.95</v>
      </c>
      <c r="E603" s="115">
        <f t="shared" si="421"/>
        <v>6388.87</v>
      </c>
      <c r="F603" s="116">
        <f t="shared" si="422"/>
        <v>44793</v>
      </c>
      <c r="G603" s="117">
        <f t="shared" si="426"/>
        <v>-3.599529004437052E-3</v>
      </c>
      <c r="H603" s="118">
        <f t="shared" si="440"/>
        <v>44854</v>
      </c>
      <c r="I603" s="118">
        <f t="shared" si="427"/>
        <v>44854</v>
      </c>
      <c r="J603" s="119">
        <f t="shared" si="435"/>
        <v>21</v>
      </c>
      <c r="K603" s="119">
        <f t="shared" si="424"/>
        <v>12</v>
      </c>
      <c r="L603" s="8">
        <f t="shared" si="436"/>
        <v>1</v>
      </c>
      <c r="M603" s="120">
        <f t="shared" si="423"/>
        <v>1</v>
      </c>
      <c r="N603" s="120">
        <f t="shared" si="418"/>
        <v>1.1607109823228856</v>
      </c>
      <c r="O603" s="113">
        <f t="shared" si="420"/>
        <v>1.1607109799999999</v>
      </c>
      <c r="P603" s="113">
        <f t="shared" si="428"/>
        <v>367.33444063000002</v>
      </c>
      <c r="Q603" s="167">
        <f t="shared" si="441"/>
        <v>0</v>
      </c>
      <c r="R603" s="168">
        <f t="shared" si="437"/>
        <v>0</v>
      </c>
      <c r="S603" s="113">
        <f t="shared" si="429"/>
        <v>0</v>
      </c>
      <c r="T603" s="123">
        <f t="shared" si="438"/>
        <v>9.4700000000000006E-2</v>
      </c>
      <c r="U603" s="121">
        <f t="shared" si="419"/>
        <v>9</v>
      </c>
      <c r="V603" s="121">
        <v>252</v>
      </c>
      <c r="W603" s="120">
        <f t="shared" si="430"/>
        <v>1.003236668</v>
      </c>
      <c r="X603" s="113">
        <f t="shared" si="431"/>
        <v>1.18893962</v>
      </c>
      <c r="Y603" s="113">
        <f t="shared" si="432"/>
        <v>0</v>
      </c>
      <c r="Z603" s="126" t="str">
        <f t="shared" si="442"/>
        <v>J=</v>
      </c>
      <c r="AA603" s="118">
        <f t="shared" si="44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33"/>
        <v>44841</v>
      </c>
      <c r="B604" s="113">
        <f t="shared" si="425"/>
        <v>368.65572204</v>
      </c>
      <c r="C604" s="183">
        <f t="shared" si="444"/>
        <v>316.47365017583337</v>
      </c>
      <c r="D604" s="114">
        <f t="shared" si="434"/>
        <v>6411.95</v>
      </c>
      <c r="E604" s="115">
        <f t="shared" si="421"/>
        <v>6388.87</v>
      </c>
      <c r="F604" s="116">
        <f t="shared" si="422"/>
        <v>44793</v>
      </c>
      <c r="G604" s="117">
        <f t="shared" si="426"/>
        <v>-3.599529004437052E-3</v>
      </c>
      <c r="H604" s="118">
        <f t="shared" si="440"/>
        <v>44854</v>
      </c>
      <c r="I604" s="118">
        <f t="shared" si="427"/>
        <v>44854</v>
      </c>
      <c r="J604" s="119">
        <f t="shared" si="435"/>
        <v>21</v>
      </c>
      <c r="K604" s="119">
        <f t="shared" si="424"/>
        <v>13</v>
      </c>
      <c r="L604" s="8">
        <f t="shared" si="436"/>
        <v>1</v>
      </c>
      <c r="M604" s="120">
        <f t="shared" si="423"/>
        <v>1</v>
      </c>
      <c r="N604" s="120">
        <f t="shared" si="418"/>
        <v>1.1607109823228856</v>
      </c>
      <c r="O604" s="113">
        <f t="shared" si="420"/>
        <v>1.1607109799999999</v>
      </c>
      <c r="P604" s="113">
        <f t="shared" si="428"/>
        <v>367.33444063000002</v>
      </c>
      <c r="Q604" s="167">
        <f t="shared" si="441"/>
        <v>0</v>
      </c>
      <c r="R604" s="168">
        <f t="shared" si="437"/>
        <v>0</v>
      </c>
      <c r="S604" s="113">
        <f t="shared" si="429"/>
        <v>0</v>
      </c>
      <c r="T604" s="123">
        <f t="shared" si="438"/>
        <v>9.4700000000000006E-2</v>
      </c>
      <c r="U604" s="121">
        <f t="shared" si="419"/>
        <v>10</v>
      </c>
      <c r="V604" s="121">
        <v>252</v>
      </c>
      <c r="W604" s="120">
        <f t="shared" si="430"/>
        <v>1.0035969440000001</v>
      </c>
      <c r="X604" s="113">
        <f t="shared" si="431"/>
        <v>1.3212814100000001</v>
      </c>
      <c r="Y604" s="113">
        <f t="shared" si="432"/>
        <v>0</v>
      </c>
      <c r="Z604" s="126" t="str">
        <f t="shared" si="442"/>
        <v>J=</v>
      </c>
      <c r="AA604" s="118">
        <f t="shared" si="44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33"/>
        <v>44842</v>
      </c>
      <c r="B605" s="113">
        <f t="shared" si="425"/>
        <v>368.78811121000001</v>
      </c>
      <c r="C605" s="183">
        <f t="shared" si="444"/>
        <v>316.47365017583337</v>
      </c>
      <c r="D605" s="114">
        <f t="shared" si="434"/>
        <v>6411.95</v>
      </c>
      <c r="E605" s="115">
        <f t="shared" si="421"/>
        <v>6388.87</v>
      </c>
      <c r="F605" s="116">
        <f t="shared" si="422"/>
        <v>44793</v>
      </c>
      <c r="G605" s="117">
        <f t="shared" si="426"/>
        <v>-3.599529004437052E-3</v>
      </c>
      <c r="H605" s="118">
        <f t="shared" si="440"/>
        <v>44854</v>
      </c>
      <c r="I605" s="118">
        <f t="shared" si="427"/>
        <v>44854</v>
      </c>
      <c r="J605" s="119">
        <f t="shared" si="435"/>
        <v>21</v>
      </c>
      <c r="K605" s="119">
        <f t="shared" si="424"/>
        <v>14</v>
      </c>
      <c r="L605" s="8">
        <f t="shared" si="436"/>
        <v>1</v>
      </c>
      <c r="M605" s="120">
        <f t="shared" si="423"/>
        <v>1</v>
      </c>
      <c r="N605" s="120">
        <f t="shared" si="418"/>
        <v>1.1607109823228856</v>
      </c>
      <c r="O605" s="113">
        <f t="shared" si="420"/>
        <v>1.1607109799999999</v>
      </c>
      <c r="P605" s="113">
        <f t="shared" si="428"/>
        <v>367.33444063000002</v>
      </c>
      <c r="Q605" s="167">
        <f t="shared" si="441"/>
        <v>0</v>
      </c>
      <c r="R605" s="168">
        <f t="shared" si="437"/>
        <v>0</v>
      </c>
      <c r="S605" s="113">
        <f t="shared" si="429"/>
        <v>0</v>
      </c>
      <c r="T605" s="123">
        <f t="shared" si="438"/>
        <v>9.4700000000000006E-2</v>
      </c>
      <c r="U605" s="121">
        <f t="shared" si="419"/>
        <v>11</v>
      </c>
      <c r="V605" s="121">
        <v>252</v>
      </c>
      <c r="W605" s="120">
        <f t="shared" si="430"/>
        <v>1.003957349</v>
      </c>
      <c r="X605" s="113">
        <f t="shared" si="431"/>
        <v>1.45367058</v>
      </c>
      <c r="Y605" s="113">
        <f t="shared" si="432"/>
        <v>0</v>
      </c>
      <c r="Z605" s="126" t="str">
        <f t="shared" si="442"/>
        <v>J=</v>
      </c>
      <c r="AA605" s="118">
        <f t="shared" si="44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33"/>
        <v>44843</v>
      </c>
      <c r="B606" s="113">
        <f t="shared" si="425"/>
        <v>368.78811121000001</v>
      </c>
      <c r="C606" s="183">
        <f t="shared" si="444"/>
        <v>316.47365017583337</v>
      </c>
      <c r="D606" s="114">
        <f t="shared" si="434"/>
        <v>6411.95</v>
      </c>
      <c r="E606" s="115">
        <f t="shared" si="421"/>
        <v>6388.87</v>
      </c>
      <c r="F606" s="116">
        <f t="shared" si="422"/>
        <v>44793</v>
      </c>
      <c r="G606" s="117">
        <f t="shared" si="426"/>
        <v>-3.599529004437052E-3</v>
      </c>
      <c r="H606" s="118">
        <f t="shared" si="440"/>
        <v>44854</v>
      </c>
      <c r="I606" s="118">
        <f t="shared" si="427"/>
        <v>44854</v>
      </c>
      <c r="J606" s="119">
        <f t="shared" si="435"/>
        <v>21</v>
      </c>
      <c r="K606" s="119">
        <f t="shared" si="424"/>
        <v>14</v>
      </c>
      <c r="L606" s="8">
        <f t="shared" si="436"/>
        <v>1</v>
      </c>
      <c r="M606" s="120">
        <f t="shared" si="423"/>
        <v>1</v>
      </c>
      <c r="N606" s="120">
        <f t="shared" si="418"/>
        <v>1.1607109823228856</v>
      </c>
      <c r="O606" s="113">
        <f t="shared" si="420"/>
        <v>1.1607109799999999</v>
      </c>
      <c r="P606" s="113">
        <f t="shared" si="428"/>
        <v>367.33444063000002</v>
      </c>
      <c r="Q606" s="167">
        <f t="shared" si="441"/>
        <v>0</v>
      </c>
      <c r="R606" s="168">
        <f t="shared" si="437"/>
        <v>0</v>
      </c>
      <c r="S606" s="113">
        <f t="shared" si="429"/>
        <v>0</v>
      </c>
      <c r="T606" s="123">
        <f t="shared" si="438"/>
        <v>9.4700000000000006E-2</v>
      </c>
      <c r="U606" s="121">
        <f t="shared" si="419"/>
        <v>11</v>
      </c>
      <c r="V606" s="121">
        <v>252</v>
      </c>
      <c r="W606" s="120">
        <f t="shared" si="430"/>
        <v>1.003957349</v>
      </c>
      <c r="X606" s="113">
        <f t="shared" si="431"/>
        <v>1.45367058</v>
      </c>
      <c r="Y606" s="113">
        <f t="shared" si="432"/>
        <v>0</v>
      </c>
      <c r="Z606" s="126" t="str">
        <f t="shared" si="442"/>
        <v>J=</v>
      </c>
      <c r="AA606" s="118">
        <f t="shared" si="44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33"/>
        <v>44844</v>
      </c>
      <c r="B607" s="113">
        <f t="shared" si="425"/>
        <v>368.78811121000001</v>
      </c>
      <c r="C607" s="183">
        <f t="shared" si="444"/>
        <v>316.47365017583337</v>
      </c>
      <c r="D607" s="114">
        <f t="shared" si="434"/>
        <v>6411.95</v>
      </c>
      <c r="E607" s="115">
        <f t="shared" si="421"/>
        <v>6388.87</v>
      </c>
      <c r="F607" s="116">
        <f t="shared" si="422"/>
        <v>44793</v>
      </c>
      <c r="G607" s="117">
        <f t="shared" si="426"/>
        <v>-3.599529004437052E-3</v>
      </c>
      <c r="H607" s="118">
        <f t="shared" si="440"/>
        <v>44854</v>
      </c>
      <c r="I607" s="118">
        <f t="shared" si="427"/>
        <v>44854</v>
      </c>
      <c r="J607" s="119">
        <f t="shared" si="435"/>
        <v>21</v>
      </c>
      <c r="K607" s="119">
        <f t="shared" si="424"/>
        <v>14</v>
      </c>
      <c r="L607" s="8">
        <f t="shared" si="436"/>
        <v>1</v>
      </c>
      <c r="M607" s="120">
        <f t="shared" si="423"/>
        <v>1</v>
      </c>
      <c r="N607" s="120">
        <f t="shared" ref="N607:N670" si="445">IF(I607&gt;I606,N606*M607,N606)</f>
        <v>1.1607109823228856</v>
      </c>
      <c r="O607" s="113">
        <f t="shared" si="420"/>
        <v>1.1607109799999999</v>
      </c>
      <c r="P607" s="113">
        <f t="shared" si="428"/>
        <v>367.33444063000002</v>
      </c>
      <c r="Q607" s="167">
        <f t="shared" si="441"/>
        <v>0</v>
      </c>
      <c r="R607" s="168">
        <f t="shared" si="437"/>
        <v>0</v>
      </c>
      <c r="S607" s="113">
        <f t="shared" si="429"/>
        <v>0</v>
      </c>
      <c r="T607" s="123">
        <f t="shared" si="438"/>
        <v>9.4700000000000006E-2</v>
      </c>
      <c r="U607" s="121">
        <f t="shared" si="419"/>
        <v>11</v>
      </c>
      <c r="V607" s="121">
        <v>252</v>
      </c>
      <c r="W607" s="120">
        <f t="shared" si="430"/>
        <v>1.003957349</v>
      </c>
      <c r="X607" s="113">
        <f t="shared" si="431"/>
        <v>1.45367058</v>
      </c>
      <c r="Y607" s="113">
        <f t="shared" si="432"/>
        <v>0</v>
      </c>
      <c r="Z607" s="126" t="str">
        <f t="shared" si="442"/>
        <v>J=</v>
      </c>
      <c r="AA607" s="118">
        <f t="shared" si="44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33"/>
        <v>44845</v>
      </c>
      <c r="B608" s="113">
        <f t="shared" si="425"/>
        <v>368.92054776000003</v>
      </c>
      <c r="C608" s="183">
        <f t="shared" si="444"/>
        <v>316.47365017583337</v>
      </c>
      <c r="D608" s="114">
        <f t="shared" si="434"/>
        <v>6411.95</v>
      </c>
      <c r="E608" s="115">
        <f t="shared" si="421"/>
        <v>6388.87</v>
      </c>
      <c r="F608" s="116">
        <f t="shared" si="422"/>
        <v>44793</v>
      </c>
      <c r="G608" s="117">
        <f t="shared" si="426"/>
        <v>-3.599529004437052E-3</v>
      </c>
      <c r="H608" s="118">
        <f t="shared" si="440"/>
        <v>44854</v>
      </c>
      <c r="I608" s="118">
        <f t="shared" si="427"/>
        <v>44854</v>
      </c>
      <c r="J608" s="119">
        <f t="shared" si="435"/>
        <v>21</v>
      </c>
      <c r="K608" s="119">
        <f t="shared" si="424"/>
        <v>15</v>
      </c>
      <c r="L608" s="8">
        <f t="shared" si="436"/>
        <v>1</v>
      </c>
      <c r="M608" s="120">
        <f t="shared" si="423"/>
        <v>1</v>
      </c>
      <c r="N608" s="120">
        <f t="shared" si="445"/>
        <v>1.1607109823228856</v>
      </c>
      <c r="O608" s="113">
        <f t="shared" si="420"/>
        <v>1.1607109799999999</v>
      </c>
      <c r="P608" s="113">
        <f t="shared" si="428"/>
        <v>367.33444063000002</v>
      </c>
      <c r="Q608" s="167">
        <f t="shared" si="441"/>
        <v>0</v>
      </c>
      <c r="R608" s="168">
        <f t="shared" si="437"/>
        <v>0</v>
      </c>
      <c r="S608" s="113">
        <f t="shared" si="429"/>
        <v>0</v>
      </c>
      <c r="T608" s="123">
        <f t="shared" si="438"/>
        <v>9.4700000000000006E-2</v>
      </c>
      <c r="U608" s="121">
        <f t="shared" si="419"/>
        <v>12</v>
      </c>
      <c r="V608" s="121">
        <v>252</v>
      </c>
      <c r="W608" s="120">
        <f t="shared" si="430"/>
        <v>1.0043178829999999</v>
      </c>
      <c r="X608" s="113">
        <f t="shared" si="431"/>
        <v>1.58610713</v>
      </c>
      <c r="Y608" s="113">
        <f t="shared" si="432"/>
        <v>0</v>
      </c>
      <c r="Z608" s="126" t="str">
        <f t="shared" si="442"/>
        <v>J=</v>
      </c>
      <c r="AA608" s="118">
        <f t="shared" si="44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2">
        <f t="shared" si="433"/>
        <v>44846</v>
      </c>
      <c r="B609" s="113">
        <f t="shared" si="425"/>
        <v>369.05303244000004</v>
      </c>
      <c r="C609" s="183">
        <f t="shared" si="444"/>
        <v>316.47365017583337</v>
      </c>
      <c r="D609" s="114">
        <f t="shared" si="434"/>
        <v>6411.95</v>
      </c>
      <c r="E609" s="115">
        <f t="shared" si="421"/>
        <v>6388.87</v>
      </c>
      <c r="F609" s="116">
        <f t="shared" si="422"/>
        <v>44793</v>
      </c>
      <c r="G609" s="117">
        <f t="shared" si="426"/>
        <v>-3.599529004437052E-3</v>
      </c>
      <c r="H609" s="118">
        <f t="shared" si="440"/>
        <v>44854</v>
      </c>
      <c r="I609" s="118">
        <f t="shared" si="427"/>
        <v>44854</v>
      </c>
      <c r="J609" s="119">
        <f t="shared" si="435"/>
        <v>21</v>
      </c>
      <c r="K609" s="119">
        <f t="shared" si="424"/>
        <v>16</v>
      </c>
      <c r="L609" s="8">
        <f t="shared" si="436"/>
        <v>1</v>
      </c>
      <c r="M609" s="120">
        <f t="shared" si="423"/>
        <v>1</v>
      </c>
      <c r="N609" s="120">
        <f t="shared" si="445"/>
        <v>1.1607109823228856</v>
      </c>
      <c r="O609" s="113">
        <f t="shared" si="420"/>
        <v>1.1607109799999999</v>
      </c>
      <c r="P609" s="113">
        <f t="shared" si="428"/>
        <v>367.33444063000002</v>
      </c>
      <c r="Q609" s="167">
        <f t="shared" si="441"/>
        <v>0</v>
      </c>
      <c r="R609" s="168">
        <f t="shared" si="437"/>
        <v>0</v>
      </c>
      <c r="S609" s="113">
        <f t="shared" si="429"/>
        <v>0</v>
      </c>
      <c r="T609" s="123">
        <f t="shared" si="438"/>
        <v>9.4700000000000006E-2</v>
      </c>
      <c r="U609" s="121">
        <f t="shared" si="419"/>
        <v>13</v>
      </c>
      <c r="V609" s="121">
        <v>252</v>
      </c>
      <c r="W609" s="120">
        <f t="shared" si="430"/>
        <v>1.004678548</v>
      </c>
      <c r="X609" s="113">
        <f t="shared" si="431"/>
        <v>1.7185918099999999</v>
      </c>
      <c r="Y609" s="113">
        <f t="shared" si="432"/>
        <v>0</v>
      </c>
      <c r="Z609" s="126" t="str">
        <f t="shared" si="442"/>
        <v>J=</v>
      </c>
      <c r="AA609" s="118">
        <f t="shared" si="44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2">
        <f t="shared" si="433"/>
        <v>44847</v>
      </c>
      <c r="B610" s="113">
        <f t="shared" si="425"/>
        <v>369.05303244000004</v>
      </c>
      <c r="C610" s="183">
        <f t="shared" si="444"/>
        <v>316.47365017583337</v>
      </c>
      <c r="D610" s="114">
        <f t="shared" si="434"/>
        <v>6411.95</v>
      </c>
      <c r="E610" s="115">
        <f t="shared" si="421"/>
        <v>6388.87</v>
      </c>
      <c r="F610" s="116">
        <f t="shared" si="422"/>
        <v>44793</v>
      </c>
      <c r="G610" s="117">
        <f t="shared" si="426"/>
        <v>-3.599529004437052E-3</v>
      </c>
      <c r="H610" s="118">
        <f t="shared" si="440"/>
        <v>44854</v>
      </c>
      <c r="I610" s="118">
        <f t="shared" si="427"/>
        <v>44854</v>
      </c>
      <c r="J610" s="119">
        <f t="shared" si="435"/>
        <v>21</v>
      </c>
      <c r="K610" s="119">
        <f t="shared" si="424"/>
        <v>16</v>
      </c>
      <c r="L610" s="8">
        <f t="shared" si="436"/>
        <v>1</v>
      </c>
      <c r="M610" s="120">
        <f t="shared" si="423"/>
        <v>1</v>
      </c>
      <c r="N610" s="120">
        <f t="shared" si="445"/>
        <v>1.1607109823228856</v>
      </c>
      <c r="O610" s="113">
        <f t="shared" si="420"/>
        <v>1.1607109799999999</v>
      </c>
      <c r="P610" s="113">
        <f t="shared" si="428"/>
        <v>367.33444063000002</v>
      </c>
      <c r="Q610" s="167">
        <f t="shared" si="441"/>
        <v>0</v>
      </c>
      <c r="R610" s="168">
        <f t="shared" si="437"/>
        <v>0</v>
      </c>
      <c r="S610" s="113">
        <f t="shared" si="429"/>
        <v>0</v>
      </c>
      <c r="T610" s="123">
        <f t="shared" si="438"/>
        <v>9.4700000000000006E-2</v>
      </c>
      <c r="U610" s="121">
        <f t="shared" si="419"/>
        <v>13</v>
      </c>
      <c r="V610" s="121">
        <v>252</v>
      </c>
      <c r="W610" s="120">
        <f t="shared" si="430"/>
        <v>1.004678548</v>
      </c>
      <c r="X610" s="113">
        <f t="shared" si="431"/>
        <v>1.7185918099999999</v>
      </c>
      <c r="Y610" s="113">
        <f t="shared" si="432"/>
        <v>0</v>
      </c>
      <c r="Z610" s="126" t="str">
        <f t="shared" si="442"/>
        <v>J=</v>
      </c>
      <c r="AA610" s="118">
        <f t="shared" si="44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2">
        <f t="shared" si="433"/>
        <v>44848</v>
      </c>
      <c r="B611" s="113">
        <f t="shared" si="425"/>
        <v>369.18556412999999</v>
      </c>
      <c r="C611" s="183">
        <f t="shared" si="444"/>
        <v>316.47365017583337</v>
      </c>
      <c r="D611" s="114">
        <f t="shared" si="434"/>
        <v>6411.95</v>
      </c>
      <c r="E611" s="115">
        <f t="shared" si="421"/>
        <v>6388.87</v>
      </c>
      <c r="F611" s="116">
        <f t="shared" si="422"/>
        <v>44793</v>
      </c>
      <c r="G611" s="117">
        <f t="shared" si="426"/>
        <v>-3.599529004437052E-3</v>
      </c>
      <c r="H611" s="118">
        <f t="shared" si="440"/>
        <v>44854</v>
      </c>
      <c r="I611" s="118">
        <f t="shared" si="427"/>
        <v>44854</v>
      </c>
      <c r="J611" s="119">
        <f t="shared" si="435"/>
        <v>21</v>
      </c>
      <c r="K611" s="119">
        <f t="shared" si="424"/>
        <v>17</v>
      </c>
      <c r="L611" s="8">
        <f t="shared" si="436"/>
        <v>1</v>
      </c>
      <c r="M611" s="120">
        <f t="shared" si="423"/>
        <v>1</v>
      </c>
      <c r="N611" s="120">
        <f t="shared" si="445"/>
        <v>1.1607109823228856</v>
      </c>
      <c r="O611" s="113">
        <f t="shared" si="420"/>
        <v>1.1607109799999999</v>
      </c>
      <c r="P611" s="113">
        <f t="shared" si="428"/>
        <v>367.33444063000002</v>
      </c>
      <c r="Q611" s="167">
        <f t="shared" si="441"/>
        <v>0</v>
      </c>
      <c r="R611" s="168">
        <f t="shared" si="437"/>
        <v>0</v>
      </c>
      <c r="S611" s="113">
        <f t="shared" si="429"/>
        <v>0</v>
      </c>
      <c r="T611" s="123">
        <f t="shared" si="438"/>
        <v>9.4700000000000006E-2</v>
      </c>
      <c r="U611" s="121">
        <f t="shared" si="419"/>
        <v>14</v>
      </c>
      <c r="V611" s="121">
        <v>252</v>
      </c>
      <c r="W611" s="120">
        <f t="shared" si="430"/>
        <v>1.005039341</v>
      </c>
      <c r="X611" s="113">
        <f t="shared" si="431"/>
        <v>1.8511234999999999</v>
      </c>
      <c r="Y611" s="113">
        <f t="shared" si="432"/>
        <v>0</v>
      </c>
      <c r="Z611" s="126" t="str">
        <f t="shared" si="442"/>
        <v>J=</v>
      </c>
      <c r="AA611" s="118">
        <f t="shared" si="44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2">
        <f t="shared" si="433"/>
        <v>44849</v>
      </c>
      <c r="B612" s="113">
        <f t="shared" si="425"/>
        <v>369.31814358000003</v>
      </c>
      <c r="C612" s="183">
        <f t="shared" si="444"/>
        <v>316.47365017583337</v>
      </c>
      <c r="D612" s="114">
        <f t="shared" si="434"/>
        <v>6411.95</v>
      </c>
      <c r="E612" s="115">
        <f t="shared" si="421"/>
        <v>6388.87</v>
      </c>
      <c r="F612" s="116">
        <f t="shared" si="422"/>
        <v>44793</v>
      </c>
      <c r="G612" s="117">
        <f t="shared" si="426"/>
        <v>-3.599529004437052E-3</v>
      </c>
      <c r="H612" s="118">
        <f t="shared" si="440"/>
        <v>44854</v>
      </c>
      <c r="I612" s="118">
        <f t="shared" si="427"/>
        <v>44854</v>
      </c>
      <c r="J612" s="119">
        <f t="shared" si="435"/>
        <v>21</v>
      </c>
      <c r="K612" s="119">
        <f t="shared" si="424"/>
        <v>18</v>
      </c>
      <c r="L612" s="8">
        <f t="shared" si="436"/>
        <v>1</v>
      </c>
      <c r="M612" s="120">
        <f t="shared" si="423"/>
        <v>1</v>
      </c>
      <c r="N612" s="120">
        <f t="shared" si="445"/>
        <v>1.1607109823228856</v>
      </c>
      <c r="O612" s="113">
        <f t="shared" si="420"/>
        <v>1.1607109799999999</v>
      </c>
      <c r="P612" s="113">
        <f t="shared" si="428"/>
        <v>367.33444063000002</v>
      </c>
      <c r="Q612" s="167">
        <f t="shared" si="441"/>
        <v>0</v>
      </c>
      <c r="R612" s="168">
        <f t="shared" si="437"/>
        <v>0</v>
      </c>
      <c r="S612" s="113">
        <f t="shared" si="429"/>
        <v>0</v>
      </c>
      <c r="T612" s="123">
        <f t="shared" si="438"/>
        <v>9.4700000000000006E-2</v>
      </c>
      <c r="U612" s="121">
        <f t="shared" si="419"/>
        <v>15</v>
      </c>
      <c r="V612" s="121">
        <v>252</v>
      </c>
      <c r="W612" s="120">
        <f t="shared" si="430"/>
        <v>1.0054002639999999</v>
      </c>
      <c r="X612" s="113">
        <f t="shared" si="431"/>
        <v>1.9837029500000001</v>
      </c>
      <c r="Y612" s="113">
        <f t="shared" si="432"/>
        <v>0</v>
      </c>
      <c r="Z612" s="126" t="str">
        <f t="shared" si="442"/>
        <v>J=</v>
      </c>
      <c r="AA612" s="118">
        <f t="shared" si="44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2">
        <f t="shared" si="433"/>
        <v>44850</v>
      </c>
      <c r="B613" s="113">
        <f t="shared" si="425"/>
        <v>369.31814358000003</v>
      </c>
      <c r="C613" s="183">
        <f t="shared" si="444"/>
        <v>316.47365017583337</v>
      </c>
      <c r="D613" s="114">
        <f t="shared" si="434"/>
        <v>6411.95</v>
      </c>
      <c r="E613" s="115">
        <f t="shared" si="421"/>
        <v>6388.87</v>
      </c>
      <c r="F613" s="116">
        <f t="shared" si="422"/>
        <v>44793</v>
      </c>
      <c r="G613" s="117">
        <f t="shared" si="426"/>
        <v>-3.599529004437052E-3</v>
      </c>
      <c r="H613" s="118">
        <f t="shared" si="440"/>
        <v>44854</v>
      </c>
      <c r="I613" s="118">
        <f t="shared" si="427"/>
        <v>44854</v>
      </c>
      <c r="J613" s="119">
        <f t="shared" si="435"/>
        <v>21</v>
      </c>
      <c r="K613" s="119">
        <f t="shared" si="424"/>
        <v>18</v>
      </c>
      <c r="L613" s="8">
        <f t="shared" si="436"/>
        <v>1</v>
      </c>
      <c r="M613" s="120">
        <f t="shared" si="423"/>
        <v>1</v>
      </c>
      <c r="N613" s="120">
        <f t="shared" si="445"/>
        <v>1.1607109823228856</v>
      </c>
      <c r="O613" s="113">
        <f t="shared" si="420"/>
        <v>1.1607109799999999</v>
      </c>
      <c r="P613" s="113">
        <f t="shared" si="428"/>
        <v>367.33444063000002</v>
      </c>
      <c r="Q613" s="167">
        <f t="shared" si="441"/>
        <v>0</v>
      </c>
      <c r="R613" s="168">
        <f t="shared" si="437"/>
        <v>0</v>
      </c>
      <c r="S613" s="113">
        <f t="shared" si="429"/>
        <v>0</v>
      </c>
      <c r="T613" s="123">
        <f t="shared" si="438"/>
        <v>9.4700000000000006E-2</v>
      </c>
      <c r="U613" s="121">
        <f t="shared" ref="U613:U676" si="446">IF(Q612&gt;0,1,IF(K613=K612,U612,U612+1))</f>
        <v>15</v>
      </c>
      <c r="V613" s="121">
        <v>252</v>
      </c>
      <c r="W613" s="120">
        <f t="shared" si="430"/>
        <v>1.0054002639999999</v>
      </c>
      <c r="X613" s="113">
        <f t="shared" si="431"/>
        <v>1.9837029500000001</v>
      </c>
      <c r="Y613" s="113">
        <f t="shared" si="432"/>
        <v>0</v>
      </c>
      <c r="Z613" s="126" t="str">
        <f t="shared" si="442"/>
        <v>J=</v>
      </c>
      <c r="AA613" s="118">
        <f t="shared" si="44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2">
        <f t="shared" si="433"/>
        <v>44851</v>
      </c>
      <c r="B614" s="113">
        <f t="shared" si="425"/>
        <v>369.31814358000003</v>
      </c>
      <c r="C614" s="183">
        <f t="shared" si="444"/>
        <v>316.47365017583337</v>
      </c>
      <c r="D614" s="114">
        <f t="shared" si="434"/>
        <v>6411.95</v>
      </c>
      <c r="E614" s="115">
        <f t="shared" si="421"/>
        <v>6388.87</v>
      </c>
      <c r="F614" s="116">
        <f t="shared" si="422"/>
        <v>44793</v>
      </c>
      <c r="G614" s="117">
        <f t="shared" si="426"/>
        <v>-3.599529004437052E-3</v>
      </c>
      <c r="H614" s="118">
        <f t="shared" si="440"/>
        <v>44854</v>
      </c>
      <c r="I614" s="118">
        <f t="shared" si="427"/>
        <v>44854</v>
      </c>
      <c r="J614" s="119">
        <f t="shared" si="435"/>
        <v>21</v>
      </c>
      <c r="K614" s="119">
        <f t="shared" si="424"/>
        <v>18</v>
      </c>
      <c r="L614" s="8">
        <f t="shared" si="436"/>
        <v>1</v>
      </c>
      <c r="M614" s="120">
        <f t="shared" si="423"/>
        <v>1</v>
      </c>
      <c r="N614" s="120">
        <f t="shared" si="445"/>
        <v>1.1607109823228856</v>
      </c>
      <c r="O614" s="113">
        <f t="shared" si="420"/>
        <v>1.1607109799999999</v>
      </c>
      <c r="P614" s="113">
        <f t="shared" si="428"/>
        <v>367.33444063000002</v>
      </c>
      <c r="Q614" s="167">
        <f t="shared" si="441"/>
        <v>0</v>
      </c>
      <c r="R614" s="168">
        <f t="shared" si="437"/>
        <v>0</v>
      </c>
      <c r="S614" s="113">
        <f t="shared" si="429"/>
        <v>0</v>
      </c>
      <c r="T614" s="123">
        <f t="shared" si="438"/>
        <v>9.4700000000000006E-2</v>
      </c>
      <c r="U614" s="121">
        <f t="shared" si="446"/>
        <v>15</v>
      </c>
      <c r="V614" s="121">
        <v>252</v>
      </c>
      <c r="W614" s="120">
        <f t="shared" si="430"/>
        <v>1.0054002639999999</v>
      </c>
      <c r="X614" s="113">
        <f t="shared" si="431"/>
        <v>1.9837029500000001</v>
      </c>
      <c r="Y614" s="113">
        <f t="shared" si="432"/>
        <v>0</v>
      </c>
      <c r="Z614" s="126" t="str">
        <f t="shared" si="442"/>
        <v>J=</v>
      </c>
      <c r="AA614" s="118">
        <f t="shared" si="44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2">
        <f t="shared" si="433"/>
        <v>44852</v>
      </c>
      <c r="B615" s="113">
        <f t="shared" si="425"/>
        <v>369.45077078000003</v>
      </c>
      <c r="C615" s="183">
        <f t="shared" si="444"/>
        <v>316.47365017583337</v>
      </c>
      <c r="D615" s="114">
        <f t="shared" si="434"/>
        <v>6411.95</v>
      </c>
      <c r="E615" s="115">
        <f t="shared" si="421"/>
        <v>6388.87</v>
      </c>
      <c r="F615" s="116">
        <f t="shared" si="422"/>
        <v>44793</v>
      </c>
      <c r="G615" s="117">
        <f t="shared" si="426"/>
        <v>-3.599529004437052E-3</v>
      </c>
      <c r="H615" s="118">
        <f t="shared" si="440"/>
        <v>44854</v>
      </c>
      <c r="I615" s="118">
        <f t="shared" si="427"/>
        <v>44854</v>
      </c>
      <c r="J615" s="119">
        <f t="shared" si="435"/>
        <v>21</v>
      </c>
      <c r="K615" s="119">
        <f t="shared" si="424"/>
        <v>19</v>
      </c>
      <c r="L615" s="8">
        <f t="shared" si="436"/>
        <v>1</v>
      </c>
      <c r="M615" s="120">
        <f t="shared" si="423"/>
        <v>1</v>
      </c>
      <c r="N615" s="120">
        <f t="shared" si="445"/>
        <v>1.1607109823228856</v>
      </c>
      <c r="O615" s="113">
        <f t="shared" si="420"/>
        <v>1.1607109799999999</v>
      </c>
      <c r="P615" s="113">
        <f t="shared" si="428"/>
        <v>367.33444063000002</v>
      </c>
      <c r="Q615" s="167">
        <f t="shared" si="441"/>
        <v>0</v>
      </c>
      <c r="R615" s="168">
        <f t="shared" si="437"/>
        <v>0</v>
      </c>
      <c r="S615" s="113">
        <f t="shared" si="429"/>
        <v>0</v>
      </c>
      <c r="T615" s="123">
        <f t="shared" si="438"/>
        <v>9.4700000000000006E-2</v>
      </c>
      <c r="U615" s="121">
        <f t="shared" si="446"/>
        <v>16</v>
      </c>
      <c r="V615" s="121">
        <v>252</v>
      </c>
      <c r="W615" s="120">
        <f t="shared" si="430"/>
        <v>1.0057613169999999</v>
      </c>
      <c r="X615" s="113">
        <f t="shared" si="431"/>
        <v>2.11633015</v>
      </c>
      <c r="Y615" s="113">
        <f t="shared" si="432"/>
        <v>0</v>
      </c>
      <c r="Z615" s="126" t="str">
        <f t="shared" si="442"/>
        <v>J=</v>
      </c>
      <c r="AA615" s="118">
        <f t="shared" si="44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2">
        <f t="shared" si="433"/>
        <v>44853</v>
      </c>
      <c r="B616" s="113">
        <f t="shared" si="425"/>
        <v>369.58344574</v>
      </c>
      <c r="C616" s="183">
        <f t="shared" si="444"/>
        <v>316.47365017583337</v>
      </c>
      <c r="D616" s="114">
        <f t="shared" si="434"/>
        <v>6411.95</v>
      </c>
      <c r="E616" s="115">
        <f t="shared" si="421"/>
        <v>6388.87</v>
      </c>
      <c r="F616" s="116">
        <f t="shared" si="422"/>
        <v>44793</v>
      </c>
      <c r="G616" s="117">
        <f t="shared" si="426"/>
        <v>-3.599529004437052E-3</v>
      </c>
      <c r="H616" s="118">
        <f t="shared" si="440"/>
        <v>44854</v>
      </c>
      <c r="I616" s="118">
        <f t="shared" si="427"/>
        <v>44854</v>
      </c>
      <c r="J616" s="119">
        <f t="shared" si="435"/>
        <v>21</v>
      </c>
      <c r="K616" s="119">
        <f t="shared" si="424"/>
        <v>20</v>
      </c>
      <c r="L616" s="8">
        <f t="shared" si="436"/>
        <v>1</v>
      </c>
      <c r="M616" s="120">
        <f t="shared" si="423"/>
        <v>1</v>
      </c>
      <c r="N616" s="120">
        <f t="shared" si="445"/>
        <v>1.1607109823228856</v>
      </c>
      <c r="O616" s="113">
        <f t="shared" si="420"/>
        <v>1.1607109799999999</v>
      </c>
      <c r="P616" s="113">
        <f t="shared" si="428"/>
        <v>367.33444063000002</v>
      </c>
      <c r="Q616" s="167">
        <f t="shared" si="441"/>
        <v>0</v>
      </c>
      <c r="R616" s="168">
        <f t="shared" si="437"/>
        <v>0</v>
      </c>
      <c r="S616" s="113">
        <f t="shared" si="429"/>
        <v>0</v>
      </c>
      <c r="T616" s="123">
        <f t="shared" si="438"/>
        <v>9.4700000000000006E-2</v>
      </c>
      <c r="U616" s="121">
        <f t="shared" si="446"/>
        <v>17</v>
      </c>
      <c r="V616" s="121">
        <v>252</v>
      </c>
      <c r="W616" s="120">
        <f t="shared" si="430"/>
        <v>1.0061225</v>
      </c>
      <c r="X616" s="113">
        <f t="shared" si="431"/>
        <v>2.2490051100000001</v>
      </c>
      <c r="Y616" s="113">
        <f t="shared" si="432"/>
        <v>0</v>
      </c>
      <c r="Z616" s="126" t="str">
        <f t="shared" si="442"/>
        <v>J=</v>
      </c>
      <c r="AA616" s="118">
        <f t="shared" si="44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2">
        <f t="shared" si="433"/>
        <v>44854</v>
      </c>
      <c r="B617" s="113">
        <f t="shared" si="425"/>
        <v>369.71616808000005</v>
      </c>
      <c r="C617" s="183">
        <f t="shared" si="444"/>
        <v>316.47365017583337</v>
      </c>
      <c r="D617" s="114">
        <f t="shared" si="434"/>
        <v>6411.95</v>
      </c>
      <c r="E617" s="115">
        <f t="shared" si="421"/>
        <v>6388.87</v>
      </c>
      <c r="F617" s="116">
        <f t="shared" si="422"/>
        <v>44793</v>
      </c>
      <c r="G617" s="117">
        <f t="shared" si="426"/>
        <v>-3.599529004437052E-3</v>
      </c>
      <c r="H617" s="118">
        <f t="shared" si="440"/>
        <v>44886</v>
      </c>
      <c r="I617" s="118">
        <f t="shared" si="427"/>
        <v>44854</v>
      </c>
      <c r="J617" s="119">
        <f t="shared" si="435"/>
        <v>21</v>
      </c>
      <c r="K617" s="119">
        <f t="shared" si="424"/>
        <v>21</v>
      </c>
      <c r="L617" s="8">
        <f t="shared" si="436"/>
        <v>1</v>
      </c>
      <c r="M617" s="120">
        <f t="shared" si="423"/>
        <v>1</v>
      </c>
      <c r="N617" s="120">
        <f t="shared" si="445"/>
        <v>1.1607109823228856</v>
      </c>
      <c r="O617" s="113">
        <f t="shared" ref="O617:O680" si="447">TRUNC(TRUNC((L617*N617),15),8)</f>
        <v>1.1607109799999999</v>
      </c>
      <c r="P617" s="113">
        <f t="shared" si="428"/>
        <v>367.33444063000002</v>
      </c>
      <c r="Q617" s="167">
        <f t="shared" si="441"/>
        <v>20</v>
      </c>
      <c r="R617" s="168">
        <f t="shared" si="437"/>
        <v>7.463013594092352E-2</v>
      </c>
      <c r="S617" s="113">
        <f t="shared" si="429"/>
        <v>27.414219240000001</v>
      </c>
      <c r="T617" s="123">
        <f t="shared" si="438"/>
        <v>9.4700000000000006E-2</v>
      </c>
      <c r="U617" s="121">
        <f t="shared" si="446"/>
        <v>18</v>
      </c>
      <c r="V617" s="121">
        <v>252</v>
      </c>
      <c r="W617" s="120">
        <f t="shared" si="430"/>
        <v>1.0064838119999999</v>
      </c>
      <c r="X617" s="113">
        <f t="shared" si="431"/>
        <v>2.3817274500000001</v>
      </c>
      <c r="Y617" s="113">
        <f t="shared" si="432"/>
        <v>29.795946690000001</v>
      </c>
      <c r="Z617" s="126" t="str">
        <f t="shared" si="442"/>
        <v>J=</v>
      </c>
      <c r="AA617" s="118">
        <f t="shared" si="44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2">
        <f t="shared" si="433"/>
        <v>44855</v>
      </c>
      <c r="B618" s="113">
        <f t="shared" si="425"/>
        <v>340.04229115999999</v>
      </c>
      <c r="C618" s="183">
        <f t="shared" si="444"/>
        <v>292.85517864211874</v>
      </c>
      <c r="D618" s="114">
        <f t="shared" si="434"/>
        <v>6388.87</v>
      </c>
      <c r="E618" s="115">
        <f t="shared" ref="E618:E681" si="448">IF($K618=1,VLOOKUP($A617,$AO$10:$AS$131,4),E617)</f>
        <v>6370.34</v>
      </c>
      <c r="F618" s="116">
        <f t="shared" ref="F618:F681" si="449">IF($K618=1,VLOOKUP($A617,$AO$10:$AS$131,5),F617)</f>
        <v>44824</v>
      </c>
      <c r="G618" s="117">
        <f t="shared" si="426"/>
        <v>-2.9003564010536831E-3</v>
      </c>
      <c r="H618" s="118">
        <f t="shared" si="440"/>
        <v>44886</v>
      </c>
      <c r="I618" s="118">
        <f t="shared" si="427"/>
        <v>44886</v>
      </c>
      <c r="J618" s="119">
        <f t="shared" si="435"/>
        <v>20</v>
      </c>
      <c r="K618" s="119">
        <f t="shared" si="424"/>
        <v>1</v>
      </c>
      <c r="L618" s="8">
        <f t="shared" si="436"/>
        <v>1</v>
      </c>
      <c r="M618" s="120">
        <f t="shared" ref="M618:M681" si="450">IF(I618&gt;I617,L617,M617)</f>
        <v>1</v>
      </c>
      <c r="N618" s="120">
        <f t="shared" si="445"/>
        <v>1.1607109823228856</v>
      </c>
      <c r="O618" s="113">
        <f t="shared" si="447"/>
        <v>1.1607109799999999</v>
      </c>
      <c r="P618" s="113">
        <f t="shared" si="428"/>
        <v>339.92022138999999</v>
      </c>
      <c r="Q618" s="167">
        <f t="shared" si="441"/>
        <v>0</v>
      </c>
      <c r="R618" s="168">
        <f t="shared" si="437"/>
        <v>0</v>
      </c>
      <c r="S618" s="113">
        <f t="shared" si="429"/>
        <v>0</v>
      </c>
      <c r="T618" s="123">
        <f t="shared" si="438"/>
        <v>9.4700000000000006E-2</v>
      </c>
      <c r="U618" s="121">
        <f t="shared" si="446"/>
        <v>1</v>
      </c>
      <c r="V618" s="121">
        <v>252</v>
      </c>
      <c r="W618" s="120">
        <f t="shared" si="430"/>
        <v>1.000359113</v>
      </c>
      <c r="X618" s="113">
        <f t="shared" si="431"/>
        <v>0.12206976999999999</v>
      </c>
      <c r="Y618" s="113">
        <f t="shared" si="432"/>
        <v>0</v>
      </c>
      <c r="Z618" s="126" t="str">
        <f t="shared" si="442"/>
        <v>J=</v>
      </c>
      <c r="AA618" s="118">
        <f t="shared" si="44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2">
        <f t="shared" si="433"/>
        <v>44856</v>
      </c>
      <c r="B619" s="113">
        <f t="shared" si="425"/>
        <v>340.16440511999997</v>
      </c>
      <c r="C619" s="183">
        <f t="shared" si="444"/>
        <v>292.85517864211874</v>
      </c>
      <c r="D619" s="114">
        <f t="shared" si="434"/>
        <v>6388.87</v>
      </c>
      <c r="E619" s="115">
        <f t="shared" si="448"/>
        <v>6370.34</v>
      </c>
      <c r="F619" s="116">
        <f t="shared" si="449"/>
        <v>44824</v>
      </c>
      <c r="G619" s="117">
        <f t="shared" si="426"/>
        <v>-2.9003564010536831E-3</v>
      </c>
      <c r="H619" s="118">
        <f t="shared" si="440"/>
        <v>44886</v>
      </c>
      <c r="I619" s="118">
        <f t="shared" si="427"/>
        <v>44886</v>
      </c>
      <c r="J619" s="119">
        <f t="shared" si="435"/>
        <v>20</v>
      </c>
      <c r="K619" s="119">
        <f t="shared" si="424"/>
        <v>2</v>
      </c>
      <c r="L619" s="8">
        <f t="shared" si="436"/>
        <v>1</v>
      </c>
      <c r="M619" s="120">
        <f t="shared" si="450"/>
        <v>1</v>
      </c>
      <c r="N619" s="120">
        <f t="shared" si="445"/>
        <v>1.1607109823228856</v>
      </c>
      <c r="O619" s="113">
        <f t="shared" si="447"/>
        <v>1.1607109799999999</v>
      </c>
      <c r="P619" s="113">
        <f t="shared" si="428"/>
        <v>339.92022138999999</v>
      </c>
      <c r="Q619" s="167">
        <f t="shared" si="441"/>
        <v>0</v>
      </c>
      <c r="R619" s="168">
        <f t="shared" si="437"/>
        <v>0</v>
      </c>
      <c r="S619" s="113">
        <f t="shared" si="429"/>
        <v>0</v>
      </c>
      <c r="T619" s="123">
        <f t="shared" si="438"/>
        <v>9.4700000000000006E-2</v>
      </c>
      <c r="U619" s="121">
        <f t="shared" si="446"/>
        <v>2</v>
      </c>
      <c r="V619" s="121">
        <v>252</v>
      </c>
      <c r="W619" s="120">
        <f t="shared" si="430"/>
        <v>1.0007183559999999</v>
      </c>
      <c r="X619" s="113">
        <f t="shared" si="431"/>
        <v>0.24418372999999999</v>
      </c>
      <c r="Y619" s="113">
        <f t="shared" si="432"/>
        <v>0</v>
      </c>
      <c r="Z619" s="126" t="str">
        <f t="shared" si="442"/>
        <v>J=</v>
      </c>
      <c r="AA619" s="118">
        <f t="shared" si="44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2">
        <f t="shared" si="433"/>
        <v>44857</v>
      </c>
      <c r="B620" s="113">
        <f t="shared" si="425"/>
        <v>340.16440511999997</v>
      </c>
      <c r="C620" s="183">
        <f t="shared" si="444"/>
        <v>292.85517864211874</v>
      </c>
      <c r="D620" s="114">
        <f t="shared" si="434"/>
        <v>6388.87</v>
      </c>
      <c r="E620" s="115">
        <f t="shared" si="448"/>
        <v>6370.34</v>
      </c>
      <c r="F620" s="116">
        <f t="shared" si="449"/>
        <v>44824</v>
      </c>
      <c r="G620" s="117">
        <f t="shared" si="426"/>
        <v>-2.9003564010536831E-3</v>
      </c>
      <c r="H620" s="118">
        <f t="shared" si="440"/>
        <v>44886</v>
      </c>
      <c r="I620" s="118">
        <f t="shared" si="427"/>
        <v>44886</v>
      </c>
      <c r="J620" s="119">
        <f t="shared" si="435"/>
        <v>20</v>
      </c>
      <c r="K620" s="119">
        <f t="shared" si="424"/>
        <v>2</v>
      </c>
      <c r="L620" s="8">
        <f t="shared" si="436"/>
        <v>1</v>
      </c>
      <c r="M620" s="120">
        <f t="shared" si="450"/>
        <v>1</v>
      </c>
      <c r="N620" s="120">
        <f t="shared" si="445"/>
        <v>1.1607109823228856</v>
      </c>
      <c r="O620" s="113">
        <f t="shared" si="447"/>
        <v>1.1607109799999999</v>
      </c>
      <c r="P620" s="113">
        <f t="shared" si="428"/>
        <v>339.92022138999999</v>
      </c>
      <c r="Q620" s="167">
        <f t="shared" si="441"/>
        <v>0</v>
      </c>
      <c r="R620" s="168">
        <f t="shared" si="437"/>
        <v>0</v>
      </c>
      <c r="S620" s="113">
        <f t="shared" si="429"/>
        <v>0</v>
      </c>
      <c r="T620" s="123">
        <f t="shared" si="438"/>
        <v>9.4700000000000006E-2</v>
      </c>
      <c r="U620" s="121">
        <f t="shared" si="446"/>
        <v>2</v>
      </c>
      <c r="V620" s="121">
        <v>252</v>
      </c>
      <c r="W620" s="120">
        <f t="shared" si="430"/>
        <v>1.0007183559999999</v>
      </c>
      <c r="X620" s="113">
        <f t="shared" si="431"/>
        <v>0.24418372999999999</v>
      </c>
      <c r="Y620" s="113">
        <f t="shared" si="432"/>
        <v>0</v>
      </c>
      <c r="Z620" s="126" t="str">
        <f t="shared" si="442"/>
        <v>J=</v>
      </c>
      <c r="AA620" s="118">
        <f t="shared" si="44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2">
        <f t="shared" si="433"/>
        <v>44858</v>
      </c>
      <c r="B621" s="113">
        <f t="shared" si="425"/>
        <v>340.16440511999997</v>
      </c>
      <c r="C621" s="183">
        <f t="shared" si="444"/>
        <v>292.85517864211874</v>
      </c>
      <c r="D621" s="114">
        <f t="shared" si="434"/>
        <v>6388.87</v>
      </c>
      <c r="E621" s="115">
        <f t="shared" si="448"/>
        <v>6370.34</v>
      </c>
      <c r="F621" s="116">
        <f t="shared" si="449"/>
        <v>44824</v>
      </c>
      <c r="G621" s="117">
        <f t="shared" si="426"/>
        <v>-2.9003564010536831E-3</v>
      </c>
      <c r="H621" s="118">
        <f t="shared" si="440"/>
        <v>44886</v>
      </c>
      <c r="I621" s="118">
        <f t="shared" si="427"/>
        <v>44886</v>
      </c>
      <c r="J621" s="119">
        <f t="shared" si="435"/>
        <v>20</v>
      </c>
      <c r="K621" s="119">
        <f t="shared" si="424"/>
        <v>2</v>
      </c>
      <c r="L621" s="8">
        <f t="shared" si="436"/>
        <v>1</v>
      </c>
      <c r="M621" s="120">
        <f t="shared" si="450"/>
        <v>1</v>
      </c>
      <c r="N621" s="120">
        <f t="shared" si="445"/>
        <v>1.1607109823228856</v>
      </c>
      <c r="O621" s="113">
        <f t="shared" si="447"/>
        <v>1.1607109799999999</v>
      </c>
      <c r="P621" s="113">
        <f t="shared" si="428"/>
        <v>339.92022138999999</v>
      </c>
      <c r="Q621" s="167">
        <f t="shared" si="441"/>
        <v>0</v>
      </c>
      <c r="R621" s="168">
        <f t="shared" si="437"/>
        <v>0</v>
      </c>
      <c r="S621" s="113">
        <f t="shared" si="429"/>
        <v>0</v>
      </c>
      <c r="T621" s="123">
        <f t="shared" si="438"/>
        <v>9.4700000000000006E-2</v>
      </c>
      <c r="U621" s="121">
        <f t="shared" si="446"/>
        <v>2</v>
      </c>
      <c r="V621" s="121">
        <v>252</v>
      </c>
      <c r="W621" s="120">
        <f t="shared" si="430"/>
        <v>1.0007183559999999</v>
      </c>
      <c r="X621" s="113">
        <f t="shared" si="431"/>
        <v>0.24418372999999999</v>
      </c>
      <c r="Y621" s="113">
        <f t="shared" si="432"/>
        <v>0</v>
      </c>
      <c r="Z621" s="126" t="str">
        <f t="shared" si="442"/>
        <v>J=</v>
      </c>
      <c r="AA621" s="118">
        <f t="shared" si="44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2">
        <f t="shared" si="433"/>
        <v>44859</v>
      </c>
      <c r="B622" s="113">
        <f t="shared" si="425"/>
        <v>340.28656259000002</v>
      </c>
      <c r="C622" s="183">
        <f t="shared" si="444"/>
        <v>292.85517864211874</v>
      </c>
      <c r="D622" s="114">
        <f t="shared" si="434"/>
        <v>6388.87</v>
      </c>
      <c r="E622" s="115">
        <f t="shared" si="448"/>
        <v>6370.34</v>
      </c>
      <c r="F622" s="116">
        <f t="shared" si="449"/>
        <v>44824</v>
      </c>
      <c r="G622" s="117">
        <f t="shared" si="426"/>
        <v>-2.9003564010536831E-3</v>
      </c>
      <c r="H622" s="118">
        <f t="shared" si="440"/>
        <v>44886</v>
      </c>
      <c r="I622" s="118">
        <f t="shared" si="427"/>
        <v>44886</v>
      </c>
      <c r="J622" s="119">
        <f t="shared" si="435"/>
        <v>20</v>
      </c>
      <c r="K622" s="119">
        <f t="shared" ref="K622:K685" si="451">(J622-(NETWORKDAYS(A622,I622,AD$148:AD$502)-1))</f>
        <v>3</v>
      </c>
      <c r="L622" s="8">
        <f t="shared" si="436"/>
        <v>1</v>
      </c>
      <c r="M622" s="120">
        <f t="shared" si="450"/>
        <v>1</v>
      </c>
      <c r="N622" s="120">
        <f t="shared" si="445"/>
        <v>1.1607109823228856</v>
      </c>
      <c r="O622" s="113">
        <f t="shared" si="447"/>
        <v>1.1607109799999999</v>
      </c>
      <c r="P622" s="113">
        <f t="shared" si="428"/>
        <v>339.92022138999999</v>
      </c>
      <c r="Q622" s="167">
        <f t="shared" si="441"/>
        <v>0</v>
      </c>
      <c r="R622" s="168">
        <f t="shared" si="437"/>
        <v>0</v>
      </c>
      <c r="S622" s="113">
        <f t="shared" si="429"/>
        <v>0</v>
      </c>
      <c r="T622" s="123">
        <f t="shared" si="438"/>
        <v>9.4700000000000006E-2</v>
      </c>
      <c r="U622" s="121">
        <f t="shared" si="446"/>
        <v>3</v>
      </c>
      <c r="V622" s="121">
        <v>252</v>
      </c>
      <c r="W622" s="120">
        <f t="shared" si="430"/>
        <v>1.001077727</v>
      </c>
      <c r="X622" s="113">
        <f t="shared" si="431"/>
        <v>0.36634119999999998</v>
      </c>
      <c r="Y622" s="113">
        <f t="shared" si="432"/>
        <v>0</v>
      </c>
      <c r="Z622" s="126" t="str">
        <f t="shared" si="442"/>
        <v>J=</v>
      </c>
      <c r="AA622" s="118">
        <f t="shared" si="44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2">
        <f t="shared" si="433"/>
        <v>44860</v>
      </c>
      <c r="B623" s="113">
        <f t="shared" si="425"/>
        <v>340.40876423999998</v>
      </c>
      <c r="C623" s="183">
        <f t="shared" si="444"/>
        <v>292.85517864211874</v>
      </c>
      <c r="D623" s="114">
        <f t="shared" si="434"/>
        <v>6388.87</v>
      </c>
      <c r="E623" s="115">
        <f t="shared" si="448"/>
        <v>6370.34</v>
      </c>
      <c r="F623" s="116">
        <f t="shared" si="449"/>
        <v>44824</v>
      </c>
      <c r="G623" s="117">
        <f t="shared" si="426"/>
        <v>-2.9003564010536831E-3</v>
      </c>
      <c r="H623" s="118">
        <f t="shared" si="440"/>
        <v>44886</v>
      </c>
      <c r="I623" s="118">
        <f t="shared" si="427"/>
        <v>44886</v>
      </c>
      <c r="J623" s="119">
        <f t="shared" si="435"/>
        <v>20</v>
      </c>
      <c r="K623" s="119">
        <f t="shared" si="451"/>
        <v>4</v>
      </c>
      <c r="L623" s="8">
        <f t="shared" si="436"/>
        <v>1</v>
      </c>
      <c r="M623" s="120">
        <f t="shared" si="450"/>
        <v>1</v>
      </c>
      <c r="N623" s="120">
        <f t="shared" si="445"/>
        <v>1.1607109823228856</v>
      </c>
      <c r="O623" s="113">
        <f t="shared" si="447"/>
        <v>1.1607109799999999</v>
      </c>
      <c r="P623" s="113">
        <f t="shared" si="428"/>
        <v>339.92022138999999</v>
      </c>
      <c r="Q623" s="167">
        <f t="shared" si="441"/>
        <v>0</v>
      </c>
      <c r="R623" s="168">
        <f t="shared" si="437"/>
        <v>0</v>
      </c>
      <c r="S623" s="113">
        <f t="shared" si="429"/>
        <v>0</v>
      </c>
      <c r="T623" s="123">
        <f t="shared" si="438"/>
        <v>9.4700000000000006E-2</v>
      </c>
      <c r="U623" s="121">
        <f t="shared" si="446"/>
        <v>4</v>
      </c>
      <c r="V623" s="121">
        <v>252</v>
      </c>
      <c r="W623" s="120">
        <f t="shared" si="430"/>
        <v>1.0014372279999999</v>
      </c>
      <c r="X623" s="113">
        <f t="shared" si="431"/>
        <v>0.48854284999999997</v>
      </c>
      <c r="Y623" s="113">
        <f t="shared" si="432"/>
        <v>0</v>
      </c>
      <c r="Z623" s="126" t="str">
        <f t="shared" si="442"/>
        <v>J=</v>
      </c>
      <c r="AA623" s="118">
        <f t="shared" si="443"/>
        <v>44886</v>
      </c>
      <c r="AB623" s="188" t="s">
        <v>130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198" customFormat="1" ht="15" x14ac:dyDescent="0.25">
      <c r="A624" s="182">
        <f t="shared" si="433"/>
        <v>44861</v>
      </c>
      <c r="B624" s="183">
        <f t="shared" si="425"/>
        <v>340.53100940999997</v>
      </c>
      <c r="C624" s="183">
        <f t="shared" si="444"/>
        <v>292.85517864211874</v>
      </c>
      <c r="D624" s="184">
        <f t="shared" si="434"/>
        <v>6388.87</v>
      </c>
      <c r="E624" s="185">
        <f t="shared" si="448"/>
        <v>6370.34</v>
      </c>
      <c r="F624" s="186">
        <f t="shared" si="449"/>
        <v>44824</v>
      </c>
      <c r="G624" s="187">
        <f t="shared" si="426"/>
        <v>-2.9003564010536831E-3</v>
      </c>
      <c r="H624" s="182">
        <f t="shared" si="440"/>
        <v>44886</v>
      </c>
      <c r="I624" s="182">
        <f t="shared" si="427"/>
        <v>44886</v>
      </c>
      <c r="J624" s="188">
        <f t="shared" si="435"/>
        <v>20</v>
      </c>
      <c r="K624" s="188">
        <f t="shared" si="451"/>
        <v>5</v>
      </c>
      <c r="L624" s="183">
        <f t="shared" si="436"/>
        <v>1</v>
      </c>
      <c r="M624" s="189">
        <f t="shared" si="450"/>
        <v>1</v>
      </c>
      <c r="N624" s="189">
        <f t="shared" si="445"/>
        <v>1.1607109823228856</v>
      </c>
      <c r="O624" s="183">
        <f t="shared" si="447"/>
        <v>1.1607109799999999</v>
      </c>
      <c r="P624" s="183">
        <f t="shared" si="428"/>
        <v>339.92022138999999</v>
      </c>
      <c r="Q624" s="190">
        <v>20.5</v>
      </c>
      <c r="R624" s="191">
        <f>S624/P624</f>
        <v>3.0408865226468958E-3</v>
      </c>
      <c r="S624" s="183">
        <v>1.0336588200000001</v>
      </c>
      <c r="T624" s="192">
        <f t="shared" si="438"/>
        <v>9.4700000000000006E-2</v>
      </c>
      <c r="U624" s="190">
        <f t="shared" si="446"/>
        <v>5</v>
      </c>
      <c r="V624" s="190">
        <v>252</v>
      </c>
      <c r="W624" s="189">
        <f t="shared" si="430"/>
        <v>1.001796857</v>
      </c>
      <c r="X624" s="183">
        <f t="shared" si="431"/>
        <v>0.61078801999999999</v>
      </c>
      <c r="Y624" s="183">
        <f t="shared" si="432"/>
        <v>1.6444468400000001</v>
      </c>
      <c r="Z624" s="193" t="str">
        <f t="shared" si="442"/>
        <v>J=</v>
      </c>
      <c r="AA624" s="182">
        <f t="shared" si="443"/>
        <v>44886</v>
      </c>
      <c r="AB624" s="183">
        <f>P624-S624</f>
        <v>338.88656256999997</v>
      </c>
      <c r="AC624" s="188"/>
      <c r="AD624" s="195"/>
      <c r="AE624" s="196"/>
      <c r="AF624" s="188"/>
      <c r="AG624" s="188"/>
      <c r="AH624" s="188"/>
      <c r="AI624" s="192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97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94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</row>
    <row r="625" spans="1:126" ht="15" x14ac:dyDescent="0.2">
      <c r="A625" s="112">
        <f t="shared" si="433"/>
        <v>44862</v>
      </c>
      <c r="B625" s="113">
        <f t="shared" si="425"/>
        <v>339.00826114</v>
      </c>
      <c r="C625" s="183">
        <f t="shared" si="444"/>
        <v>291.96463927632419</v>
      </c>
      <c r="D625" s="114">
        <f t="shared" si="434"/>
        <v>6388.87</v>
      </c>
      <c r="E625" s="115">
        <f t="shared" si="448"/>
        <v>6370.34</v>
      </c>
      <c r="F625" s="116">
        <f t="shared" si="449"/>
        <v>44824</v>
      </c>
      <c r="G625" s="117">
        <f t="shared" si="426"/>
        <v>-2.9003564010536831E-3</v>
      </c>
      <c r="H625" s="118">
        <f t="shared" si="440"/>
        <v>44886</v>
      </c>
      <c r="I625" s="118">
        <f t="shared" si="427"/>
        <v>44886</v>
      </c>
      <c r="J625" s="119">
        <f t="shared" si="435"/>
        <v>20</v>
      </c>
      <c r="K625" s="119">
        <f t="shared" si="451"/>
        <v>6</v>
      </c>
      <c r="L625" s="8">
        <f t="shared" si="436"/>
        <v>1</v>
      </c>
      <c r="M625" s="120">
        <f t="shared" si="450"/>
        <v>1</v>
      </c>
      <c r="N625" s="120">
        <f t="shared" si="445"/>
        <v>1.1607109823228856</v>
      </c>
      <c r="O625" s="113">
        <f t="shared" si="447"/>
        <v>1.1607109799999999</v>
      </c>
      <c r="P625" s="113">
        <f t="shared" si="428"/>
        <v>338.88656257000002</v>
      </c>
      <c r="Q625" s="167">
        <f t="shared" si="441"/>
        <v>0</v>
      </c>
      <c r="R625" s="168">
        <f t="shared" si="437"/>
        <v>0</v>
      </c>
      <c r="S625" s="113">
        <f t="shared" si="429"/>
        <v>0</v>
      </c>
      <c r="T625" s="123">
        <f t="shared" si="438"/>
        <v>9.4700000000000006E-2</v>
      </c>
      <c r="U625" s="121">
        <f t="shared" si="446"/>
        <v>1</v>
      </c>
      <c r="V625" s="121">
        <v>252</v>
      </c>
      <c r="W625" s="120">
        <f t="shared" si="430"/>
        <v>1.000359113</v>
      </c>
      <c r="X625" s="113">
        <f t="shared" si="431"/>
        <v>0.12169857000000001</v>
      </c>
      <c r="Y625" s="113">
        <f t="shared" si="432"/>
        <v>0</v>
      </c>
      <c r="Z625" s="126" t="str">
        <f t="shared" si="442"/>
        <v>J=</v>
      </c>
      <c r="AA625" s="118">
        <f t="shared" si="44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33"/>
        <v>44863</v>
      </c>
      <c r="B626" s="113">
        <f t="shared" si="425"/>
        <v>339.13000376000002</v>
      </c>
      <c r="C626" s="183">
        <f t="shared" si="444"/>
        <v>291.96463927632419</v>
      </c>
      <c r="D626" s="114">
        <f t="shared" si="434"/>
        <v>6388.87</v>
      </c>
      <c r="E626" s="115">
        <f t="shared" si="448"/>
        <v>6370.34</v>
      </c>
      <c r="F626" s="116">
        <f t="shared" si="449"/>
        <v>44824</v>
      </c>
      <c r="G626" s="117">
        <f t="shared" si="426"/>
        <v>-2.9003564010536831E-3</v>
      </c>
      <c r="H626" s="118">
        <f t="shared" si="440"/>
        <v>44886</v>
      </c>
      <c r="I626" s="118">
        <f t="shared" si="427"/>
        <v>44886</v>
      </c>
      <c r="J626" s="119">
        <f t="shared" si="435"/>
        <v>20</v>
      </c>
      <c r="K626" s="119">
        <f t="shared" si="451"/>
        <v>7</v>
      </c>
      <c r="L626" s="8">
        <f t="shared" si="436"/>
        <v>1</v>
      </c>
      <c r="M626" s="120">
        <f t="shared" si="450"/>
        <v>1</v>
      </c>
      <c r="N626" s="120">
        <f t="shared" si="445"/>
        <v>1.1607109823228856</v>
      </c>
      <c r="O626" s="113">
        <f t="shared" si="447"/>
        <v>1.1607109799999999</v>
      </c>
      <c r="P626" s="113">
        <f t="shared" si="428"/>
        <v>338.88656257000002</v>
      </c>
      <c r="Q626" s="167">
        <f t="shared" si="441"/>
        <v>0</v>
      </c>
      <c r="R626" s="168">
        <f t="shared" si="437"/>
        <v>0</v>
      </c>
      <c r="S626" s="113">
        <f t="shared" si="429"/>
        <v>0</v>
      </c>
      <c r="T626" s="123">
        <f t="shared" si="438"/>
        <v>9.4700000000000006E-2</v>
      </c>
      <c r="U626" s="121">
        <f t="shared" si="446"/>
        <v>2</v>
      </c>
      <c r="V626" s="121">
        <v>252</v>
      </c>
      <c r="W626" s="120">
        <f t="shared" si="430"/>
        <v>1.0007183559999999</v>
      </c>
      <c r="X626" s="113">
        <f t="shared" si="431"/>
        <v>0.24344119</v>
      </c>
      <c r="Y626" s="113">
        <f t="shared" si="432"/>
        <v>0</v>
      </c>
      <c r="Z626" s="126" t="str">
        <f t="shared" si="442"/>
        <v>J=</v>
      </c>
      <c r="AA626" s="118">
        <f t="shared" si="44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33"/>
        <v>44864</v>
      </c>
      <c r="B627" s="113">
        <f t="shared" si="425"/>
        <v>339.13000376000002</v>
      </c>
      <c r="C627" s="183">
        <f t="shared" si="444"/>
        <v>291.96463927632419</v>
      </c>
      <c r="D627" s="114">
        <f t="shared" si="434"/>
        <v>6388.87</v>
      </c>
      <c r="E627" s="115">
        <f t="shared" si="448"/>
        <v>6370.34</v>
      </c>
      <c r="F627" s="116">
        <f t="shared" si="449"/>
        <v>44824</v>
      </c>
      <c r="G627" s="117">
        <f t="shared" si="426"/>
        <v>-2.9003564010536831E-3</v>
      </c>
      <c r="H627" s="118">
        <f t="shared" si="440"/>
        <v>44886</v>
      </c>
      <c r="I627" s="118">
        <f t="shared" si="427"/>
        <v>44886</v>
      </c>
      <c r="J627" s="119">
        <f t="shared" si="435"/>
        <v>20</v>
      </c>
      <c r="K627" s="119">
        <f t="shared" si="451"/>
        <v>7</v>
      </c>
      <c r="L627" s="8">
        <f t="shared" si="436"/>
        <v>1</v>
      </c>
      <c r="M627" s="120">
        <f t="shared" si="450"/>
        <v>1</v>
      </c>
      <c r="N627" s="120">
        <f t="shared" si="445"/>
        <v>1.1607109823228856</v>
      </c>
      <c r="O627" s="113">
        <f t="shared" si="447"/>
        <v>1.1607109799999999</v>
      </c>
      <c r="P627" s="113">
        <f t="shared" si="428"/>
        <v>338.88656257000002</v>
      </c>
      <c r="Q627" s="167">
        <f t="shared" si="441"/>
        <v>0</v>
      </c>
      <c r="R627" s="168">
        <f t="shared" si="437"/>
        <v>0</v>
      </c>
      <c r="S627" s="113">
        <f t="shared" si="429"/>
        <v>0</v>
      </c>
      <c r="T627" s="123">
        <f t="shared" si="438"/>
        <v>9.4700000000000006E-2</v>
      </c>
      <c r="U627" s="121">
        <f t="shared" si="446"/>
        <v>2</v>
      </c>
      <c r="V627" s="121">
        <v>252</v>
      </c>
      <c r="W627" s="120">
        <f t="shared" si="430"/>
        <v>1.0007183559999999</v>
      </c>
      <c r="X627" s="113">
        <f t="shared" si="431"/>
        <v>0.24344119</v>
      </c>
      <c r="Y627" s="113">
        <f t="shared" si="432"/>
        <v>0</v>
      </c>
      <c r="Z627" s="126" t="str">
        <f t="shared" si="442"/>
        <v>J=</v>
      </c>
      <c r="AA627" s="118">
        <f t="shared" si="44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33"/>
        <v>44865</v>
      </c>
      <c r="B628" s="113">
        <f t="shared" si="425"/>
        <v>339.13000376000002</v>
      </c>
      <c r="C628" s="183">
        <f t="shared" si="444"/>
        <v>291.96463927632419</v>
      </c>
      <c r="D628" s="114">
        <f t="shared" si="434"/>
        <v>6388.87</v>
      </c>
      <c r="E628" s="115">
        <f t="shared" si="448"/>
        <v>6370.34</v>
      </c>
      <c r="F628" s="116">
        <f t="shared" si="449"/>
        <v>44824</v>
      </c>
      <c r="G628" s="117">
        <f t="shared" si="426"/>
        <v>-2.9003564010536831E-3</v>
      </c>
      <c r="H628" s="118">
        <f t="shared" si="440"/>
        <v>44886</v>
      </c>
      <c r="I628" s="118">
        <f t="shared" si="427"/>
        <v>44886</v>
      </c>
      <c r="J628" s="119">
        <f t="shared" si="435"/>
        <v>20</v>
      </c>
      <c r="K628" s="119">
        <f t="shared" si="451"/>
        <v>7</v>
      </c>
      <c r="L628" s="8">
        <f t="shared" si="436"/>
        <v>1</v>
      </c>
      <c r="M628" s="120">
        <f t="shared" si="450"/>
        <v>1</v>
      </c>
      <c r="N628" s="120">
        <f t="shared" si="445"/>
        <v>1.1607109823228856</v>
      </c>
      <c r="O628" s="113">
        <f t="shared" si="447"/>
        <v>1.1607109799999999</v>
      </c>
      <c r="P628" s="113">
        <f t="shared" si="428"/>
        <v>338.88656257000002</v>
      </c>
      <c r="Q628" s="167">
        <f t="shared" si="441"/>
        <v>0</v>
      </c>
      <c r="R628" s="168">
        <f t="shared" si="437"/>
        <v>0</v>
      </c>
      <c r="S628" s="113">
        <f t="shared" si="429"/>
        <v>0</v>
      </c>
      <c r="T628" s="123">
        <f t="shared" si="438"/>
        <v>9.4700000000000006E-2</v>
      </c>
      <c r="U628" s="121">
        <f t="shared" si="446"/>
        <v>2</v>
      </c>
      <c r="V628" s="121">
        <v>252</v>
      </c>
      <c r="W628" s="120">
        <f t="shared" si="430"/>
        <v>1.0007183559999999</v>
      </c>
      <c r="X628" s="113">
        <f t="shared" si="431"/>
        <v>0.24344119</v>
      </c>
      <c r="Y628" s="113">
        <f t="shared" si="432"/>
        <v>0</v>
      </c>
      <c r="Z628" s="126" t="str">
        <f t="shared" si="442"/>
        <v>J=</v>
      </c>
      <c r="AA628" s="118">
        <f t="shared" si="44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33"/>
        <v>44866</v>
      </c>
      <c r="B629" s="113">
        <f t="shared" si="425"/>
        <v>339.25178976000001</v>
      </c>
      <c r="C629" s="183">
        <f t="shared" si="444"/>
        <v>291.96463927632419</v>
      </c>
      <c r="D629" s="114">
        <f t="shared" si="434"/>
        <v>6388.87</v>
      </c>
      <c r="E629" s="115">
        <f t="shared" si="448"/>
        <v>6370.34</v>
      </c>
      <c r="F629" s="116">
        <f t="shared" si="449"/>
        <v>44824</v>
      </c>
      <c r="G629" s="117">
        <f t="shared" si="426"/>
        <v>-2.9003564010536831E-3</v>
      </c>
      <c r="H629" s="118">
        <f t="shared" si="440"/>
        <v>44886</v>
      </c>
      <c r="I629" s="118">
        <f t="shared" si="427"/>
        <v>44886</v>
      </c>
      <c r="J629" s="119">
        <f t="shared" si="435"/>
        <v>20</v>
      </c>
      <c r="K629" s="119">
        <f t="shared" si="451"/>
        <v>8</v>
      </c>
      <c r="L629" s="8">
        <f t="shared" si="436"/>
        <v>1</v>
      </c>
      <c r="M629" s="120">
        <f t="shared" si="450"/>
        <v>1</v>
      </c>
      <c r="N629" s="120">
        <f t="shared" si="445"/>
        <v>1.1607109823228856</v>
      </c>
      <c r="O629" s="113">
        <f t="shared" si="447"/>
        <v>1.1607109799999999</v>
      </c>
      <c r="P629" s="113">
        <f t="shared" si="428"/>
        <v>338.88656257000002</v>
      </c>
      <c r="Q629" s="167">
        <f t="shared" si="441"/>
        <v>0</v>
      </c>
      <c r="R629" s="168">
        <f t="shared" si="437"/>
        <v>0</v>
      </c>
      <c r="S629" s="113">
        <f t="shared" si="429"/>
        <v>0</v>
      </c>
      <c r="T629" s="123">
        <f t="shared" si="438"/>
        <v>9.4700000000000006E-2</v>
      </c>
      <c r="U629" s="121">
        <f t="shared" si="446"/>
        <v>3</v>
      </c>
      <c r="V629" s="121">
        <v>252</v>
      </c>
      <c r="W629" s="120">
        <f t="shared" si="430"/>
        <v>1.001077727</v>
      </c>
      <c r="X629" s="113">
        <f t="shared" si="431"/>
        <v>0.36522718999999998</v>
      </c>
      <c r="Y629" s="113">
        <f t="shared" si="432"/>
        <v>0</v>
      </c>
      <c r="Z629" s="126" t="str">
        <f t="shared" si="442"/>
        <v>J=</v>
      </c>
      <c r="AA629" s="118">
        <f t="shared" si="44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33"/>
        <v>44867</v>
      </c>
      <c r="B630" s="113">
        <f t="shared" si="425"/>
        <v>339.37361982000004</v>
      </c>
      <c r="C630" s="183">
        <f t="shared" si="444"/>
        <v>291.96463927632419</v>
      </c>
      <c r="D630" s="114">
        <f t="shared" si="434"/>
        <v>6388.87</v>
      </c>
      <c r="E630" s="115">
        <f t="shared" si="448"/>
        <v>6370.34</v>
      </c>
      <c r="F630" s="116">
        <f t="shared" si="449"/>
        <v>44824</v>
      </c>
      <c r="G630" s="117">
        <f t="shared" si="426"/>
        <v>-2.9003564010536831E-3</v>
      </c>
      <c r="H630" s="118">
        <f t="shared" si="440"/>
        <v>44886</v>
      </c>
      <c r="I630" s="118">
        <f t="shared" si="427"/>
        <v>44886</v>
      </c>
      <c r="J630" s="119">
        <f t="shared" si="435"/>
        <v>20</v>
      </c>
      <c r="K630" s="119">
        <f t="shared" si="451"/>
        <v>9</v>
      </c>
      <c r="L630" s="8">
        <f t="shared" si="436"/>
        <v>1</v>
      </c>
      <c r="M630" s="120">
        <f t="shared" si="450"/>
        <v>1</v>
      </c>
      <c r="N630" s="120">
        <f t="shared" si="445"/>
        <v>1.1607109823228856</v>
      </c>
      <c r="O630" s="113">
        <f t="shared" si="447"/>
        <v>1.1607109799999999</v>
      </c>
      <c r="P630" s="113">
        <f t="shared" si="428"/>
        <v>338.88656257000002</v>
      </c>
      <c r="Q630" s="167">
        <f t="shared" si="441"/>
        <v>0</v>
      </c>
      <c r="R630" s="168">
        <f t="shared" si="437"/>
        <v>0</v>
      </c>
      <c r="S630" s="113">
        <f t="shared" si="429"/>
        <v>0</v>
      </c>
      <c r="T630" s="123">
        <f t="shared" si="438"/>
        <v>9.4700000000000006E-2</v>
      </c>
      <c r="U630" s="121">
        <f t="shared" si="446"/>
        <v>4</v>
      </c>
      <c r="V630" s="121">
        <v>252</v>
      </c>
      <c r="W630" s="120">
        <f t="shared" si="430"/>
        <v>1.0014372279999999</v>
      </c>
      <c r="X630" s="113">
        <f t="shared" si="431"/>
        <v>0.48705725</v>
      </c>
      <c r="Y630" s="113">
        <f t="shared" si="432"/>
        <v>0</v>
      </c>
      <c r="Z630" s="126" t="str">
        <f t="shared" si="442"/>
        <v>J=</v>
      </c>
      <c r="AA630" s="118">
        <f t="shared" si="44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33"/>
        <v>44868</v>
      </c>
      <c r="B631" s="113">
        <f t="shared" si="425"/>
        <v>339.37361982000004</v>
      </c>
      <c r="C631" s="183">
        <f t="shared" si="444"/>
        <v>291.96463927632419</v>
      </c>
      <c r="D631" s="114">
        <f t="shared" si="434"/>
        <v>6388.87</v>
      </c>
      <c r="E631" s="115">
        <f t="shared" si="448"/>
        <v>6370.34</v>
      </c>
      <c r="F631" s="116">
        <f t="shared" si="449"/>
        <v>44824</v>
      </c>
      <c r="G631" s="117">
        <f t="shared" si="426"/>
        <v>-2.9003564010536831E-3</v>
      </c>
      <c r="H631" s="118">
        <f t="shared" si="440"/>
        <v>44886</v>
      </c>
      <c r="I631" s="118">
        <f t="shared" si="427"/>
        <v>44886</v>
      </c>
      <c r="J631" s="119">
        <f t="shared" si="435"/>
        <v>20</v>
      </c>
      <c r="K631" s="119">
        <f t="shared" si="451"/>
        <v>9</v>
      </c>
      <c r="L631" s="8">
        <f t="shared" si="436"/>
        <v>1</v>
      </c>
      <c r="M631" s="120">
        <f t="shared" si="450"/>
        <v>1</v>
      </c>
      <c r="N631" s="120">
        <f t="shared" si="445"/>
        <v>1.1607109823228856</v>
      </c>
      <c r="O631" s="113">
        <f t="shared" si="447"/>
        <v>1.1607109799999999</v>
      </c>
      <c r="P631" s="113">
        <f t="shared" si="428"/>
        <v>338.88656257000002</v>
      </c>
      <c r="Q631" s="167">
        <f t="shared" si="441"/>
        <v>0</v>
      </c>
      <c r="R631" s="168">
        <f t="shared" si="437"/>
        <v>0</v>
      </c>
      <c r="S631" s="113">
        <f t="shared" si="429"/>
        <v>0</v>
      </c>
      <c r="T631" s="123">
        <f t="shared" si="438"/>
        <v>9.4700000000000006E-2</v>
      </c>
      <c r="U631" s="121">
        <f t="shared" si="446"/>
        <v>4</v>
      </c>
      <c r="V631" s="121">
        <v>252</v>
      </c>
      <c r="W631" s="120">
        <f t="shared" si="430"/>
        <v>1.0014372279999999</v>
      </c>
      <c r="X631" s="113">
        <f t="shared" si="431"/>
        <v>0.48705725</v>
      </c>
      <c r="Y631" s="113">
        <f t="shared" si="432"/>
        <v>0</v>
      </c>
      <c r="Z631" s="126" t="str">
        <f t="shared" si="442"/>
        <v>J=</v>
      </c>
      <c r="AA631" s="118">
        <f t="shared" si="44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33"/>
        <v>44869</v>
      </c>
      <c r="B632" s="113">
        <f t="shared" si="425"/>
        <v>339.49549326000005</v>
      </c>
      <c r="C632" s="183">
        <f t="shared" si="444"/>
        <v>291.96463927632419</v>
      </c>
      <c r="D632" s="114">
        <f t="shared" si="434"/>
        <v>6388.87</v>
      </c>
      <c r="E632" s="115">
        <f t="shared" si="448"/>
        <v>6370.34</v>
      </c>
      <c r="F632" s="116">
        <f t="shared" si="449"/>
        <v>44824</v>
      </c>
      <c r="G632" s="117">
        <f t="shared" si="426"/>
        <v>-2.9003564010536831E-3</v>
      </c>
      <c r="H632" s="118">
        <f t="shared" si="440"/>
        <v>44886</v>
      </c>
      <c r="I632" s="118">
        <f t="shared" si="427"/>
        <v>44886</v>
      </c>
      <c r="J632" s="119">
        <f t="shared" si="435"/>
        <v>20</v>
      </c>
      <c r="K632" s="119">
        <f t="shared" si="451"/>
        <v>10</v>
      </c>
      <c r="L632" s="8">
        <f t="shared" si="436"/>
        <v>1</v>
      </c>
      <c r="M632" s="120">
        <f t="shared" si="450"/>
        <v>1</v>
      </c>
      <c r="N632" s="120">
        <f t="shared" si="445"/>
        <v>1.1607109823228856</v>
      </c>
      <c r="O632" s="113">
        <f t="shared" si="447"/>
        <v>1.1607109799999999</v>
      </c>
      <c r="P632" s="113">
        <f t="shared" si="428"/>
        <v>338.88656257000002</v>
      </c>
      <c r="Q632" s="167">
        <f t="shared" si="441"/>
        <v>0</v>
      </c>
      <c r="R632" s="168">
        <f t="shared" si="437"/>
        <v>0</v>
      </c>
      <c r="S632" s="113">
        <f t="shared" si="429"/>
        <v>0</v>
      </c>
      <c r="T632" s="123">
        <f t="shared" si="438"/>
        <v>9.4700000000000006E-2</v>
      </c>
      <c r="U632" s="121">
        <f t="shared" si="446"/>
        <v>5</v>
      </c>
      <c r="V632" s="121">
        <v>252</v>
      </c>
      <c r="W632" s="120">
        <f t="shared" si="430"/>
        <v>1.001796857</v>
      </c>
      <c r="X632" s="113">
        <f t="shared" si="431"/>
        <v>0.60893069</v>
      </c>
      <c r="Y632" s="113">
        <f t="shared" si="432"/>
        <v>0</v>
      </c>
      <c r="Z632" s="126" t="str">
        <f t="shared" si="442"/>
        <v>J=</v>
      </c>
      <c r="AA632" s="118">
        <f t="shared" si="44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33"/>
        <v>44870</v>
      </c>
      <c r="B633" s="113">
        <f t="shared" si="425"/>
        <v>339.61741075000003</v>
      </c>
      <c r="C633" s="183">
        <f t="shared" si="444"/>
        <v>291.96463927632419</v>
      </c>
      <c r="D633" s="114">
        <f t="shared" si="434"/>
        <v>6388.87</v>
      </c>
      <c r="E633" s="115">
        <f t="shared" si="448"/>
        <v>6370.34</v>
      </c>
      <c r="F633" s="116">
        <f t="shared" si="449"/>
        <v>44824</v>
      </c>
      <c r="G633" s="117">
        <f t="shared" si="426"/>
        <v>-2.9003564010536831E-3</v>
      </c>
      <c r="H633" s="118">
        <f t="shared" si="440"/>
        <v>44886</v>
      </c>
      <c r="I633" s="118">
        <f t="shared" si="427"/>
        <v>44886</v>
      </c>
      <c r="J633" s="119">
        <f t="shared" si="435"/>
        <v>20</v>
      </c>
      <c r="K633" s="119">
        <f t="shared" si="451"/>
        <v>11</v>
      </c>
      <c r="L633" s="8">
        <f t="shared" si="436"/>
        <v>1</v>
      </c>
      <c r="M633" s="120">
        <f t="shared" si="450"/>
        <v>1</v>
      </c>
      <c r="N633" s="120">
        <f t="shared" si="445"/>
        <v>1.1607109823228856</v>
      </c>
      <c r="O633" s="113">
        <f t="shared" si="447"/>
        <v>1.1607109799999999</v>
      </c>
      <c r="P633" s="113">
        <f t="shared" si="428"/>
        <v>338.88656257000002</v>
      </c>
      <c r="Q633" s="167">
        <f t="shared" si="441"/>
        <v>0</v>
      </c>
      <c r="R633" s="168">
        <f t="shared" si="437"/>
        <v>0</v>
      </c>
      <c r="S633" s="113">
        <f t="shared" si="429"/>
        <v>0</v>
      </c>
      <c r="T633" s="123">
        <f t="shared" si="438"/>
        <v>9.4700000000000006E-2</v>
      </c>
      <c r="U633" s="121">
        <f t="shared" si="446"/>
        <v>6</v>
      </c>
      <c r="V633" s="121">
        <v>252</v>
      </c>
      <c r="W633" s="120">
        <f t="shared" si="430"/>
        <v>1.0021566159999999</v>
      </c>
      <c r="X633" s="113">
        <f t="shared" si="431"/>
        <v>0.73084817999999996</v>
      </c>
      <c r="Y633" s="113">
        <f t="shared" si="432"/>
        <v>0</v>
      </c>
      <c r="Z633" s="126" t="str">
        <f t="shared" si="442"/>
        <v>J=</v>
      </c>
      <c r="AA633" s="118">
        <f t="shared" si="44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33"/>
        <v>44871</v>
      </c>
      <c r="B634" s="113">
        <f t="shared" si="425"/>
        <v>339.61741075000003</v>
      </c>
      <c r="C634" s="183">
        <f t="shared" si="444"/>
        <v>291.96463927632419</v>
      </c>
      <c r="D634" s="114">
        <f t="shared" si="434"/>
        <v>6388.87</v>
      </c>
      <c r="E634" s="115">
        <f t="shared" si="448"/>
        <v>6370.34</v>
      </c>
      <c r="F634" s="116">
        <f t="shared" si="449"/>
        <v>44824</v>
      </c>
      <c r="G634" s="117">
        <f t="shared" si="426"/>
        <v>-2.9003564010536831E-3</v>
      </c>
      <c r="H634" s="118">
        <f t="shared" si="440"/>
        <v>44886</v>
      </c>
      <c r="I634" s="118">
        <f t="shared" si="427"/>
        <v>44886</v>
      </c>
      <c r="J634" s="119">
        <f t="shared" si="435"/>
        <v>20</v>
      </c>
      <c r="K634" s="119">
        <f t="shared" si="451"/>
        <v>11</v>
      </c>
      <c r="L634" s="8">
        <f t="shared" si="436"/>
        <v>1</v>
      </c>
      <c r="M634" s="120">
        <f t="shared" si="450"/>
        <v>1</v>
      </c>
      <c r="N634" s="120">
        <f t="shared" si="445"/>
        <v>1.1607109823228856</v>
      </c>
      <c r="O634" s="113">
        <f t="shared" si="447"/>
        <v>1.1607109799999999</v>
      </c>
      <c r="P634" s="113">
        <f t="shared" si="428"/>
        <v>338.88656257000002</v>
      </c>
      <c r="Q634" s="167">
        <f t="shared" si="441"/>
        <v>0</v>
      </c>
      <c r="R634" s="168">
        <f t="shared" si="437"/>
        <v>0</v>
      </c>
      <c r="S634" s="113">
        <f t="shared" si="429"/>
        <v>0</v>
      </c>
      <c r="T634" s="123">
        <f t="shared" si="438"/>
        <v>9.4700000000000006E-2</v>
      </c>
      <c r="U634" s="121">
        <f t="shared" si="446"/>
        <v>6</v>
      </c>
      <c r="V634" s="121">
        <v>252</v>
      </c>
      <c r="W634" s="120">
        <f t="shared" si="430"/>
        <v>1.0021566159999999</v>
      </c>
      <c r="X634" s="113">
        <f t="shared" si="431"/>
        <v>0.73084817999999996</v>
      </c>
      <c r="Y634" s="113">
        <f t="shared" si="432"/>
        <v>0</v>
      </c>
      <c r="Z634" s="126" t="str">
        <f t="shared" si="442"/>
        <v>J=</v>
      </c>
      <c r="AA634" s="118">
        <f t="shared" si="44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33"/>
        <v>44872</v>
      </c>
      <c r="B635" s="113">
        <f t="shared" si="425"/>
        <v>339.61741075000003</v>
      </c>
      <c r="C635" s="183">
        <f t="shared" si="444"/>
        <v>291.96463927632419</v>
      </c>
      <c r="D635" s="114">
        <f t="shared" si="434"/>
        <v>6388.87</v>
      </c>
      <c r="E635" s="115">
        <f t="shared" si="448"/>
        <v>6370.34</v>
      </c>
      <c r="F635" s="116">
        <f t="shared" si="449"/>
        <v>44824</v>
      </c>
      <c r="G635" s="117">
        <f t="shared" si="426"/>
        <v>-2.9003564010536831E-3</v>
      </c>
      <c r="H635" s="118">
        <f t="shared" si="440"/>
        <v>44886</v>
      </c>
      <c r="I635" s="118">
        <f t="shared" si="427"/>
        <v>44886</v>
      </c>
      <c r="J635" s="119">
        <f t="shared" si="435"/>
        <v>20</v>
      </c>
      <c r="K635" s="119">
        <f t="shared" si="451"/>
        <v>11</v>
      </c>
      <c r="L635" s="8">
        <f t="shared" si="436"/>
        <v>1</v>
      </c>
      <c r="M635" s="120">
        <f t="shared" si="450"/>
        <v>1</v>
      </c>
      <c r="N635" s="120">
        <f t="shared" si="445"/>
        <v>1.1607109823228856</v>
      </c>
      <c r="O635" s="113">
        <f t="shared" si="447"/>
        <v>1.1607109799999999</v>
      </c>
      <c r="P635" s="113">
        <f t="shared" si="428"/>
        <v>338.88656257000002</v>
      </c>
      <c r="Q635" s="167">
        <f t="shared" si="441"/>
        <v>0</v>
      </c>
      <c r="R635" s="168">
        <f t="shared" si="437"/>
        <v>0</v>
      </c>
      <c r="S635" s="113">
        <f t="shared" si="429"/>
        <v>0</v>
      </c>
      <c r="T635" s="123">
        <f t="shared" si="438"/>
        <v>9.4700000000000006E-2</v>
      </c>
      <c r="U635" s="121">
        <f t="shared" si="446"/>
        <v>6</v>
      </c>
      <c r="V635" s="121">
        <v>252</v>
      </c>
      <c r="W635" s="120">
        <f t="shared" si="430"/>
        <v>1.0021566159999999</v>
      </c>
      <c r="X635" s="113">
        <f t="shared" si="431"/>
        <v>0.73084817999999996</v>
      </c>
      <c r="Y635" s="113">
        <f t="shared" si="432"/>
        <v>0</v>
      </c>
      <c r="Z635" s="126" t="str">
        <f t="shared" si="442"/>
        <v>J=</v>
      </c>
      <c r="AA635" s="118">
        <f t="shared" si="44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33"/>
        <v>44873</v>
      </c>
      <c r="B636" s="113">
        <f t="shared" si="425"/>
        <v>339.73937196000003</v>
      </c>
      <c r="C636" s="183">
        <f t="shared" si="444"/>
        <v>291.96463927632419</v>
      </c>
      <c r="D636" s="114">
        <f t="shared" si="434"/>
        <v>6388.87</v>
      </c>
      <c r="E636" s="115">
        <f t="shared" si="448"/>
        <v>6370.34</v>
      </c>
      <c r="F636" s="116">
        <f t="shared" si="449"/>
        <v>44824</v>
      </c>
      <c r="G636" s="117">
        <f t="shared" si="426"/>
        <v>-2.9003564010536831E-3</v>
      </c>
      <c r="H636" s="118">
        <f t="shared" si="440"/>
        <v>44886</v>
      </c>
      <c r="I636" s="118">
        <f t="shared" si="427"/>
        <v>44886</v>
      </c>
      <c r="J636" s="119">
        <f t="shared" si="435"/>
        <v>20</v>
      </c>
      <c r="K636" s="119">
        <f t="shared" si="451"/>
        <v>12</v>
      </c>
      <c r="L636" s="8">
        <f t="shared" si="436"/>
        <v>1</v>
      </c>
      <c r="M636" s="120">
        <f t="shared" si="450"/>
        <v>1</v>
      </c>
      <c r="N636" s="120">
        <f t="shared" si="445"/>
        <v>1.1607109823228856</v>
      </c>
      <c r="O636" s="113">
        <f t="shared" si="447"/>
        <v>1.1607109799999999</v>
      </c>
      <c r="P636" s="113">
        <f t="shared" si="428"/>
        <v>338.88656257000002</v>
      </c>
      <c r="Q636" s="167">
        <f t="shared" si="441"/>
        <v>0</v>
      </c>
      <c r="R636" s="168">
        <f t="shared" si="437"/>
        <v>0</v>
      </c>
      <c r="S636" s="113">
        <f t="shared" si="429"/>
        <v>0</v>
      </c>
      <c r="T636" s="123">
        <f t="shared" si="438"/>
        <v>9.4700000000000006E-2</v>
      </c>
      <c r="U636" s="121">
        <f t="shared" si="446"/>
        <v>7</v>
      </c>
      <c r="V636" s="121">
        <v>252</v>
      </c>
      <c r="W636" s="120">
        <f t="shared" si="430"/>
        <v>1.0025165039999999</v>
      </c>
      <c r="X636" s="113">
        <f t="shared" si="431"/>
        <v>0.85280939</v>
      </c>
      <c r="Y636" s="113">
        <f t="shared" si="432"/>
        <v>0</v>
      </c>
      <c r="Z636" s="126" t="str">
        <f t="shared" si="442"/>
        <v>J=</v>
      </c>
      <c r="AA636" s="118">
        <f t="shared" si="44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33"/>
        <v>44874</v>
      </c>
      <c r="B637" s="113">
        <f t="shared" si="425"/>
        <v>339.86137688000002</v>
      </c>
      <c r="C637" s="183">
        <f t="shared" si="444"/>
        <v>291.96463927632419</v>
      </c>
      <c r="D637" s="114">
        <f t="shared" si="434"/>
        <v>6388.87</v>
      </c>
      <c r="E637" s="115">
        <f t="shared" si="448"/>
        <v>6370.34</v>
      </c>
      <c r="F637" s="116">
        <f t="shared" si="449"/>
        <v>44824</v>
      </c>
      <c r="G637" s="117">
        <f t="shared" si="426"/>
        <v>-2.9003564010536831E-3</v>
      </c>
      <c r="H637" s="118">
        <f t="shared" si="440"/>
        <v>44886</v>
      </c>
      <c r="I637" s="118">
        <f t="shared" si="427"/>
        <v>44886</v>
      </c>
      <c r="J637" s="119">
        <f t="shared" si="435"/>
        <v>20</v>
      </c>
      <c r="K637" s="119">
        <f t="shared" si="451"/>
        <v>13</v>
      </c>
      <c r="L637" s="8">
        <f t="shared" si="436"/>
        <v>1</v>
      </c>
      <c r="M637" s="120">
        <f t="shared" si="450"/>
        <v>1</v>
      </c>
      <c r="N637" s="120">
        <f t="shared" si="445"/>
        <v>1.1607109823228856</v>
      </c>
      <c r="O637" s="113">
        <f t="shared" si="447"/>
        <v>1.1607109799999999</v>
      </c>
      <c r="P637" s="113">
        <f t="shared" si="428"/>
        <v>338.88656257000002</v>
      </c>
      <c r="Q637" s="167">
        <f t="shared" si="441"/>
        <v>0</v>
      </c>
      <c r="R637" s="168">
        <f t="shared" si="437"/>
        <v>0</v>
      </c>
      <c r="S637" s="113">
        <f t="shared" si="429"/>
        <v>0</v>
      </c>
      <c r="T637" s="123">
        <f t="shared" si="438"/>
        <v>9.4700000000000006E-2</v>
      </c>
      <c r="U637" s="121">
        <f t="shared" si="446"/>
        <v>8</v>
      </c>
      <c r="V637" s="121">
        <v>252</v>
      </c>
      <c r="W637" s="120">
        <f t="shared" si="430"/>
        <v>1.0028765209999999</v>
      </c>
      <c r="X637" s="113">
        <f t="shared" si="431"/>
        <v>0.97481430999999996</v>
      </c>
      <c r="Y637" s="113">
        <f t="shared" si="432"/>
        <v>0</v>
      </c>
      <c r="Z637" s="126" t="str">
        <f t="shared" si="442"/>
        <v>J=</v>
      </c>
      <c r="AA637" s="118">
        <f t="shared" si="44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33"/>
        <v>44875</v>
      </c>
      <c r="B638" s="113">
        <f t="shared" si="425"/>
        <v>339.98342586000001</v>
      </c>
      <c r="C638" s="183">
        <f t="shared" si="444"/>
        <v>291.96463927632419</v>
      </c>
      <c r="D638" s="114">
        <f t="shared" si="434"/>
        <v>6388.87</v>
      </c>
      <c r="E638" s="115">
        <f t="shared" si="448"/>
        <v>6370.34</v>
      </c>
      <c r="F638" s="116">
        <f t="shared" si="449"/>
        <v>44824</v>
      </c>
      <c r="G638" s="117">
        <f t="shared" si="426"/>
        <v>-2.9003564010536831E-3</v>
      </c>
      <c r="H638" s="118">
        <f t="shared" si="440"/>
        <v>44886</v>
      </c>
      <c r="I638" s="118">
        <f t="shared" si="427"/>
        <v>44886</v>
      </c>
      <c r="J638" s="119">
        <f t="shared" si="435"/>
        <v>20</v>
      </c>
      <c r="K638" s="119">
        <f t="shared" si="451"/>
        <v>14</v>
      </c>
      <c r="L638" s="8">
        <f t="shared" si="436"/>
        <v>1</v>
      </c>
      <c r="M638" s="120">
        <f t="shared" si="450"/>
        <v>1</v>
      </c>
      <c r="N638" s="120">
        <f t="shared" si="445"/>
        <v>1.1607109823228856</v>
      </c>
      <c r="O638" s="113">
        <f t="shared" si="447"/>
        <v>1.1607109799999999</v>
      </c>
      <c r="P638" s="113">
        <f t="shared" si="428"/>
        <v>338.88656257000002</v>
      </c>
      <c r="Q638" s="167">
        <f t="shared" si="441"/>
        <v>0</v>
      </c>
      <c r="R638" s="168">
        <f t="shared" si="437"/>
        <v>0</v>
      </c>
      <c r="S638" s="113">
        <f t="shared" si="429"/>
        <v>0</v>
      </c>
      <c r="T638" s="123">
        <f t="shared" si="438"/>
        <v>9.4700000000000006E-2</v>
      </c>
      <c r="U638" s="121">
        <f t="shared" si="446"/>
        <v>9</v>
      </c>
      <c r="V638" s="121">
        <v>252</v>
      </c>
      <c r="W638" s="120">
        <f t="shared" si="430"/>
        <v>1.003236668</v>
      </c>
      <c r="X638" s="113">
        <f t="shared" si="431"/>
        <v>1.0968632899999999</v>
      </c>
      <c r="Y638" s="113">
        <f t="shared" si="432"/>
        <v>0</v>
      </c>
      <c r="Z638" s="126" t="str">
        <f t="shared" si="442"/>
        <v>J=</v>
      </c>
      <c r="AA638" s="118">
        <f t="shared" si="44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33"/>
        <v>44876</v>
      </c>
      <c r="B639" s="113">
        <f t="shared" si="425"/>
        <v>340.10551855</v>
      </c>
      <c r="C639" s="183">
        <f t="shared" si="444"/>
        <v>291.96463927632419</v>
      </c>
      <c r="D639" s="114">
        <f t="shared" si="434"/>
        <v>6388.87</v>
      </c>
      <c r="E639" s="115">
        <f t="shared" si="448"/>
        <v>6370.34</v>
      </c>
      <c r="F639" s="116">
        <f t="shared" si="449"/>
        <v>44824</v>
      </c>
      <c r="G639" s="117">
        <f t="shared" si="426"/>
        <v>-2.9003564010536831E-3</v>
      </c>
      <c r="H639" s="118">
        <f t="shared" si="440"/>
        <v>44886</v>
      </c>
      <c r="I639" s="118">
        <f t="shared" si="427"/>
        <v>44886</v>
      </c>
      <c r="J639" s="119">
        <f t="shared" si="435"/>
        <v>20</v>
      </c>
      <c r="K639" s="119">
        <f t="shared" si="451"/>
        <v>15</v>
      </c>
      <c r="L639" s="8">
        <f t="shared" si="436"/>
        <v>1</v>
      </c>
      <c r="M639" s="120">
        <f t="shared" si="450"/>
        <v>1</v>
      </c>
      <c r="N639" s="120">
        <f t="shared" si="445"/>
        <v>1.1607109823228856</v>
      </c>
      <c r="O639" s="113">
        <f t="shared" si="447"/>
        <v>1.1607109799999999</v>
      </c>
      <c r="P639" s="113">
        <f t="shared" si="428"/>
        <v>338.88656257000002</v>
      </c>
      <c r="Q639" s="167">
        <f t="shared" si="441"/>
        <v>0</v>
      </c>
      <c r="R639" s="168">
        <f t="shared" si="437"/>
        <v>0</v>
      </c>
      <c r="S639" s="113">
        <f t="shared" si="429"/>
        <v>0</v>
      </c>
      <c r="T639" s="123">
        <f t="shared" si="438"/>
        <v>9.4700000000000006E-2</v>
      </c>
      <c r="U639" s="121">
        <f t="shared" si="446"/>
        <v>10</v>
      </c>
      <c r="V639" s="121">
        <v>252</v>
      </c>
      <c r="W639" s="120">
        <f t="shared" si="430"/>
        <v>1.0035969440000001</v>
      </c>
      <c r="X639" s="113">
        <f t="shared" si="431"/>
        <v>1.2189559800000001</v>
      </c>
      <c r="Y639" s="113">
        <f t="shared" si="432"/>
        <v>0</v>
      </c>
      <c r="Z639" s="126" t="str">
        <f t="shared" si="442"/>
        <v>J=</v>
      </c>
      <c r="AA639" s="118">
        <f t="shared" si="44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33"/>
        <v>44877</v>
      </c>
      <c r="B640" s="113">
        <f t="shared" si="425"/>
        <v>340.22765496</v>
      </c>
      <c r="C640" s="183">
        <f t="shared" si="444"/>
        <v>291.96463927632419</v>
      </c>
      <c r="D640" s="114">
        <f t="shared" si="434"/>
        <v>6388.87</v>
      </c>
      <c r="E640" s="115">
        <f t="shared" si="448"/>
        <v>6370.34</v>
      </c>
      <c r="F640" s="116">
        <f t="shared" si="449"/>
        <v>44824</v>
      </c>
      <c r="G640" s="117">
        <f t="shared" si="426"/>
        <v>-2.9003564010536831E-3</v>
      </c>
      <c r="H640" s="118">
        <f t="shared" si="440"/>
        <v>44886</v>
      </c>
      <c r="I640" s="118">
        <f t="shared" si="427"/>
        <v>44886</v>
      </c>
      <c r="J640" s="119">
        <f t="shared" si="435"/>
        <v>20</v>
      </c>
      <c r="K640" s="119">
        <f t="shared" si="451"/>
        <v>16</v>
      </c>
      <c r="L640" s="8">
        <f t="shared" si="436"/>
        <v>1</v>
      </c>
      <c r="M640" s="120">
        <f t="shared" si="450"/>
        <v>1</v>
      </c>
      <c r="N640" s="120">
        <f t="shared" si="445"/>
        <v>1.1607109823228856</v>
      </c>
      <c r="O640" s="113">
        <f t="shared" si="447"/>
        <v>1.1607109799999999</v>
      </c>
      <c r="P640" s="113">
        <f t="shared" si="428"/>
        <v>338.88656257000002</v>
      </c>
      <c r="Q640" s="167">
        <f t="shared" si="441"/>
        <v>0</v>
      </c>
      <c r="R640" s="168">
        <f t="shared" si="437"/>
        <v>0</v>
      </c>
      <c r="S640" s="113">
        <f t="shared" si="429"/>
        <v>0</v>
      </c>
      <c r="T640" s="123">
        <f t="shared" si="438"/>
        <v>9.4700000000000006E-2</v>
      </c>
      <c r="U640" s="121">
        <f t="shared" si="446"/>
        <v>11</v>
      </c>
      <c r="V640" s="121">
        <v>252</v>
      </c>
      <c r="W640" s="120">
        <f t="shared" si="430"/>
        <v>1.003957349</v>
      </c>
      <c r="X640" s="113">
        <f t="shared" si="431"/>
        <v>1.34109239</v>
      </c>
      <c r="Y640" s="113">
        <f t="shared" si="432"/>
        <v>0</v>
      </c>
      <c r="Z640" s="126" t="str">
        <f t="shared" si="442"/>
        <v>J=</v>
      </c>
      <c r="AA640" s="118">
        <f t="shared" si="44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33"/>
        <v>44878</v>
      </c>
      <c r="B641" s="113">
        <f t="shared" si="425"/>
        <v>340.22765496</v>
      </c>
      <c r="C641" s="183">
        <f t="shared" si="444"/>
        <v>291.96463927632419</v>
      </c>
      <c r="D641" s="114">
        <f t="shared" si="434"/>
        <v>6388.87</v>
      </c>
      <c r="E641" s="115">
        <f t="shared" si="448"/>
        <v>6370.34</v>
      </c>
      <c r="F641" s="116">
        <f t="shared" si="449"/>
        <v>44824</v>
      </c>
      <c r="G641" s="117">
        <f t="shared" si="426"/>
        <v>-2.9003564010536831E-3</v>
      </c>
      <c r="H641" s="118">
        <f t="shared" si="440"/>
        <v>44886</v>
      </c>
      <c r="I641" s="118">
        <f t="shared" si="427"/>
        <v>44886</v>
      </c>
      <c r="J641" s="119">
        <f t="shared" si="435"/>
        <v>20</v>
      </c>
      <c r="K641" s="119">
        <f t="shared" si="451"/>
        <v>16</v>
      </c>
      <c r="L641" s="8">
        <f t="shared" si="436"/>
        <v>1</v>
      </c>
      <c r="M641" s="120">
        <f t="shared" si="450"/>
        <v>1</v>
      </c>
      <c r="N641" s="120">
        <f t="shared" si="445"/>
        <v>1.1607109823228856</v>
      </c>
      <c r="O641" s="113">
        <f t="shared" si="447"/>
        <v>1.1607109799999999</v>
      </c>
      <c r="P641" s="113">
        <f t="shared" si="428"/>
        <v>338.88656257000002</v>
      </c>
      <c r="Q641" s="167">
        <f t="shared" si="441"/>
        <v>0</v>
      </c>
      <c r="R641" s="168">
        <f t="shared" si="437"/>
        <v>0</v>
      </c>
      <c r="S641" s="113">
        <f t="shared" si="429"/>
        <v>0</v>
      </c>
      <c r="T641" s="123">
        <f t="shared" si="438"/>
        <v>9.4700000000000006E-2</v>
      </c>
      <c r="U641" s="121">
        <f t="shared" si="446"/>
        <v>11</v>
      </c>
      <c r="V641" s="121">
        <v>252</v>
      </c>
      <c r="W641" s="120">
        <f t="shared" si="430"/>
        <v>1.003957349</v>
      </c>
      <c r="X641" s="113">
        <f t="shared" si="431"/>
        <v>1.34109239</v>
      </c>
      <c r="Y641" s="113">
        <f t="shared" si="432"/>
        <v>0</v>
      </c>
      <c r="Z641" s="126" t="str">
        <f t="shared" si="442"/>
        <v>J=</v>
      </c>
      <c r="AA641" s="118">
        <f t="shared" si="44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33"/>
        <v>44879</v>
      </c>
      <c r="B642" s="113">
        <f t="shared" si="425"/>
        <v>340.22765496</v>
      </c>
      <c r="C642" s="183">
        <f t="shared" si="444"/>
        <v>291.96463927632419</v>
      </c>
      <c r="D642" s="114">
        <f t="shared" si="434"/>
        <v>6388.87</v>
      </c>
      <c r="E642" s="115">
        <f t="shared" si="448"/>
        <v>6370.34</v>
      </c>
      <c r="F642" s="116">
        <f t="shared" si="449"/>
        <v>44824</v>
      </c>
      <c r="G642" s="117">
        <f t="shared" si="426"/>
        <v>-2.9003564010536831E-3</v>
      </c>
      <c r="H642" s="118">
        <f t="shared" si="440"/>
        <v>44886</v>
      </c>
      <c r="I642" s="118">
        <f t="shared" si="427"/>
        <v>44886</v>
      </c>
      <c r="J642" s="119">
        <f t="shared" si="435"/>
        <v>20</v>
      </c>
      <c r="K642" s="119">
        <f t="shared" si="451"/>
        <v>16</v>
      </c>
      <c r="L642" s="8">
        <f t="shared" si="436"/>
        <v>1</v>
      </c>
      <c r="M642" s="120">
        <f t="shared" si="450"/>
        <v>1</v>
      </c>
      <c r="N642" s="120">
        <f t="shared" si="445"/>
        <v>1.1607109823228856</v>
      </c>
      <c r="O642" s="113">
        <f t="shared" si="447"/>
        <v>1.1607109799999999</v>
      </c>
      <c r="P642" s="113">
        <f t="shared" si="428"/>
        <v>338.88656257000002</v>
      </c>
      <c r="Q642" s="167">
        <f t="shared" si="441"/>
        <v>0</v>
      </c>
      <c r="R642" s="168">
        <f t="shared" si="437"/>
        <v>0</v>
      </c>
      <c r="S642" s="113">
        <f t="shared" si="429"/>
        <v>0</v>
      </c>
      <c r="T642" s="123">
        <f t="shared" si="438"/>
        <v>9.4700000000000006E-2</v>
      </c>
      <c r="U642" s="121">
        <f t="shared" si="446"/>
        <v>11</v>
      </c>
      <c r="V642" s="121">
        <v>252</v>
      </c>
      <c r="W642" s="120">
        <f t="shared" si="430"/>
        <v>1.003957349</v>
      </c>
      <c r="X642" s="113">
        <f t="shared" si="431"/>
        <v>1.34109239</v>
      </c>
      <c r="Y642" s="113">
        <f t="shared" si="432"/>
        <v>0</v>
      </c>
      <c r="Z642" s="126" t="str">
        <f t="shared" si="442"/>
        <v>J=</v>
      </c>
      <c r="AA642" s="118">
        <f t="shared" si="44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33"/>
        <v>44880</v>
      </c>
      <c r="B643" s="113">
        <f t="shared" si="425"/>
        <v>340.34983509</v>
      </c>
      <c r="C643" s="183">
        <f t="shared" si="444"/>
        <v>291.96463927632419</v>
      </c>
      <c r="D643" s="114">
        <f t="shared" si="434"/>
        <v>6388.87</v>
      </c>
      <c r="E643" s="115">
        <f t="shared" si="448"/>
        <v>6370.34</v>
      </c>
      <c r="F643" s="116">
        <f t="shared" si="449"/>
        <v>44824</v>
      </c>
      <c r="G643" s="117">
        <f t="shared" si="426"/>
        <v>-2.9003564010536831E-3</v>
      </c>
      <c r="H643" s="118">
        <f t="shared" si="440"/>
        <v>44886</v>
      </c>
      <c r="I643" s="118">
        <f t="shared" si="427"/>
        <v>44886</v>
      </c>
      <c r="J643" s="119">
        <f t="shared" si="435"/>
        <v>20</v>
      </c>
      <c r="K643" s="119">
        <f t="shared" si="451"/>
        <v>17</v>
      </c>
      <c r="L643" s="8">
        <f t="shared" si="436"/>
        <v>1</v>
      </c>
      <c r="M643" s="120">
        <f t="shared" si="450"/>
        <v>1</v>
      </c>
      <c r="N643" s="120">
        <f t="shared" si="445"/>
        <v>1.1607109823228856</v>
      </c>
      <c r="O643" s="113">
        <f t="shared" si="447"/>
        <v>1.1607109799999999</v>
      </c>
      <c r="P643" s="113">
        <f t="shared" si="428"/>
        <v>338.88656257000002</v>
      </c>
      <c r="Q643" s="167">
        <f t="shared" si="441"/>
        <v>0</v>
      </c>
      <c r="R643" s="168">
        <f t="shared" si="437"/>
        <v>0</v>
      </c>
      <c r="S643" s="113">
        <f t="shared" si="429"/>
        <v>0</v>
      </c>
      <c r="T643" s="123">
        <f t="shared" si="438"/>
        <v>9.4700000000000006E-2</v>
      </c>
      <c r="U643" s="121">
        <f t="shared" si="446"/>
        <v>12</v>
      </c>
      <c r="V643" s="121">
        <v>252</v>
      </c>
      <c r="W643" s="120">
        <f t="shared" si="430"/>
        <v>1.0043178829999999</v>
      </c>
      <c r="X643" s="113">
        <f t="shared" si="431"/>
        <v>1.4632725200000001</v>
      </c>
      <c r="Y643" s="113">
        <f t="shared" si="432"/>
        <v>0</v>
      </c>
      <c r="Z643" s="126" t="str">
        <f t="shared" si="442"/>
        <v>J=</v>
      </c>
      <c r="AA643" s="118">
        <f t="shared" si="44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33"/>
        <v>44881</v>
      </c>
      <c r="B644" s="113">
        <f t="shared" si="425"/>
        <v>340.34983509</v>
      </c>
      <c r="C644" s="183">
        <f t="shared" si="444"/>
        <v>291.96463927632419</v>
      </c>
      <c r="D644" s="114">
        <f t="shared" si="434"/>
        <v>6388.87</v>
      </c>
      <c r="E644" s="115">
        <f t="shared" si="448"/>
        <v>6370.34</v>
      </c>
      <c r="F644" s="116">
        <f t="shared" si="449"/>
        <v>44824</v>
      </c>
      <c r="G644" s="117">
        <f t="shared" si="426"/>
        <v>-2.9003564010536831E-3</v>
      </c>
      <c r="H644" s="118">
        <f t="shared" si="440"/>
        <v>44886</v>
      </c>
      <c r="I644" s="118">
        <f t="shared" si="427"/>
        <v>44886</v>
      </c>
      <c r="J644" s="119">
        <f t="shared" si="435"/>
        <v>20</v>
      </c>
      <c r="K644" s="119">
        <f t="shared" si="451"/>
        <v>17</v>
      </c>
      <c r="L644" s="8">
        <f t="shared" si="436"/>
        <v>1</v>
      </c>
      <c r="M644" s="120">
        <f t="shared" si="450"/>
        <v>1</v>
      </c>
      <c r="N644" s="120">
        <f t="shared" si="445"/>
        <v>1.1607109823228856</v>
      </c>
      <c r="O644" s="113">
        <f t="shared" si="447"/>
        <v>1.1607109799999999</v>
      </c>
      <c r="P644" s="113">
        <f t="shared" si="428"/>
        <v>338.88656257000002</v>
      </c>
      <c r="Q644" s="167">
        <f t="shared" si="441"/>
        <v>0</v>
      </c>
      <c r="R644" s="168">
        <f t="shared" si="437"/>
        <v>0</v>
      </c>
      <c r="S644" s="113">
        <f t="shared" si="429"/>
        <v>0</v>
      </c>
      <c r="T644" s="123">
        <f t="shared" si="438"/>
        <v>9.4700000000000006E-2</v>
      </c>
      <c r="U644" s="121">
        <f t="shared" si="446"/>
        <v>12</v>
      </c>
      <c r="V644" s="121">
        <v>252</v>
      </c>
      <c r="W644" s="120">
        <f t="shared" si="430"/>
        <v>1.0043178829999999</v>
      </c>
      <c r="X644" s="113">
        <f t="shared" si="431"/>
        <v>1.4632725200000001</v>
      </c>
      <c r="Y644" s="113">
        <f t="shared" si="432"/>
        <v>0</v>
      </c>
      <c r="Z644" s="126" t="str">
        <f t="shared" si="442"/>
        <v>J=</v>
      </c>
      <c r="AA644" s="118">
        <f t="shared" si="44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33"/>
        <v>44882</v>
      </c>
      <c r="B645" s="113">
        <f t="shared" si="425"/>
        <v>340.47205961000003</v>
      </c>
      <c r="C645" s="183">
        <f t="shared" si="444"/>
        <v>291.96463927632419</v>
      </c>
      <c r="D645" s="114">
        <f t="shared" si="434"/>
        <v>6388.87</v>
      </c>
      <c r="E645" s="115">
        <f t="shared" si="448"/>
        <v>6370.34</v>
      </c>
      <c r="F645" s="116">
        <f t="shared" si="449"/>
        <v>44824</v>
      </c>
      <c r="G645" s="117">
        <f t="shared" si="426"/>
        <v>-2.9003564010536831E-3</v>
      </c>
      <c r="H645" s="118">
        <f t="shared" si="440"/>
        <v>44886</v>
      </c>
      <c r="I645" s="118">
        <f t="shared" si="427"/>
        <v>44886</v>
      </c>
      <c r="J645" s="119">
        <f t="shared" si="435"/>
        <v>20</v>
      </c>
      <c r="K645" s="119">
        <f t="shared" si="451"/>
        <v>18</v>
      </c>
      <c r="L645" s="8">
        <f t="shared" si="436"/>
        <v>1</v>
      </c>
      <c r="M645" s="120">
        <f t="shared" si="450"/>
        <v>1</v>
      </c>
      <c r="N645" s="120">
        <f t="shared" si="445"/>
        <v>1.1607109823228856</v>
      </c>
      <c r="O645" s="113">
        <f t="shared" si="447"/>
        <v>1.1607109799999999</v>
      </c>
      <c r="P645" s="113">
        <f t="shared" si="428"/>
        <v>338.88656257000002</v>
      </c>
      <c r="Q645" s="167">
        <f t="shared" si="441"/>
        <v>0</v>
      </c>
      <c r="R645" s="168">
        <f t="shared" si="437"/>
        <v>0</v>
      </c>
      <c r="S645" s="113">
        <f t="shared" si="429"/>
        <v>0</v>
      </c>
      <c r="T645" s="123">
        <f t="shared" si="438"/>
        <v>9.4700000000000006E-2</v>
      </c>
      <c r="U645" s="121">
        <f t="shared" si="446"/>
        <v>13</v>
      </c>
      <c r="V645" s="121">
        <v>252</v>
      </c>
      <c r="W645" s="120">
        <f t="shared" si="430"/>
        <v>1.004678548</v>
      </c>
      <c r="X645" s="113">
        <f t="shared" si="431"/>
        <v>1.5854970399999999</v>
      </c>
      <c r="Y645" s="113">
        <f t="shared" si="432"/>
        <v>0</v>
      </c>
      <c r="Z645" s="126" t="str">
        <f t="shared" si="442"/>
        <v>J=</v>
      </c>
      <c r="AA645" s="118">
        <f t="shared" si="44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33"/>
        <v>44883</v>
      </c>
      <c r="B646" s="113">
        <f t="shared" si="425"/>
        <v>340.59432751000003</v>
      </c>
      <c r="C646" s="183">
        <f t="shared" si="444"/>
        <v>291.96463927632419</v>
      </c>
      <c r="D646" s="114">
        <f t="shared" si="434"/>
        <v>6388.87</v>
      </c>
      <c r="E646" s="115">
        <f t="shared" si="448"/>
        <v>6370.34</v>
      </c>
      <c r="F646" s="116">
        <f t="shared" si="449"/>
        <v>44824</v>
      </c>
      <c r="G646" s="117">
        <f t="shared" si="426"/>
        <v>-2.9003564010536831E-3</v>
      </c>
      <c r="H646" s="118">
        <f t="shared" si="440"/>
        <v>44886</v>
      </c>
      <c r="I646" s="118">
        <f t="shared" si="427"/>
        <v>44886</v>
      </c>
      <c r="J646" s="119">
        <f t="shared" si="435"/>
        <v>20</v>
      </c>
      <c r="K646" s="119">
        <f t="shared" si="451"/>
        <v>19</v>
      </c>
      <c r="L646" s="8">
        <f t="shared" si="436"/>
        <v>1</v>
      </c>
      <c r="M646" s="120">
        <f t="shared" si="450"/>
        <v>1</v>
      </c>
      <c r="N646" s="120">
        <f t="shared" si="445"/>
        <v>1.1607109823228856</v>
      </c>
      <c r="O646" s="113">
        <f t="shared" si="447"/>
        <v>1.1607109799999999</v>
      </c>
      <c r="P646" s="113">
        <f t="shared" si="428"/>
        <v>338.88656257000002</v>
      </c>
      <c r="Q646" s="167">
        <f t="shared" si="441"/>
        <v>0</v>
      </c>
      <c r="R646" s="168">
        <f t="shared" si="437"/>
        <v>0</v>
      </c>
      <c r="S646" s="113">
        <f t="shared" si="429"/>
        <v>0</v>
      </c>
      <c r="T646" s="123">
        <f t="shared" si="438"/>
        <v>9.4700000000000006E-2</v>
      </c>
      <c r="U646" s="121">
        <f t="shared" si="446"/>
        <v>14</v>
      </c>
      <c r="V646" s="121">
        <v>252</v>
      </c>
      <c r="W646" s="120">
        <f t="shared" si="430"/>
        <v>1.005039341</v>
      </c>
      <c r="X646" s="113">
        <f t="shared" si="431"/>
        <v>1.7077649399999999</v>
      </c>
      <c r="Y646" s="113">
        <f t="shared" si="432"/>
        <v>0</v>
      </c>
      <c r="Z646" s="126" t="str">
        <f t="shared" si="442"/>
        <v>J=</v>
      </c>
      <c r="AA646" s="118">
        <f t="shared" si="44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33"/>
        <v>44884</v>
      </c>
      <c r="B647" s="113">
        <f t="shared" si="425"/>
        <v>340.71663947000002</v>
      </c>
      <c r="C647" s="183">
        <f t="shared" si="444"/>
        <v>291.96463927632419</v>
      </c>
      <c r="D647" s="114">
        <f t="shared" si="434"/>
        <v>6388.87</v>
      </c>
      <c r="E647" s="115">
        <f t="shared" si="448"/>
        <v>6370.34</v>
      </c>
      <c r="F647" s="116">
        <f t="shared" si="449"/>
        <v>44824</v>
      </c>
      <c r="G647" s="117">
        <f t="shared" si="426"/>
        <v>-2.9003564010536831E-3</v>
      </c>
      <c r="H647" s="118">
        <f t="shared" si="440"/>
        <v>44886</v>
      </c>
      <c r="I647" s="118">
        <f t="shared" si="427"/>
        <v>44886</v>
      </c>
      <c r="J647" s="119">
        <f t="shared" si="435"/>
        <v>20</v>
      </c>
      <c r="K647" s="119">
        <f t="shared" si="451"/>
        <v>20</v>
      </c>
      <c r="L647" s="8">
        <f t="shared" si="436"/>
        <v>1</v>
      </c>
      <c r="M647" s="120">
        <f t="shared" si="450"/>
        <v>1</v>
      </c>
      <c r="N647" s="120">
        <f t="shared" si="445"/>
        <v>1.1607109823228856</v>
      </c>
      <c r="O647" s="113">
        <f t="shared" si="447"/>
        <v>1.1607109799999999</v>
      </c>
      <c r="P647" s="113">
        <f t="shared" si="428"/>
        <v>338.88656257000002</v>
      </c>
      <c r="Q647" s="167">
        <f t="shared" si="441"/>
        <v>0</v>
      </c>
      <c r="R647" s="168">
        <f t="shared" si="437"/>
        <v>0</v>
      </c>
      <c r="S647" s="113">
        <f t="shared" si="429"/>
        <v>0</v>
      </c>
      <c r="T647" s="123">
        <f t="shared" si="438"/>
        <v>9.4700000000000006E-2</v>
      </c>
      <c r="U647" s="121">
        <f t="shared" si="446"/>
        <v>15</v>
      </c>
      <c r="V647" s="121">
        <v>252</v>
      </c>
      <c r="W647" s="120">
        <f t="shared" si="430"/>
        <v>1.0054002639999999</v>
      </c>
      <c r="X647" s="113">
        <f t="shared" si="431"/>
        <v>1.8300768999999999</v>
      </c>
      <c r="Y647" s="113">
        <f t="shared" si="432"/>
        <v>0</v>
      </c>
      <c r="Z647" s="126" t="str">
        <f t="shared" si="442"/>
        <v>J=</v>
      </c>
      <c r="AA647" s="118">
        <f t="shared" si="44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33"/>
        <v>44885</v>
      </c>
      <c r="B648" s="113">
        <f t="shared" si="425"/>
        <v>340.71663947000002</v>
      </c>
      <c r="C648" s="183">
        <f t="shared" si="444"/>
        <v>291.96463927632419</v>
      </c>
      <c r="D648" s="114">
        <f t="shared" si="434"/>
        <v>6388.87</v>
      </c>
      <c r="E648" s="115">
        <f t="shared" si="448"/>
        <v>6370.34</v>
      </c>
      <c r="F648" s="116">
        <f t="shared" si="449"/>
        <v>44824</v>
      </c>
      <c r="G648" s="117">
        <f t="shared" si="426"/>
        <v>-2.9003564010536831E-3</v>
      </c>
      <c r="H648" s="118">
        <f t="shared" si="440"/>
        <v>44915</v>
      </c>
      <c r="I648" s="118">
        <f t="shared" si="427"/>
        <v>44886</v>
      </c>
      <c r="J648" s="119">
        <f t="shared" si="435"/>
        <v>20</v>
      </c>
      <c r="K648" s="119">
        <f t="shared" si="451"/>
        <v>20</v>
      </c>
      <c r="L648" s="8">
        <f t="shared" si="436"/>
        <v>1</v>
      </c>
      <c r="M648" s="120">
        <f t="shared" si="450"/>
        <v>1</v>
      </c>
      <c r="N648" s="120">
        <f t="shared" si="445"/>
        <v>1.1607109823228856</v>
      </c>
      <c r="O648" s="113">
        <f t="shared" si="447"/>
        <v>1.1607109799999999</v>
      </c>
      <c r="P648" s="113">
        <f t="shared" si="428"/>
        <v>338.88656257000002</v>
      </c>
      <c r="Q648" s="167">
        <f t="shared" si="441"/>
        <v>0</v>
      </c>
      <c r="R648" s="168">
        <f t="shared" si="437"/>
        <v>0</v>
      </c>
      <c r="S648" s="113">
        <f t="shared" si="429"/>
        <v>0</v>
      </c>
      <c r="T648" s="123">
        <f t="shared" si="438"/>
        <v>9.4700000000000006E-2</v>
      </c>
      <c r="U648" s="121">
        <f t="shared" si="446"/>
        <v>15</v>
      </c>
      <c r="V648" s="121">
        <v>252</v>
      </c>
      <c r="W648" s="120">
        <f t="shared" si="430"/>
        <v>1.0054002639999999</v>
      </c>
      <c r="X648" s="113">
        <f t="shared" si="431"/>
        <v>1.8300768999999999</v>
      </c>
      <c r="Y648" s="113">
        <f t="shared" si="432"/>
        <v>0</v>
      </c>
      <c r="Z648" s="126" t="str">
        <f t="shared" si="442"/>
        <v>J=</v>
      </c>
      <c r="AA648" s="118">
        <f t="shared" si="44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33"/>
        <v>44886</v>
      </c>
      <c r="B649" s="113">
        <f t="shared" si="425"/>
        <v>340.71663947000002</v>
      </c>
      <c r="C649" s="183">
        <f t="shared" si="444"/>
        <v>291.96463927632419</v>
      </c>
      <c r="D649" s="114">
        <f t="shared" si="434"/>
        <v>6388.87</v>
      </c>
      <c r="E649" s="115">
        <f t="shared" si="448"/>
        <v>6370.34</v>
      </c>
      <c r="F649" s="116">
        <f t="shared" si="449"/>
        <v>44824</v>
      </c>
      <c r="G649" s="117">
        <f t="shared" si="426"/>
        <v>-2.9003564010536831E-3</v>
      </c>
      <c r="H649" s="118">
        <f t="shared" si="440"/>
        <v>44915</v>
      </c>
      <c r="I649" s="118">
        <f t="shared" si="427"/>
        <v>44886</v>
      </c>
      <c r="J649" s="119">
        <f t="shared" si="435"/>
        <v>20</v>
      </c>
      <c r="K649" s="119">
        <f t="shared" si="451"/>
        <v>20</v>
      </c>
      <c r="L649" s="8">
        <f t="shared" si="436"/>
        <v>1</v>
      </c>
      <c r="M649" s="120">
        <f t="shared" si="450"/>
        <v>1</v>
      </c>
      <c r="N649" s="120">
        <f t="shared" si="445"/>
        <v>1.1607109823228856</v>
      </c>
      <c r="O649" s="113">
        <f t="shared" si="447"/>
        <v>1.1607109799999999</v>
      </c>
      <c r="P649" s="113">
        <f t="shared" si="428"/>
        <v>338.88656257000002</v>
      </c>
      <c r="Q649" s="167">
        <f t="shared" si="441"/>
        <v>21</v>
      </c>
      <c r="R649" s="168">
        <f t="shared" si="437"/>
        <v>7.7979967690638072E-2</v>
      </c>
      <c r="S649" s="113">
        <f t="shared" si="429"/>
        <v>26.426363200000001</v>
      </c>
      <c r="T649" s="123">
        <f t="shared" si="438"/>
        <v>9.4700000000000006E-2</v>
      </c>
      <c r="U649" s="121">
        <f t="shared" si="446"/>
        <v>15</v>
      </c>
      <c r="V649" s="121">
        <v>252</v>
      </c>
      <c r="W649" s="120">
        <f t="shared" si="430"/>
        <v>1.0054002639999999</v>
      </c>
      <c r="X649" s="113">
        <f t="shared" si="431"/>
        <v>1.8300768999999999</v>
      </c>
      <c r="Y649" s="113">
        <f t="shared" si="432"/>
        <v>28.256440099999999</v>
      </c>
      <c r="Z649" s="126" t="str">
        <f t="shared" si="442"/>
        <v>J=</v>
      </c>
      <c r="AA649" s="118">
        <f t="shared" si="44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33"/>
        <v>44887</v>
      </c>
      <c r="B650" s="113">
        <f t="shared" ref="B650:B713" si="452">(P650+X650)</f>
        <v>312.65999035999999</v>
      </c>
      <c r="C650" s="183">
        <f t="shared" si="444"/>
        <v>269.19724613940394</v>
      </c>
      <c r="D650" s="114">
        <f t="shared" si="434"/>
        <v>6370.34</v>
      </c>
      <c r="E650" s="115">
        <f t="shared" si="448"/>
        <v>6407.93</v>
      </c>
      <c r="F650" s="116">
        <f t="shared" si="449"/>
        <v>44855</v>
      </c>
      <c r="G650" s="117">
        <f t="shared" ref="G650:G713" si="453">(E650/D650)-1</f>
        <v>5.9007839455980093E-3</v>
      </c>
      <c r="H650" s="118">
        <f t="shared" si="440"/>
        <v>44915</v>
      </c>
      <c r="I650" s="118">
        <f t="shared" ref="I650:I713" si="454">IF(A650&gt;I649,H650,I649)</f>
        <v>44915</v>
      </c>
      <c r="J650" s="119">
        <f t="shared" si="435"/>
        <v>21</v>
      </c>
      <c r="K650" s="119">
        <f t="shared" si="451"/>
        <v>1</v>
      </c>
      <c r="L650" s="8">
        <f t="shared" si="436"/>
        <v>1.0002802</v>
      </c>
      <c r="M650" s="120">
        <f t="shared" si="450"/>
        <v>1</v>
      </c>
      <c r="N650" s="120">
        <f t="shared" si="445"/>
        <v>1.1607109823228856</v>
      </c>
      <c r="O650" s="113">
        <f t="shared" si="447"/>
        <v>1.16103621</v>
      </c>
      <c r="P650" s="113">
        <f t="shared" ref="P650:P713" si="455">TRUNC(C650*O650,8)</f>
        <v>312.54775039999998</v>
      </c>
      <c r="Q650" s="167">
        <f t="shared" si="441"/>
        <v>0</v>
      </c>
      <c r="R650" s="168">
        <f t="shared" si="437"/>
        <v>0</v>
      </c>
      <c r="S650" s="113">
        <f t="shared" ref="S650:S713" si="456">IF(R650&gt;0,TRUNC(R650*P650,8),0)</f>
        <v>0</v>
      </c>
      <c r="T650" s="123">
        <f t="shared" si="438"/>
        <v>9.4700000000000006E-2</v>
      </c>
      <c r="U650" s="121">
        <f t="shared" si="446"/>
        <v>1</v>
      </c>
      <c r="V650" s="121">
        <v>252</v>
      </c>
      <c r="W650" s="120">
        <f t="shared" ref="W650:W713" si="457">ROUND((1+T650)^TRUNC((U650/V650),9),9)</f>
        <v>1.000359113</v>
      </c>
      <c r="X650" s="113">
        <f t="shared" ref="X650:X713" si="458">TRUNC((P650*(W650-1)),8)</f>
        <v>0.11223996</v>
      </c>
      <c r="Y650" s="113">
        <f t="shared" ref="Y650:Y713" si="459">IF(Q650&gt;0,S650+X650,0)</f>
        <v>0</v>
      </c>
      <c r="Z650" s="126" t="str">
        <f t="shared" si="442"/>
        <v>J=</v>
      </c>
      <c r="AA650" s="118">
        <f t="shared" si="44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60">(A650+1)</f>
        <v>44888</v>
      </c>
      <c r="B651" s="113">
        <f t="shared" si="452"/>
        <v>312.85990910000004</v>
      </c>
      <c r="C651" s="183">
        <f t="shared" si="444"/>
        <v>269.19724613940394</v>
      </c>
      <c r="D651" s="114">
        <f t="shared" ref="D651:D714" si="461">IF(E651=E650,D650,E650)</f>
        <v>6370.34</v>
      </c>
      <c r="E651" s="115">
        <f t="shared" si="448"/>
        <v>6407.93</v>
      </c>
      <c r="F651" s="116">
        <f t="shared" si="449"/>
        <v>44855</v>
      </c>
      <c r="G651" s="117">
        <f t="shared" si="453"/>
        <v>5.9007839455980093E-3</v>
      </c>
      <c r="H651" s="118">
        <f t="shared" si="440"/>
        <v>44915</v>
      </c>
      <c r="I651" s="118">
        <f t="shared" si="454"/>
        <v>44915</v>
      </c>
      <c r="J651" s="119">
        <f t="shared" ref="J651:J714" si="462">IF(I651=I650,J650,NETWORKDAYS(I650,I651,$AD$148:$AD$502)-1)</f>
        <v>21</v>
      </c>
      <c r="K651" s="119">
        <f t="shared" si="451"/>
        <v>2</v>
      </c>
      <c r="L651" s="8">
        <f t="shared" ref="L651:L714" si="463">IF(E651&lt;D651,1,TRUNC((E651/D651)^TRUNC((K651/J651),9),8))</f>
        <v>1.0005604800000001</v>
      </c>
      <c r="M651" s="120">
        <f t="shared" si="450"/>
        <v>1</v>
      </c>
      <c r="N651" s="120">
        <f t="shared" si="445"/>
        <v>1.1607109823228856</v>
      </c>
      <c r="O651" s="113">
        <f t="shared" si="447"/>
        <v>1.16136153</v>
      </c>
      <c r="P651" s="113">
        <f t="shared" si="455"/>
        <v>312.63532564000002</v>
      </c>
      <c r="Q651" s="167">
        <f t="shared" si="441"/>
        <v>0</v>
      </c>
      <c r="R651" s="168">
        <f t="shared" ref="R651:R714" si="464">IF(Q651&gt;0,VLOOKUP($A651,$AD$10:$AI$140,6),0)</f>
        <v>0</v>
      </c>
      <c r="S651" s="113">
        <f t="shared" si="456"/>
        <v>0</v>
      </c>
      <c r="T651" s="123">
        <f t="shared" ref="T651:T714" si="465">(T650)</f>
        <v>9.4700000000000006E-2</v>
      </c>
      <c r="U651" s="121">
        <f t="shared" si="446"/>
        <v>2</v>
      </c>
      <c r="V651" s="121">
        <v>252</v>
      </c>
      <c r="W651" s="120">
        <f t="shared" si="457"/>
        <v>1.0007183559999999</v>
      </c>
      <c r="X651" s="113">
        <f t="shared" si="458"/>
        <v>0.22458346000000001</v>
      </c>
      <c r="Y651" s="113">
        <f t="shared" si="459"/>
        <v>0</v>
      </c>
      <c r="Z651" s="126" t="str">
        <f t="shared" si="442"/>
        <v>J=</v>
      </c>
      <c r="AA651" s="118">
        <f t="shared" si="44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60"/>
        <v>44889</v>
      </c>
      <c r="B652" s="113">
        <f t="shared" si="452"/>
        <v>313.05995774999997</v>
      </c>
      <c r="C652" s="183">
        <f t="shared" si="444"/>
        <v>269.19724613940394</v>
      </c>
      <c r="D652" s="114">
        <f t="shared" si="461"/>
        <v>6370.34</v>
      </c>
      <c r="E652" s="115">
        <f t="shared" si="448"/>
        <v>6407.93</v>
      </c>
      <c r="F652" s="116">
        <f t="shared" si="449"/>
        <v>44855</v>
      </c>
      <c r="G652" s="117">
        <f t="shared" si="453"/>
        <v>5.9007839455980093E-3</v>
      </c>
      <c r="H652" s="118">
        <f t="shared" ref="H652:H715" si="466">IF(DAY(A652)=H$9,VLOOKUP(A652,AH$118:AN$450,4),H651)</f>
        <v>44915</v>
      </c>
      <c r="I652" s="118">
        <f t="shared" si="454"/>
        <v>44915</v>
      </c>
      <c r="J652" s="119">
        <f t="shared" si="462"/>
        <v>21</v>
      </c>
      <c r="K652" s="119">
        <f t="shared" si="451"/>
        <v>3</v>
      </c>
      <c r="L652" s="8">
        <f t="shared" si="463"/>
        <v>1.00084084</v>
      </c>
      <c r="M652" s="120">
        <f t="shared" si="450"/>
        <v>1</v>
      </c>
      <c r="N652" s="120">
        <f t="shared" si="445"/>
        <v>1.1607109823228856</v>
      </c>
      <c r="O652" s="113">
        <f t="shared" si="447"/>
        <v>1.16168695</v>
      </c>
      <c r="P652" s="113">
        <f t="shared" si="455"/>
        <v>312.72292780999999</v>
      </c>
      <c r="Q652" s="167">
        <f t="shared" ref="Q652:Q715" si="467">IF(VLOOKUP(A652,AD$10:AK$140,8)=VLOOKUP(A651,AD$10:AK$140,8),0,VLOOKUP(A652,AD$10:AK$140,8))</f>
        <v>0</v>
      </c>
      <c r="R652" s="168">
        <f t="shared" si="464"/>
        <v>0</v>
      </c>
      <c r="S652" s="113">
        <f t="shared" si="456"/>
        <v>0</v>
      </c>
      <c r="T652" s="123">
        <f t="shared" si="465"/>
        <v>9.4700000000000006E-2</v>
      </c>
      <c r="U652" s="121">
        <f t="shared" si="446"/>
        <v>3</v>
      </c>
      <c r="V652" s="121">
        <v>252</v>
      </c>
      <c r="W652" s="120">
        <f t="shared" si="457"/>
        <v>1.001077727</v>
      </c>
      <c r="X652" s="113">
        <f t="shared" si="458"/>
        <v>0.33702993999999997</v>
      </c>
      <c r="Y652" s="113">
        <f t="shared" si="459"/>
        <v>0</v>
      </c>
      <c r="Z652" s="126" t="str">
        <f t="shared" ref="Z652:Z715" si="468">IF($Q651&gt;0,VLOOKUP($A651,$AD$10:$AM$140,9),Z651)</f>
        <v>J=</v>
      </c>
      <c r="AA652" s="118">
        <f t="shared" ref="AA652:AA715" si="469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60"/>
        <v>44890</v>
      </c>
      <c r="B653" s="113">
        <f t="shared" si="452"/>
        <v>313.26013429</v>
      </c>
      <c r="C653" s="183">
        <f t="shared" si="444"/>
        <v>269.19724613940394</v>
      </c>
      <c r="D653" s="114">
        <f t="shared" si="461"/>
        <v>6370.34</v>
      </c>
      <c r="E653" s="115">
        <f t="shared" si="448"/>
        <v>6407.93</v>
      </c>
      <c r="F653" s="116">
        <f t="shared" si="449"/>
        <v>44855</v>
      </c>
      <c r="G653" s="117">
        <f t="shared" si="453"/>
        <v>5.9007839455980093E-3</v>
      </c>
      <c r="H653" s="118">
        <f t="shared" si="466"/>
        <v>44915</v>
      </c>
      <c r="I653" s="118">
        <f t="shared" si="454"/>
        <v>44915</v>
      </c>
      <c r="J653" s="119">
        <f t="shared" si="462"/>
        <v>21</v>
      </c>
      <c r="K653" s="119">
        <f t="shared" si="451"/>
        <v>4</v>
      </c>
      <c r="L653" s="8">
        <f t="shared" si="463"/>
        <v>1.00112128</v>
      </c>
      <c r="M653" s="120">
        <f t="shared" si="450"/>
        <v>1</v>
      </c>
      <c r="N653" s="120">
        <f t="shared" si="445"/>
        <v>1.1607109823228856</v>
      </c>
      <c r="O653" s="113">
        <f t="shared" si="447"/>
        <v>1.1620124599999999</v>
      </c>
      <c r="P653" s="113">
        <f t="shared" si="455"/>
        <v>312.81055421000002</v>
      </c>
      <c r="Q653" s="167">
        <f t="shared" si="467"/>
        <v>0</v>
      </c>
      <c r="R653" s="168">
        <f t="shared" si="464"/>
        <v>0</v>
      </c>
      <c r="S653" s="113">
        <f t="shared" si="456"/>
        <v>0</v>
      </c>
      <c r="T653" s="123">
        <f t="shared" si="465"/>
        <v>9.4700000000000006E-2</v>
      </c>
      <c r="U653" s="121">
        <f t="shared" si="446"/>
        <v>4</v>
      </c>
      <c r="V653" s="121">
        <v>252</v>
      </c>
      <c r="W653" s="120">
        <f t="shared" si="457"/>
        <v>1.0014372279999999</v>
      </c>
      <c r="X653" s="113">
        <f t="shared" si="458"/>
        <v>0.44958007999999999</v>
      </c>
      <c r="Y653" s="113">
        <f t="shared" si="459"/>
        <v>0</v>
      </c>
      <c r="Z653" s="126" t="str">
        <f t="shared" si="468"/>
        <v>J=</v>
      </c>
      <c r="AA653" s="118">
        <f t="shared" si="46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60"/>
        <v>44891</v>
      </c>
      <c r="B654" s="113">
        <f t="shared" si="452"/>
        <v>313.46043815000002</v>
      </c>
      <c r="C654" s="183">
        <f t="shared" si="444"/>
        <v>269.19724613940394</v>
      </c>
      <c r="D654" s="114">
        <f t="shared" si="461"/>
        <v>6370.34</v>
      </c>
      <c r="E654" s="115">
        <f t="shared" si="448"/>
        <v>6407.93</v>
      </c>
      <c r="F654" s="116">
        <f t="shared" si="449"/>
        <v>44855</v>
      </c>
      <c r="G654" s="117">
        <f t="shared" si="453"/>
        <v>5.9007839455980093E-3</v>
      </c>
      <c r="H654" s="118">
        <f t="shared" si="466"/>
        <v>44915</v>
      </c>
      <c r="I654" s="118">
        <f t="shared" si="454"/>
        <v>44915</v>
      </c>
      <c r="J654" s="119">
        <f t="shared" si="462"/>
        <v>21</v>
      </c>
      <c r="K654" s="119">
        <f t="shared" si="451"/>
        <v>5</v>
      </c>
      <c r="L654" s="8">
        <f t="shared" si="463"/>
        <v>1.0014018</v>
      </c>
      <c r="M654" s="120">
        <f t="shared" si="450"/>
        <v>1</v>
      </c>
      <c r="N654" s="120">
        <f t="shared" si="445"/>
        <v>1.1607109823228856</v>
      </c>
      <c r="O654" s="113">
        <f t="shared" si="447"/>
        <v>1.16233806</v>
      </c>
      <c r="P654" s="113">
        <f t="shared" si="455"/>
        <v>312.89820483</v>
      </c>
      <c r="Q654" s="167">
        <f t="shared" si="467"/>
        <v>0</v>
      </c>
      <c r="R654" s="168">
        <f t="shared" si="464"/>
        <v>0</v>
      </c>
      <c r="S654" s="113">
        <f t="shared" si="456"/>
        <v>0</v>
      </c>
      <c r="T654" s="123">
        <f t="shared" si="465"/>
        <v>9.4700000000000006E-2</v>
      </c>
      <c r="U654" s="121">
        <f t="shared" si="446"/>
        <v>5</v>
      </c>
      <c r="V654" s="121">
        <v>252</v>
      </c>
      <c r="W654" s="120">
        <f t="shared" si="457"/>
        <v>1.001796857</v>
      </c>
      <c r="X654" s="113">
        <f t="shared" si="458"/>
        <v>0.56223332000000004</v>
      </c>
      <c r="Y654" s="113">
        <f t="shared" si="459"/>
        <v>0</v>
      </c>
      <c r="Z654" s="126" t="str">
        <f t="shared" si="468"/>
        <v>J=</v>
      </c>
      <c r="AA654" s="118">
        <f t="shared" si="46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60"/>
        <v>44892</v>
      </c>
      <c r="B655" s="113">
        <f t="shared" si="452"/>
        <v>313.46043815000002</v>
      </c>
      <c r="C655" s="183">
        <f t="shared" ref="C655:C718" si="470">C654-(S654/O654)</f>
        <v>269.19724613940394</v>
      </c>
      <c r="D655" s="114">
        <f t="shared" si="461"/>
        <v>6370.34</v>
      </c>
      <c r="E655" s="115">
        <f t="shared" si="448"/>
        <v>6407.93</v>
      </c>
      <c r="F655" s="116">
        <f t="shared" si="449"/>
        <v>44855</v>
      </c>
      <c r="G655" s="117">
        <f t="shared" si="453"/>
        <v>5.9007839455980093E-3</v>
      </c>
      <c r="H655" s="118">
        <f t="shared" si="466"/>
        <v>44915</v>
      </c>
      <c r="I655" s="118">
        <f t="shared" si="454"/>
        <v>44915</v>
      </c>
      <c r="J655" s="119">
        <f t="shared" si="462"/>
        <v>21</v>
      </c>
      <c r="K655" s="119">
        <f t="shared" si="451"/>
        <v>5</v>
      </c>
      <c r="L655" s="8">
        <f t="shared" si="463"/>
        <v>1.0014018</v>
      </c>
      <c r="M655" s="120">
        <f t="shared" si="450"/>
        <v>1</v>
      </c>
      <c r="N655" s="120">
        <f t="shared" si="445"/>
        <v>1.1607109823228856</v>
      </c>
      <c r="O655" s="113">
        <f t="shared" si="447"/>
        <v>1.16233806</v>
      </c>
      <c r="P655" s="113">
        <f t="shared" si="455"/>
        <v>312.89820483</v>
      </c>
      <c r="Q655" s="167">
        <f t="shared" si="467"/>
        <v>0</v>
      </c>
      <c r="R655" s="168">
        <f t="shared" si="464"/>
        <v>0</v>
      </c>
      <c r="S655" s="113">
        <f t="shared" si="456"/>
        <v>0</v>
      </c>
      <c r="T655" s="123">
        <f t="shared" si="465"/>
        <v>9.4700000000000006E-2</v>
      </c>
      <c r="U655" s="121">
        <f t="shared" si="446"/>
        <v>5</v>
      </c>
      <c r="V655" s="121">
        <v>252</v>
      </c>
      <c r="W655" s="120">
        <f t="shared" si="457"/>
        <v>1.001796857</v>
      </c>
      <c r="X655" s="113">
        <f t="shared" si="458"/>
        <v>0.56223332000000004</v>
      </c>
      <c r="Y655" s="113">
        <f t="shared" si="459"/>
        <v>0</v>
      </c>
      <c r="Z655" s="126" t="str">
        <f t="shared" si="468"/>
        <v>J=</v>
      </c>
      <c r="AA655" s="118">
        <f t="shared" si="46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60"/>
        <v>44893</v>
      </c>
      <c r="B656" s="113">
        <f t="shared" si="452"/>
        <v>313.46043815000002</v>
      </c>
      <c r="C656" s="183">
        <f t="shared" si="470"/>
        <v>269.19724613940394</v>
      </c>
      <c r="D656" s="114">
        <f t="shared" si="461"/>
        <v>6370.34</v>
      </c>
      <c r="E656" s="115">
        <f t="shared" si="448"/>
        <v>6407.93</v>
      </c>
      <c r="F656" s="116">
        <f t="shared" si="449"/>
        <v>44855</v>
      </c>
      <c r="G656" s="117">
        <f t="shared" si="453"/>
        <v>5.9007839455980093E-3</v>
      </c>
      <c r="H656" s="118">
        <f t="shared" si="466"/>
        <v>44915</v>
      </c>
      <c r="I656" s="118">
        <f t="shared" si="454"/>
        <v>44915</v>
      </c>
      <c r="J656" s="119">
        <f t="shared" si="462"/>
        <v>21</v>
      </c>
      <c r="K656" s="119">
        <f t="shared" si="451"/>
        <v>5</v>
      </c>
      <c r="L656" s="8">
        <f t="shared" si="463"/>
        <v>1.0014018</v>
      </c>
      <c r="M656" s="120">
        <f t="shared" si="450"/>
        <v>1</v>
      </c>
      <c r="N656" s="120">
        <f t="shared" si="445"/>
        <v>1.1607109823228856</v>
      </c>
      <c r="O656" s="113">
        <f t="shared" si="447"/>
        <v>1.16233806</v>
      </c>
      <c r="P656" s="113">
        <f t="shared" si="455"/>
        <v>312.89820483</v>
      </c>
      <c r="Q656" s="167">
        <f t="shared" si="467"/>
        <v>0</v>
      </c>
      <c r="R656" s="168">
        <f t="shared" si="464"/>
        <v>0</v>
      </c>
      <c r="S656" s="113">
        <f t="shared" si="456"/>
        <v>0</v>
      </c>
      <c r="T656" s="123">
        <f t="shared" si="465"/>
        <v>9.4700000000000006E-2</v>
      </c>
      <c r="U656" s="121">
        <f t="shared" si="446"/>
        <v>5</v>
      </c>
      <c r="V656" s="121">
        <v>252</v>
      </c>
      <c r="W656" s="120">
        <f t="shared" si="457"/>
        <v>1.001796857</v>
      </c>
      <c r="X656" s="113">
        <f t="shared" si="458"/>
        <v>0.56223332000000004</v>
      </c>
      <c r="Y656" s="113">
        <f t="shared" si="459"/>
        <v>0</v>
      </c>
      <c r="Z656" s="126" t="str">
        <f t="shared" si="468"/>
        <v>J=</v>
      </c>
      <c r="AA656" s="118">
        <f t="shared" si="46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60"/>
        <v>44894</v>
      </c>
      <c r="B657" s="113">
        <f t="shared" si="452"/>
        <v>313.66087002999996</v>
      </c>
      <c r="C657" s="183">
        <f t="shared" si="470"/>
        <v>269.19724613940394</v>
      </c>
      <c r="D657" s="114">
        <f t="shared" si="461"/>
        <v>6370.34</v>
      </c>
      <c r="E657" s="115">
        <f t="shared" si="448"/>
        <v>6407.93</v>
      </c>
      <c r="F657" s="116">
        <f t="shared" si="449"/>
        <v>44855</v>
      </c>
      <c r="G657" s="117">
        <f t="shared" si="453"/>
        <v>5.9007839455980093E-3</v>
      </c>
      <c r="H657" s="118">
        <f t="shared" si="466"/>
        <v>44915</v>
      </c>
      <c r="I657" s="118">
        <f t="shared" si="454"/>
        <v>44915</v>
      </c>
      <c r="J657" s="119">
        <f t="shared" si="462"/>
        <v>21</v>
      </c>
      <c r="K657" s="119">
        <f t="shared" si="451"/>
        <v>6</v>
      </c>
      <c r="L657" s="8">
        <f t="shared" si="463"/>
        <v>1.00168239</v>
      </c>
      <c r="M657" s="120">
        <f t="shared" si="450"/>
        <v>1</v>
      </c>
      <c r="N657" s="120">
        <f t="shared" si="445"/>
        <v>1.1607109823228856</v>
      </c>
      <c r="O657" s="113">
        <f t="shared" si="447"/>
        <v>1.1626637500000001</v>
      </c>
      <c r="P657" s="113">
        <f t="shared" si="455"/>
        <v>312.98587967999998</v>
      </c>
      <c r="Q657" s="167">
        <f t="shared" si="467"/>
        <v>0</v>
      </c>
      <c r="R657" s="168">
        <f t="shared" si="464"/>
        <v>0</v>
      </c>
      <c r="S657" s="113">
        <f t="shared" si="456"/>
        <v>0</v>
      </c>
      <c r="T657" s="123">
        <f t="shared" si="465"/>
        <v>9.4700000000000006E-2</v>
      </c>
      <c r="U657" s="121">
        <f t="shared" si="446"/>
        <v>6</v>
      </c>
      <c r="V657" s="121">
        <v>252</v>
      </c>
      <c r="W657" s="120">
        <f t="shared" si="457"/>
        <v>1.0021566159999999</v>
      </c>
      <c r="X657" s="113">
        <f t="shared" si="458"/>
        <v>0.67499034999999996</v>
      </c>
      <c r="Y657" s="113">
        <f t="shared" si="459"/>
        <v>0</v>
      </c>
      <c r="Z657" s="126" t="str">
        <f t="shared" si="468"/>
        <v>J=</v>
      </c>
      <c r="AA657" s="118">
        <f t="shared" si="469"/>
        <v>44915</v>
      </c>
      <c r="AB657" s="188" t="s">
        <v>130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99">
        <f t="shared" si="460"/>
        <v>44895</v>
      </c>
      <c r="B658" s="200">
        <f t="shared" si="452"/>
        <v>313.86142966999995</v>
      </c>
      <c r="C658" s="200">
        <f t="shared" si="470"/>
        <v>269.19724613940394</v>
      </c>
      <c r="D658" s="201">
        <f t="shared" si="461"/>
        <v>6370.34</v>
      </c>
      <c r="E658" s="202">
        <f t="shared" si="448"/>
        <v>6407.93</v>
      </c>
      <c r="F658" s="203">
        <f t="shared" si="449"/>
        <v>44855</v>
      </c>
      <c r="G658" s="204">
        <f t="shared" si="453"/>
        <v>5.9007839455980093E-3</v>
      </c>
      <c r="H658" s="199">
        <f t="shared" si="466"/>
        <v>44915</v>
      </c>
      <c r="I658" s="199">
        <f t="shared" si="454"/>
        <v>44915</v>
      </c>
      <c r="J658" s="205">
        <f t="shared" si="462"/>
        <v>21</v>
      </c>
      <c r="K658" s="205">
        <f t="shared" si="451"/>
        <v>7</v>
      </c>
      <c r="L658" s="200">
        <f t="shared" si="463"/>
        <v>1.00196307</v>
      </c>
      <c r="M658" s="206">
        <f t="shared" si="450"/>
        <v>1</v>
      </c>
      <c r="N658" s="206">
        <f t="shared" si="445"/>
        <v>1.1607109823228856</v>
      </c>
      <c r="O658" s="200">
        <f t="shared" si="447"/>
        <v>1.1629895299999999</v>
      </c>
      <c r="P658" s="200">
        <f t="shared" si="455"/>
        <v>313.07357875999998</v>
      </c>
      <c r="Q658" s="207">
        <v>21.5</v>
      </c>
      <c r="R658" s="191">
        <f>S658/P658</f>
        <v>4.8380982387566593E-3</v>
      </c>
      <c r="S658" s="200">
        <v>1.51468073</v>
      </c>
      <c r="T658" s="208">
        <f t="shared" si="465"/>
        <v>9.4700000000000006E-2</v>
      </c>
      <c r="U658" s="207">
        <f t="shared" si="446"/>
        <v>7</v>
      </c>
      <c r="V658" s="207">
        <v>252</v>
      </c>
      <c r="W658" s="206">
        <f t="shared" si="457"/>
        <v>1.0025165039999999</v>
      </c>
      <c r="X658" s="200">
        <f t="shared" si="458"/>
        <v>0.78785090999999996</v>
      </c>
      <c r="Y658" s="200">
        <f t="shared" si="459"/>
        <v>2.3025316399999998</v>
      </c>
      <c r="Z658" s="209" t="str">
        <f t="shared" si="468"/>
        <v>J=</v>
      </c>
      <c r="AA658" s="199">
        <f t="shared" si="469"/>
        <v>44915</v>
      </c>
      <c r="AB658" s="183">
        <f>P658-S658</f>
        <v>311.55889802999997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60"/>
        <v>44896</v>
      </c>
      <c r="B659" s="113">
        <f t="shared" si="452"/>
        <v>311.75811312000002</v>
      </c>
      <c r="C659" s="183">
        <f t="shared" si="470"/>
        <v>267.89484341699938</v>
      </c>
      <c r="D659" s="114">
        <f t="shared" si="461"/>
        <v>6370.34</v>
      </c>
      <c r="E659" s="115">
        <f t="shared" si="448"/>
        <v>6407.93</v>
      </c>
      <c r="F659" s="116">
        <f t="shared" si="449"/>
        <v>44855</v>
      </c>
      <c r="G659" s="117">
        <f t="shared" si="453"/>
        <v>5.9007839455980093E-3</v>
      </c>
      <c r="H659" s="118">
        <f t="shared" si="466"/>
        <v>44915</v>
      </c>
      <c r="I659" s="118">
        <f t="shared" si="454"/>
        <v>44915</v>
      </c>
      <c r="J659" s="119">
        <f t="shared" si="462"/>
        <v>21</v>
      </c>
      <c r="K659" s="119">
        <f t="shared" si="451"/>
        <v>8</v>
      </c>
      <c r="L659" s="8">
        <f t="shared" si="463"/>
        <v>1.0022438199999999</v>
      </c>
      <c r="M659" s="120">
        <f t="shared" si="450"/>
        <v>1</v>
      </c>
      <c r="N659" s="120">
        <f t="shared" si="445"/>
        <v>1.1607109823228856</v>
      </c>
      <c r="O659" s="113">
        <f t="shared" si="447"/>
        <v>1.1633154000000001</v>
      </c>
      <c r="P659" s="113">
        <f t="shared" si="455"/>
        <v>311.64619692000002</v>
      </c>
      <c r="Q659" s="167">
        <f t="shared" si="467"/>
        <v>0</v>
      </c>
      <c r="R659" s="168">
        <f t="shared" si="464"/>
        <v>0</v>
      </c>
      <c r="S659" s="113">
        <f t="shared" si="456"/>
        <v>0</v>
      </c>
      <c r="T659" s="123">
        <f t="shared" si="465"/>
        <v>9.4700000000000006E-2</v>
      </c>
      <c r="U659" s="121">
        <f t="shared" si="446"/>
        <v>1</v>
      </c>
      <c r="V659" s="121">
        <v>252</v>
      </c>
      <c r="W659" s="120">
        <f t="shared" si="457"/>
        <v>1.000359113</v>
      </c>
      <c r="X659" s="113">
        <f t="shared" si="458"/>
        <v>0.11191619999999999</v>
      </c>
      <c r="Y659" s="113">
        <f t="shared" si="459"/>
        <v>0</v>
      </c>
      <c r="Z659" s="126" t="str">
        <f t="shared" si="468"/>
        <v>J=</v>
      </c>
      <c r="AA659" s="118">
        <f t="shared" si="46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60"/>
        <v>44897</v>
      </c>
      <c r="B660" s="113">
        <f t="shared" si="452"/>
        <v>311.95745823999999</v>
      </c>
      <c r="C660" s="183">
        <f t="shared" si="470"/>
        <v>267.89484341699938</v>
      </c>
      <c r="D660" s="114">
        <f t="shared" si="461"/>
        <v>6370.34</v>
      </c>
      <c r="E660" s="115">
        <f t="shared" si="448"/>
        <v>6407.93</v>
      </c>
      <c r="F660" s="116">
        <f t="shared" si="449"/>
        <v>44855</v>
      </c>
      <c r="G660" s="117">
        <f t="shared" si="453"/>
        <v>5.9007839455980093E-3</v>
      </c>
      <c r="H660" s="118">
        <f t="shared" si="466"/>
        <v>44915</v>
      </c>
      <c r="I660" s="118">
        <f t="shared" si="454"/>
        <v>44915</v>
      </c>
      <c r="J660" s="119">
        <f t="shared" si="462"/>
        <v>21</v>
      </c>
      <c r="K660" s="119">
        <f t="shared" si="451"/>
        <v>9</v>
      </c>
      <c r="L660" s="8">
        <f t="shared" si="463"/>
        <v>1.00252465</v>
      </c>
      <c r="M660" s="120">
        <f t="shared" si="450"/>
        <v>1</v>
      </c>
      <c r="N660" s="120">
        <f t="shared" si="445"/>
        <v>1.1607109823228856</v>
      </c>
      <c r="O660" s="113">
        <f t="shared" si="447"/>
        <v>1.1636413699999999</v>
      </c>
      <c r="P660" s="113">
        <f t="shared" si="455"/>
        <v>311.73352260000001</v>
      </c>
      <c r="Q660" s="167">
        <f t="shared" si="467"/>
        <v>0</v>
      </c>
      <c r="R660" s="168">
        <f t="shared" si="464"/>
        <v>0</v>
      </c>
      <c r="S660" s="113">
        <f t="shared" si="456"/>
        <v>0</v>
      </c>
      <c r="T660" s="123">
        <f t="shared" si="465"/>
        <v>9.4700000000000006E-2</v>
      </c>
      <c r="U660" s="121">
        <f t="shared" si="446"/>
        <v>2</v>
      </c>
      <c r="V660" s="121">
        <v>252</v>
      </c>
      <c r="W660" s="120">
        <f t="shared" si="457"/>
        <v>1.0007183559999999</v>
      </c>
      <c r="X660" s="113">
        <f t="shared" si="458"/>
        <v>0.22393563999999999</v>
      </c>
      <c r="Y660" s="113">
        <f t="shared" si="459"/>
        <v>0</v>
      </c>
      <c r="Z660" s="126" t="str">
        <f t="shared" si="468"/>
        <v>J=</v>
      </c>
      <c r="AA660" s="118">
        <f t="shared" si="46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60"/>
        <v>44898</v>
      </c>
      <c r="B661" s="113">
        <f t="shared" si="452"/>
        <v>312.15692749000004</v>
      </c>
      <c r="C661" s="183">
        <f t="shared" si="470"/>
        <v>267.89484341699938</v>
      </c>
      <c r="D661" s="114">
        <f t="shared" si="461"/>
        <v>6370.34</v>
      </c>
      <c r="E661" s="115">
        <f t="shared" si="448"/>
        <v>6407.93</v>
      </c>
      <c r="F661" s="116">
        <f t="shared" si="449"/>
        <v>44855</v>
      </c>
      <c r="G661" s="117">
        <f t="shared" si="453"/>
        <v>5.9007839455980093E-3</v>
      </c>
      <c r="H661" s="118">
        <f t="shared" si="466"/>
        <v>44915</v>
      </c>
      <c r="I661" s="118">
        <f t="shared" si="454"/>
        <v>44915</v>
      </c>
      <c r="J661" s="119">
        <f t="shared" si="462"/>
        <v>21</v>
      </c>
      <c r="K661" s="119">
        <f t="shared" si="451"/>
        <v>10</v>
      </c>
      <c r="L661" s="8">
        <f t="shared" si="463"/>
        <v>1.0028055600000001</v>
      </c>
      <c r="M661" s="120">
        <f t="shared" si="450"/>
        <v>1</v>
      </c>
      <c r="N661" s="120">
        <f t="shared" si="445"/>
        <v>1.1607109823228856</v>
      </c>
      <c r="O661" s="113">
        <f t="shared" si="447"/>
        <v>1.1639674200000001</v>
      </c>
      <c r="P661" s="113">
        <f t="shared" si="455"/>
        <v>311.82086972000002</v>
      </c>
      <c r="Q661" s="167">
        <f t="shared" si="467"/>
        <v>0</v>
      </c>
      <c r="R661" s="168">
        <f t="shared" si="464"/>
        <v>0</v>
      </c>
      <c r="S661" s="113">
        <f t="shared" si="456"/>
        <v>0</v>
      </c>
      <c r="T661" s="123">
        <f t="shared" si="465"/>
        <v>9.4700000000000006E-2</v>
      </c>
      <c r="U661" s="121">
        <f t="shared" si="446"/>
        <v>3</v>
      </c>
      <c r="V661" s="121">
        <v>252</v>
      </c>
      <c r="W661" s="120">
        <f t="shared" si="457"/>
        <v>1.001077727</v>
      </c>
      <c r="X661" s="113">
        <f t="shared" si="458"/>
        <v>0.33605776999999998</v>
      </c>
      <c r="Y661" s="113">
        <f t="shared" si="459"/>
        <v>0</v>
      </c>
      <c r="Z661" s="126" t="str">
        <f t="shared" si="468"/>
        <v>J=</v>
      </c>
      <c r="AA661" s="118">
        <f t="shared" si="46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60"/>
        <v>44899</v>
      </c>
      <c r="B662" s="113">
        <f t="shared" si="452"/>
        <v>312.15692749000004</v>
      </c>
      <c r="C662" s="183">
        <f t="shared" si="470"/>
        <v>267.89484341699938</v>
      </c>
      <c r="D662" s="114">
        <f t="shared" si="461"/>
        <v>6370.34</v>
      </c>
      <c r="E662" s="115">
        <f t="shared" si="448"/>
        <v>6407.93</v>
      </c>
      <c r="F662" s="116">
        <f t="shared" si="449"/>
        <v>44855</v>
      </c>
      <c r="G662" s="117">
        <f t="shared" si="453"/>
        <v>5.9007839455980093E-3</v>
      </c>
      <c r="H662" s="118">
        <f t="shared" si="466"/>
        <v>44915</v>
      </c>
      <c r="I662" s="118">
        <f t="shared" si="454"/>
        <v>44915</v>
      </c>
      <c r="J662" s="119">
        <f t="shared" si="462"/>
        <v>21</v>
      </c>
      <c r="K662" s="119">
        <f t="shared" si="451"/>
        <v>10</v>
      </c>
      <c r="L662" s="8">
        <f t="shared" si="463"/>
        <v>1.0028055600000001</v>
      </c>
      <c r="M662" s="120">
        <f t="shared" si="450"/>
        <v>1</v>
      </c>
      <c r="N662" s="120">
        <f t="shared" si="445"/>
        <v>1.1607109823228856</v>
      </c>
      <c r="O662" s="113">
        <f t="shared" si="447"/>
        <v>1.1639674200000001</v>
      </c>
      <c r="P662" s="113">
        <f t="shared" si="455"/>
        <v>311.82086972000002</v>
      </c>
      <c r="Q662" s="167">
        <f t="shared" si="467"/>
        <v>0</v>
      </c>
      <c r="R662" s="168">
        <f t="shared" si="464"/>
        <v>0</v>
      </c>
      <c r="S662" s="113">
        <f t="shared" si="456"/>
        <v>0</v>
      </c>
      <c r="T662" s="123">
        <f t="shared" si="465"/>
        <v>9.4700000000000006E-2</v>
      </c>
      <c r="U662" s="121">
        <f t="shared" si="446"/>
        <v>3</v>
      </c>
      <c r="V662" s="121">
        <v>252</v>
      </c>
      <c r="W662" s="120">
        <f t="shared" si="457"/>
        <v>1.001077727</v>
      </c>
      <c r="X662" s="113">
        <f t="shared" si="458"/>
        <v>0.33605776999999998</v>
      </c>
      <c r="Y662" s="113">
        <f t="shared" si="459"/>
        <v>0</v>
      </c>
      <c r="Z662" s="126" t="str">
        <f t="shared" si="468"/>
        <v>J=</v>
      </c>
      <c r="AA662" s="118">
        <f t="shared" si="46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60"/>
        <v>44900</v>
      </c>
      <c r="B663" s="113">
        <f t="shared" si="452"/>
        <v>312.15692749000004</v>
      </c>
      <c r="C663" s="183">
        <f t="shared" si="470"/>
        <v>267.89484341699938</v>
      </c>
      <c r="D663" s="114">
        <f t="shared" si="461"/>
        <v>6370.34</v>
      </c>
      <c r="E663" s="115">
        <f t="shared" si="448"/>
        <v>6407.93</v>
      </c>
      <c r="F663" s="116">
        <f t="shared" si="449"/>
        <v>44855</v>
      </c>
      <c r="G663" s="117">
        <f t="shared" si="453"/>
        <v>5.9007839455980093E-3</v>
      </c>
      <c r="H663" s="118">
        <f t="shared" si="466"/>
        <v>44915</v>
      </c>
      <c r="I663" s="118">
        <f t="shared" si="454"/>
        <v>44915</v>
      </c>
      <c r="J663" s="119">
        <f t="shared" si="462"/>
        <v>21</v>
      </c>
      <c r="K663" s="119">
        <f t="shared" si="451"/>
        <v>10</v>
      </c>
      <c r="L663" s="8">
        <f t="shared" si="463"/>
        <v>1.0028055600000001</v>
      </c>
      <c r="M663" s="120">
        <f t="shared" si="450"/>
        <v>1</v>
      </c>
      <c r="N663" s="120">
        <f t="shared" si="445"/>
        <v>1.1607109823228856</v>
      </c>
      <c r="O663" s="113">
        <f t="shared" si="447"/>
        <v>1.1639674200000001</v>
      </c>
      <c r="P663" s="113">
        <f t="shared" si="455"/>
        <v>311.82086972000002</v>
      </c>
      <c r="Q663" s="167">
        <f t="shared" si="467"/>
        <v>0</v>
      </c>
      <c r="R663" s="168">
        <f t="shared" si="464"/>
        <v>0</v>
      </c>
      <c r="S663" s="113">
        <f t="shared" si="456"/>
        <v>0</v>
      </c>
      <c r="T663" s="123">
        <f t="shared" si="465"/>
        <v>9.4700000000000006E-2</v>
      </c>
      <c r="U663" s="121">
        <f t="shared" si="446"/>
        <v>3</v>
      </c>
      <c r="V663" s="121">
        <v>252</v>
      </c>
      <c r="W663" s="120">
        <f t="shared" si="457"/>
        <v>1.001077727</v>
      </c>
      <c r="X663" s="113">
        <f t="shared" si="458"/>
        <v>0.33605776999999998</v>
      </c>
      <c r="Y663" s="113">
        <f t="shared" si="459"/>
        <v>0</v>
      </c>
      <c r="Z663" s="126" t="str">
        <f t="shared" si="468"/>
        <v>J=</v>
      </c>
      <c r="AA663" s="118">
        <f t="shared" si="46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60"/>
        <v>44901</v>
      </c>
      <c r="B664" s="113">
        <f t="shared" si="452"/>
        <v>312.35652687999999</v>
      </c>
      <c r="C664" s="183">
        <f t="shared" si="470"/>
        <v>267.89484341699938</v>
      </c>
      <c r="D664" s="114">
        <f t="shared" si="461"/>
        <v>6370.34</v>
      </c>
      <c r="E664" s="115">
        <f t="shared" si="448"/>
        <v>6407.93</v>
      </c>
      <c r="F664" s="116">
        <f t="shared" si="449"/>
        <v>44855</v>
      </c>
      <c r="G664" s="117">
        <f t="shared" si="453"/>
        <v>5.9007839455980093E-3</v>
      </c>
      <c r="H664" s="118">
        <f t="shared" si="466"/>
        <v>44915</v>
      </c>
      <c r="I664" s="118">
        <f t="shared" si="454"/>
        <v>44915</v>
      </c>
      <c r="J664" s="119">
        <f t="shared" si="462"/>
        <v>21</v>
      </c>
      <c r="K664" s="119">
        <f t="shared" si="451"/>
        <v>11</v>
      </c>
      <c r="L664" s="8">
        <f t="shared" si="463"/>
        <v>1.0030865499999999</v>
      </c>
      <c r="M664" s="120">
        <f t="shared" si="450"/>
        <v>1</v>
      </c>
      <c r="N664" s="120">
        <f t="shared" si="445"/>
        <v>1.1607109823228856</v>
      </c>
      <c r="O664" s="113">
        <f t="shared" si="447"/>
        <v>1.1642935700000001</v>
      </c>
      <c r="P664" s="113">
        <f t="shared" si="455"/>
        <v>311.90824362000001</v>
      </c>
      <c r="Q664" s="167">
        <f t="shared" si="467"/>
        <v>0</v>
      </c>
      <c r="R664" s="168">
        <f t="shared" si="464"/>
        <v>0</v>
      </c>
      <c r="S664" s="113">
        <f t="shared" si="456"/>
        <v>0</v>
      </c>
      <c r="T664" s="123">
        <f t="shared" si="465"/>
        <v>9.4700000000000006E-2</v>
      </c>
      <c r="U664" s="121">
        <f t="shared" si="446"/>
        <v>4</v>
      </c>
      <c r="V664" s="121">
        <v>252</v>
      </c>
      <c r="W664" s="120">
        <f t="shared" si="457"/>
        <v>1.0014372279999999</v>
      </c>
      <c r="X664" s="113">
        <f t="shared" si="458"/>
        <v>0.44828326000000002</v>
      </c>
      <c r="Y664" s="113">
        <f t="shared" si="459"/>
        <v>0</v>
      </c>
      <c r="Z664" s="126" t="str">
        <f t="shared" si="468"/>
        <v>J=</v>
      </c>
      <c r="AA664" s="118">
        <f t="shared" si="46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60"/>
        <v>44902</v>
      </c>
      <c r="B665" s="113">
        <f t="shared" si="452"/>
        <v>312.55625318999995</v>
      </c>
      <c r="C665" s="183">
        <f t="shared" si="470"/>
        <v>267.89484341699938</v>
      </c>
      <c r="D665" s="114">
        <f t="shared" si="461"/>
        <v>6370.34</v>
      </c>
      <c r="E665" s="115">
        <f t="shared" si="448"/>
        <v>6407.93</v>
      </c>
      <c r="F665" s="116">
        <f t="shared" si="449"/>
        <v>44855</v>
      </c>
      <c r="G665" s="117">
        <f t="shared" si="453"/>
        <v>5.9007839455980093E-3</v>
      </c>
      <c r="H665" s="118">
        <f t="shared" si="466"/>
        <v>44915</v>
      </c>
      <c r="I665" s="118">
        <f t="shared" si="454"/>
        <v>44915</v>
      </c>
      <c r="J665" s="119">
        <f t="shared" si="462"/>
        <v>21</v>
      </c>
      <c r="K665" s="119">
        <f t="shared" si="451"/>
        <v>12</v>
      </c>
      <c r="L665" s="8">
        <f t="shared" si="463"/>
        <v>1.0033676199999999</v>
      </c>
      <c r="M665" s="120">
        <f t="shared" si="450"/>
        <v>1</v>
      </c>
      <c r="N665" s="120">
        <f t="shared" si="445"/>
        <v>1.1607109823228856</v>
      </c>
      <c r="O665" s="113">
        <f t="shared" si="447"/>
        <v>1.16461981</v>
      </c>
      <c r="P665" s="113">
        <f t="shared" si="455"/>
        <v>311.99564163999997</v>
      </c>
      <c r="Q665" s="167">
        <f t="shared" si="467"/>
        <v>0</v>
      </c>
      <c r="R665" s="168">
        <f t="shared" si="464"/>
        <v>0</v>
      </c>
      <c r="S665" s="113">
        <f t="shared" si="456"/>
        <v>0</v>
      </c>
      <c r="T665" s="123">
        <f t="shared" si="465"/>
        <v>9.4700000000000006E-2</v>
      </c>
      <c r="U665" s="121">
        <f t="shared" si="446"/>
        <v>5</v>
      </c>
      <c r="V665" s="121">
        <v>252</v>
      </c>
      <c r="W665" s="120">
        <f t="shared" si="457"/>
        <v>1.001796857</v>
      </c>
      <c r="X665" s="113">
        <f t="shared" si="458"/>
        <v>0.56061154999999996</v>
      </c>
      <c r="Y665" s="113">
        <f t="shared" si="459"/>
        <v>0</v>
      </c>
      <c r="Z665" s="126" t="str">
        <f t="shared" si="468"/>
        <v>J=</v>
      </c>
      <c r="AA665" s="118">
        <f t="shared" si="46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60"/>
        <v>44903</v>
      </c>
      <c r="B666" s="113">
        <f t="shared" si="452"/>
        <v>312.75610707999999</v>
      </c>
      <c r="C666" s="183">
        <f t="shared" si="470"/>
        <v>267.89484341699938</v>
      </c>
      <c r="D666" s="114">
        <f t="shared" si="461"/>
        <v>6370.34</v>
      </c>
      <c r="E666" s="115">
        <f t="shared" si="448"/>
        <v>6407.93</v>
      </c>
      <c r="F666" s="116">
        <f t="shared" si="449"/>
        <v>44855</v>
      </c>
      <c r="G666" s="117">
        <f t="shared" si="453"/>
        <v>5.9007839455980093E-3</v>
      </c>
      <c r="H666" s="118">
        <f t="shared" si="466"/>
        <v>44915</v>
      </c>
      <c r="I666" s="118">
        <f t="shared" si="454"/>
        <v>44915</v>
      </c>
      <c r="J666" s="119">
        <f t="shared" si="462"/>
        <v>21</v>
      </c>
      <c r="K666" s="119">
        <f t="shared" si="451"/>
        <v>13</v>
      </c>
      <c r="L666" s="8">
        <f t="shared" si="463"/>
        <v>1.0036487700000001</v>
      </c>
      <c r="M666" s="120">
        <f t="shared" si="450"/>
        <v>1</v>
      </c>
      <c r="N666" s="120">
        <f t="shared" si="445"/>
        <v>1.1607109823228856</v>
      </c>
      <c r="O666" s="113">
        <f t="shared" si="447"/>
        <v>1.1649461400000001</v>
      </c>
      <c r="P666" s="113">
        <f t="shared" si="455"/>
        <v>312.08306376000002</v>
      </c>
      <c r="Q666" s="167">
        <f t="shared" si="467"/>
        <v>0</v>
      </c>
      <c r="R666" s="168">
        <f t="shared" si="464"/>
        <v>0</v>
      </c>
      <c r="S666" s="113">
        <f t="shared" si="456"/>
        <v>0</v>
      </c>
      <c r="T666" s="123">
        <f t="shared" si="465"/>
        <v>9.4700000000000006E-2</v>
      </c>
      <c r="U666" s="121">
        <f t="shared" si="446"/>
        <v>6</v>
      </c>
      <c r="V666" s="121">
        <v>252</v>
      </c>
      <c r="W666" s="120">
        <f t="shared" si="457"/>
        <v>1.0021566159999999</v>
      </c>
      <c r="X666" s="113">
        <f t="shared" si="458"/>
        <v>0.67304332</v>
      </c>
      <c r="Y666" s="113">
        <f t="shared" si="459"/>
        <v>0</v>
      </c>
      <c r="Z666" s="126" t="str">
        <f t="shared" si="468"/>
        <v>J=</v>
      </c>
      <c r="AA666" s="118">
        <f t="shared" si="46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60"/>
        <v>44904</v>
      </c>
      <c r="B667" s="113">
        <f t="shared" si="452"/>
        <v>312.95608832000005</v>
      </c>
      <c r="C667" s="183">
        <f t="shared" si="470"/>
        <v>267.89484341699938</v>
      </c>
      <c r="D667" s="114">
        <f t="shared" si="461"/>
        <v>6370.34</v>
      </c>
      <c r="E667" s="115">
        <f t="shared" si="448"/>
        <v>6407.93</v>
      </c>
      <c r="F667" s="116">
        <f t="shared" si="449"/>
        <v>44855</v>
      </c>
      <c r="G667" s="117">
        <f t="shared" si="453"/>
        <v>5.9007839455980093E-3</v>
      </c>
      <c r="H667" s="118">
        <f t="shared" si="466"/>
        <v>44915</v>
      </c>
      <c r="I667" s="118">
        <f t="shared" si="454"/>
        <v>44915</v>
      </c>
      <c r="J667" s="119">
        <f t="shared" si="462"/>
        <v>21</v>
      </c>
      <c r="K667" s="119">
        <f t="shared" si="451"/>
        <v>14</v>
      </c>
      <c r="L667" s="8">
        <f t="shared" si="463"/>
        <v>1.00392999</v>
      </c>
      <c r="M667" s="120">
        <f t="shared" si="450"/>
        <v>1</v>
      </c>
      <c r="N667" s="120">
        <f t="shared" si="445"/>
        <v>1.1607109823228856</v>
      </c>
      <c r="O667" s="113">
        <f t="shared" si="447"/>
        <v>1.16527256</v>
      </c>
      <c r="P667" s="113">
        <f t="shared" si="455"/>
        <v>312.17050999000003</v>
      </c>
      <c r="Q667" s="167">
        <f t="shared" si="467"/>
        <v>0</v>
      </c>
      <c r="R667" s="168">
        <f t="shared" si="464"/>
        <v>0</v>
      </c>
      <c r="S667" s="113">
        <f t="shared" si="456"/>
        <v>0</v>
      </c>
      <c r="T667" s="123">
        <f t="shared" si="465"/>
        <v>9.4700000000000006E-2</v>
      </c>
      <c r="U667" s="121">
        <f t="shared" si="446"/>
        <v>7</v>
      </c>
      <c r="V667" s="121">
        <v>252</v>
      </c>
      <c r="W667" s="120">
        <f t="shared" si="457"/>
        <v>1.0025165039999999</v>
      </c>
      <c r="X667" s="113">
        <f t="shared" si="458"/>
        <v>0.78557832999999999</v>
      </c>
      <c r="Y667" s="113">
        <f t="shared" si="459"/>
        <v>0</v>
      </c>
      <c r="Z667" s="126" t="str">
        <f t="shared" si="468"/>
        <v>J=</v>
      </c>
      <c r="AA667" s="118">
        <f t="shared" si="46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60"/>
        <v>44905</v>
      </c>
      <c r="B668" s="113">
        <f t="shared" si="452"/>
        <v>313.15619965999997</v>
      </c>
      <c r="C668" s="183">
        <f t="shared" si="470"/>
        <v>267.89484341699938</v>
      </c>
      <c r="D668" s="114">
        <f t="shared" si="461"/>
        <v>6370.34</v>
      </c>
      <c r="E668" s="115">
        <f t="shared" si="448"/>
        <v>6407.93</v>
      </c>
      <c r="F668" s="116">
        <f t="shared" si="449"/>
        <v>44855</v>
      </c>
      <c r="G668" s="117">
        <f t="shared" si="453"/>
        <v>5.9007839455980093E-3</v>
      </c>
      <c r="H668" s="118">
        <f t="shared" si="466"/>
        <v>44915</v>
      </c>
      <c r="I668" s="118">
        <f t="shared" si="454"/>
        <v>44915</v>
      </c>
      <c r="J668" s="119">
        <f t="shared" si="462"/>
        <v>21</v>
      </c>
      <c r="K668" s="119">
        <f t="shared" si="451"/>
        <v>15</v>
      </c>
      <c r="L668" s="8">
        <f t="shared" si="463"/>
        <v>1.0042112999999999</v>
      </c>
      <c r="M668" s="120">
        <f t="shared" si="450"/>
        <v>1</v>
      </c>
      <c r="N668" s="120">
        <f t="shared" si="445"/>
        <v>1.1607109823228856</v>
      </c>
      <c r="O668" s="113">
        <f t="shared" si="447"/>
        <v>1.16559908</v>
      </c>
      <c r="P668" s="113">
        <f t="shared" si="455"/>
        <v>312.25798301999998</v>
      </c>
      <c r="Q668" s="167">
        <f t="shared" si="467"/>
        <v>0</v>
      </c>
      <c r="R668" s="168">
        <f t="shared" si="464"/>
        <v>0</v>
      </c>
      <c r="S668" s="113">
        <f t="shared" si="456"/>
        <v>0</v>
      </c>
      <c r="T668" s="123">
        <f t="shared" si="465"/>
        <v>9.4700000000000006E-2</v>
      </c>
      <c r="U668" s="121">
        <f t="shared" si="446"/>
        <v>8</v>
      </c>
      <c r="V668" s="121">
        <v>252</v>
      </c>
      <c r="W668" s="120">
        <f t="shared" si="457"/>
        <v>1.0028765209999999</v>
      </c>
      <c r="X668" s="113">
        <f t="shared" si="458"/>
        <v>0.89821664000000001</v>
      </c>
      <c r="Y668" s="113">
        <f t="shared" si="459"/>
        <v>0</v>
      </c>
      <c r="Z668" s="126" t="str">
        <f t="shared" si="468"/>
        <v>J=</v>
      </c>
      <c r="AA668" s="118">
        <f t="shared" si="46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60"/>
        <v>44906</v>
      </c>
      <c r="B669" s="113">
        <f t="shared" si="452"/>
        <v>313.15619965999997</v>
      </c>
      <c r="C669" s="183">
        <f t="shared" si="470"/>
        <v>267.89484341699938</v>
      </c>
      <c r="D669" s="114">
        <f t="shared" si="461"/>
        <v>6370.34</v>
      </c>
      <c r="E669" s="115">
        <f t="shared" si="448"/>
        <v>6407.93</v>
      </c>
      <c r="F669" s="116">
        <f t="shared" si="449"/>
        <v>44855</v>
      </c>
      <c r="G669" s="117">
        <f t="shared" si="453"/>
        <v>5.9007839455980093E-3</v>
      </c>
      <c r="H669" s="118">
        <f t="shared" si="466"/>
        <v>44915</v>
      </c>
      <c r="I669" s="118">
        <f t="shared" si="454"/>
        <v>44915</v>
      </c>
      <c r="J669" s="119">
        <f t="shared" si="462"/>
        <v>21</v>
      </c>
      <c r="K669" s="119">
        <f t="shared" si="451"/>
        <v>15</v>
      </c>
      <c r="L669" s="8">
        <f t="shared" si="463"/>
        <v>1.0042112999999999</v>
      </c>
      <c r="M669" s="120">
        <f t="shared" si="450"/>
        <v>1</v>
      </c>
      <c r="N669" s="120">
        <f t="shared" si="445"/>
        <v>1.1607109823228856</v>
      </c>
      <c r="O669" s="113">
        <f t="shared" si="447"/>
        <v>1.16559908</v>
      </c>
      <c r="P669" s="113">
        <f t="shared" si="455"/>
        <v>312.25798301999998</v>
      </c>
      <c r="Q669" s="167">
        <f t="shared" si="467"/>
        <v>0</v>
      </c>
      <c r="R669" s="168">
        <f t="shared" si="464"/>
        <v>0</v>
      </c>
      <c r="S669" s="113">
        <f t="shared" si="456"/>
        <v>0</v>
      </c>
      <c r="T669" s="123">
        <f t="shared" si="465"/>
        <v>9.4700000000000006E-2</v>
      </c>
      <c r="U669" s="121">
        <f t="shared" si="446"/>
        <v>8</v>
      </c>
      <c r="V669" s="121">
        <v>252</v>
      </c>
      <c r="W669" s="120">
        <f t="shared" si="457"/>
        <v>1.0028765209999999</v>
      </c>
      <c r="X669" s="113">
        <f t="shared" si="458"/>
        <v>0.89821664000000001</v>
      </c>
      <c r="Y669" s="113">
        <f t="shared" si="459"/>
        <v>0</v>
      </c>
      <c r="Z669" s="126" t="str">
        <f t="shared" si="468"/>
        <v>J=</v>
      </c>
      <c r="AA669" s="118">
        <f t="shared" si="46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60"/>
        <v>44907</v>
      </c>
      <c r="B670" s="113">
        <f t="shared" si="452"/>
        <v>313.15619965999997</v>
      </c>
      <c r="C670" s="183">
        <f t="shared" si="470"/>
        <v>267.89484341699938</v>
      </c>
      <c r="D670" s="114">
        <f t="shared" si="461"/>
        <v>6370.34</v>
      </c>
      <c r="E670" s="115">
        <f t="shared" si="448"/>
        <v>6407.93</v>
      </c>
      <c r="F670" s="116">
        <f t="shared" si="449"/>
        <v>44855</v>
      </c>
      <c r="G670" s="117">
        <f t="shared" si="453"/>
        <v>5.9007839455980093E-3</v>
      </c>
      <c r="H670" s="118">
        <f t="shared" si="466"/>
        <v>44915</v>
      </c>
      <c r="I670" s="118">
        <f t="shared" si="454"/>
        <v>44915</v>
      </c>
      <c r="J670" s="119">
        <f t="shared" si="462"/>
        <v>21</v>
      </c>
      <c r="K670" s="119">
        <f t="shared" si="451"/>
        <v>15</v>
      </c>
      <c r="L670" s="8">
        <f t="shared" si="463"/>
        <v>1.0042112999999999</v>
      </c>
      <c r="M670" s="120">
        <f t="shared" si="450"/>
        <v>1</v>
      </c>
      <c r="N670" s="120">
        <f t="shared" si="445"/>
        <v>1.1607109823228856</v>
      </c>
      <c r="O670" s="113">
        <f t="shared" si="447"/>
        <v>1.16559908</v>
      </c>
      <c r="P670" s="113">
        <f t="shared" si="455"/>
        <v>312.25798301999998</v>
      </c>
      <c r="Q670" s="167">
        <f t="shared" si="467"/>
        <v>0</v>
      </c>
      <c r="R670" s="168">
        <f t="shared" si="464"/>
        <v>0</v>
      </c>
      <c r="S670" s="113">
        <f t="shared" si="456"/>
        <v>0</v>
      </c>
      <c r="T670" s="123">
        <f t="shared" si="465"/>
        <v>9.4700000000000006E-2</v>
      </c>
      <c r="U670" s="121">
        <f t="shared" si="446"/>
        <v>8</v>
      </c>
      <c r="V670" s="121">
        <v>252</v>
      </c>
      <c r="W670" s="120">
        <f t="shared" si="457"/>
        <v>1.0028765209999999</v>
      </c>
      <c r="X670" s="113">
        <f t="shared" si="458"/>
        <v>0.89821664000000001</v>
      </c>
      <c r="Y670" s="113">
        <f t="shared" si="459"/>
        <v>0</v>
      </c>
      <c r="Z670" s="126" t="str">
        <f t="shared" si="468"/>
        <v>J=</v>
      </c>
      <c r="AA670" s="118">
        <f t="shared" si="46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60"/>
        <v>44908</v>
      </c>
      <c r="B671" s="113">
        <f t="shared" si="452"/>
        <v>313.35643607999998</v>
      </c>
      <c r="C671" s="183">
        <f t="shared" si="470"/>
        <v>267.89484341699938</v>
      </c>
      <c r="D671" s="114">
        <f t="shared" si="461"/>
        <v>6370.34</v>
      </c>
      <c r="E671" s="115">
        <f t="shared" si="448"/>
        <v>6407.93</v>
      </c>
      <c r="F671" s="116">
        <f t="shared" si="449"/>
        <v>44855</v>
      </c>
      <c r="G671" s="117">
        <f t="shared" si="453"/>
        <v>5.9007839455980093E-3</v>
      </c>
      <c r="H671" s="118">
        <f t="shared" si="466"/>
        <v>44915</v>
      </c>
      <c r="I671" s="118">
        <f t="shared" si="454"/>
        <v>44915</v>
      </c>
      <c r="J671" s="119">
        <f t="shared" si="462"/>
        <v>21</v>
      </c>
      <c r="K671" s="119">
        <f t="shared" si="451"/>
        <v>16</v>
      </c>
      <c r="L671" s="8">
        <f t="shared" si="463"/>
        <v>1.00449268</v>
      </c>
      <c r="M671" s="120">
        <f t="shared" si="450"/>
        <v>1</v>
      </c>
      <c r="N671" s="120">
        <f t="shared" ref="N671:N734" si="471">IF(I671&gt;I670,N670*M671,N670)</f>
        <v>1.1607109823228856</v>
      </c>
      <c r="O671" s="113">
        <f t="shared" si="447"/>
        <v>1.16592568</v>
      </c>
      <c r="P671" s="113">
        <f t="shared" si="455"/>
        <v>312.34547746999999</v>
      </c>
      <c r="Q671" s="167">
        <f t="shared" si="467"/>
        <v>0</v>
      </c>
      <c r="R671" s="168">
        <f t="shared" si="464"/>
        <v>0</v>
      </c>
      <c r="S671" s="113">
        <f t="shared" si="456"/>
        <v>0</v>
      </c>
      <c r="T671" s="123">
        <f t="shared" si="465"/>
        <v>9.4700000000000006E-2</v>
      </c>
      <c r="U671" s="121">
        <f t="shared" si="446"/>
        <v>9</v>
      </c>
      <c r="V671" s="121">
        <v>252</v>
      </c>
      <c r="W671" s="120">
        <f t="shared" si="457"/>
        <v>1.003236668</v>
      </c>
      <c r="X671" s="113">
        <f t="shared" si="458"/>
        <v>1.0109586100000001</v>
      </c>
      <c r="Y671" s="113">
        <f t="shared" si="459"/>
        <v>0</v>
      </c>
      <c r="Z671" s="126" t="str">
        <f t="shared" si="468"/>
        <v>J=</v>
      </c>
      <c r="AA671" s="118">
        <f t="shared" si="46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60"/>
        <v>44909</v>
      </c>
      <c r="B672" s="113">
        <f t="shared" si="452"/>
        <v>313.55680002999998</v>
      </c>
      <c r="C672" s="183">
        <f t="shared" si="470"/>
        <v>267.89484341699938</v>
      </c>
      <c r="D672" s="114">
        <f t="shared" si="461"/>
        <v>6370.34</v>
      </c>
      <c r="E672" s="115">
        <f t="shared" si="448"/>
        <v>6407.93</v>
      </c>
      <c r="F672" s="116">
        <f t="shared" si="449"/>
        <v>44855</v>
      </c>
      <c r="G672" s="117">
        <f t="shared" si="453"/>
        <v>5.9007839455980093E-3</v>
      </c>
      <c r="H672" s="118">
        <f t="shared" si="466"/>
        <v>44915</v>
      </c>
      <c r="I672" s="118">
        <f t="shared" si="454"/>
        <v>44915</v>
      </c>
      <c r="J672" s="119">
        <f t="shared" si="462"/>
        <v>21</v>
      </c>
      <c r="K672" s="119">
        <f t="shared" si="451"/>
        <v>17</v>
      </c>
      <c r="L672" s="8">
        <f t="shared" si="463"/>
        <v>1.0047741400000001</v>
      </c>
      <c r="M672" s="120">
        <f t="shared" si="450"/>
        <v>1</v>
      </c>
      <c r="N672" s="120">
        <f t="shared" si="471"/>
        <v>1.1607109823228856</v>
      </c>
      <c r="O672" s="113">
        <f t="shared" si="447"/>
        <v>1.16625237</v>
      </c>
      <c r="P672" s="113">
        <f t="shared" si="455"/>
        <v>312.43299603999998</v>
      </c>
      <c r="Q672" s="167">
        <f t="shared" si="467"/>
        <v>0</v>
      </c>
      <c r="R672" s="168">
        <f t="shared" si="464"/>
        <v>0</v>
      </c>
      <c r="S672" s="113">
        <f t="shared" si="456"/>
        <v>0</v>
      </c>
      <c r="T672" s="123">
        <f t="shared" si="465"/>
        <v>9.4700000000000006E-2</v>
      </c>
      <c r="U672" s="121">
        <f t="shared" si="446"/>
        <v>10</v>
      </c>
      <c r="V672" s="121">
        <v>252</v>
      </c>
      <c r="W672" s="120">
        <f t="shared" si="457"/>
        <v>1.0035969440000001</v>
      </c>
      <c r="X672" s="113">
        <f t="shared" si="458"/>
        <v>1.1238039900000001</v>
      </c>
      <c r="Y672" s="113">
        <f t="shared" si="459"/>
        <v>0</v>
      </c>
      <c r="Z672" s="126" t="str">
        <f t="shared" si="468"/>
        <v>J=</v>
      </c>
      <c r="AA672" s="118">
        <f t="shared" si="46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60"/>
        <v>44910</v>
      </c>
      <c r="B673" s="113">
        <f t="shared" si="452"/>
        <v>313.75729425000003</v>
      </c>
      <c r="C673" s="183">
        <f t="shared" si="470"/>
        <v>267.89484341699938</v>
      </c>
      <c r="D673" s="114">
        <f t="shared" si="461"/>
        <v>6370.34</v>
      </c>
      <c r="E673" s="115">
        <f t="shared" si="448"/>
        <v>6407.93</v>
      </c>
      <c r="F673" s="116">
        <f t="shared" si="449"/>
        <v>44855</v>
      </c>
      <c r="G673" s="117">
        <f t="shared" si="453"/>
        <v>5.9007839455980093E-3</v>
      </c>
      <c r="H673" s="118">
        <f t="shared" si="466"/>
        <v>44915</v>
      </c>
      <c r="I673" s="118">
        <f t="shared" si="454"/>
        <v>44915</v>
      </c>
      <c r="J673" s="119">
        <f t="shared" si="462"/>
        <v>21</v>
      </c>
      <c r="K673" s="119">
        <f t="shared" si="451"/>
        <v>18</v>
      </c>
      <c r="L673" s="8">
        <f t="shared" si="463"/>
        <v>1.0050556799999999</v>
      </c>
      <c r="M673" s="120">
        <f t="shared" si="450"/>
        <v>1</v>
      </c>
      <c r="N673" s="120">
        <f t="shared" si="471"/>
        <v>1.1607109823228856</v>
      </c>
      <c r="O673" s="113">
        <f t="shared" si="447"/>
        <v>1.1665791599999999</v>
      </c>
      <c r="P673" s="113">
        <f t="shared" si="455"/>
        <v>312.52054140000001</v>
      </c>
      <c r="Q673" s="167">
        <f t="shared" si="467"/>
        <v>0</v>
      </c>
      <c r="R673" s="168">
        <f t="shared" si="464"/>
        <v>0</v>
      </c>
      <c r="S673" s="113">
        <f t="shared" si="456"/>
        <v>0</v>
      </c>
      <c r="T673" s="123">
        <f t="shared" si="465"/>
        <v>9.4700000000000006E-2</v>
      </c>
      <c r="U673" s="121">
        <f t="shared" si="446"/>
        <v>11</v>
      </c>
      <c r="V673" s="121">
        <v>252</v>
      </c>
      <c r="W673" s="120">
        <f t="shared" si="457"/>
        <v>1.003957349</v>
      </c>
      <c r="X673" s="113">
        <f t="shared" si="458"/>
        <v>1.23675285</v>
      </c>
      <c r="Y673" s="113">
        <f t="shared" si="459"/>
        <v>0</v>
      </c>
      <c r="Z673" s="126" t="str">
        <f t="shared" si="468"/>
        <v>J=</v>
      </c>
      <c r="AA673" s="118">
        <f t="shared" si="46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60"/>
        <v>44911</v>
      </c>
      <c r="B674" s="113">
        <f t="shared" si="452"/>
        <v>313.95791610000003</v>
      </c>
      <c r="C674" s="183">
        <f t="shared" si="470"/>
        <v>267.89484341699938</v>
      </c>
      <c r="D674" s="114">
        <f t="shared" si="461"/>
        <v>6370.34</v>
      </c>
      <c r="E674" s="115">
        <f t="shared" si="448"/>
        <v>6407.93</v>
      </c>
      <c r="F674" s="116">
        <f t="shared" si="449"/>
        <v>44855</v>
      </c>
      <c r="G674" s="117">
        <f t="shared" si="453"/>
        <v>5.9007839455980093E-3</v>
      </c>
      <c r="H674" s="118">
        <f t="shared" si="466"/>
        <v>44915</v>
      </c>
      <c r="I674" s="118">
        <f t="shared" si="454"/>
        <v>44915</v>
      </c>
      <c r="J674" s="119">
        <f t="shared" si="462"/>
        <v>21</v>
      </c>
      <c r="K674" s="119">
        <f t="shared" si="451"/>
        <v>19</v>
      </c>
      <c r="L674" s="8">
        <f t="shared" si="463"/>
        <v>1.0053373000000001</v>
      </c>
      <c r="M674" s="120">
        <f t="shared" si="450"/>
        <v>1</v>
      </c>
      <c r="N674" s="120">
        <f t="shared" si="471"/>
        <v>1.1607109823228856</v>
      </c>
      <c r="O674" s="113">
        <f t="shared" si="447"/>
        <v>1.16690604</v>
      </c>
      <c r="P674" s="113">
        <f t="shared" si="455"/>
        <v>312.60811086000001</v>
      </c>
      <c r="Q674" s="167">
        <f t="shared" si="467"/>
        <v>0</v>
      </c>
      <c r="R674" s="168">
        <f t="shared" si="464"/>
        <v>0</v>
      </c>
      <c r="S674" s="113">
        <f t="shared" si="456"/>
        <v>0</v>
      </c>
      <c r="T674" s="123">
        <f t="shared" si="465"/>
        <v>9.4700000000000006E-2</v>
      </c>
      <c r="U674" s="121">
        <f t="shared" si="446"/>
        <v>12</v>
      </c>
      <c r="V674" s="121">
        <v>252</v>
      </c>
      <c r="W674" s="120">
        <f t="shared" si="457"/>
        <v>1.0043178829999999</v>
      </c>
      <c r="X674" s="113">
        <f t="shared" si="458"/>
        <v>1.34980524</v>
      </c>
      <c r="Y674" s="113">
        <f t="shared" si="459"/>
        <v>0</v>
      </c>
      <c r="Z674" s="126" t="str">
        <f t="shared" si="468"/>
        <v>J=</v>
      </c>
      <c r="AA674" s="118">
        <f t="shared" si="46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60"/>
        <v>44912</v>
      </c>
      <c r="B675" s="113">
        <f t="shared" si="452"/>
        <v>314.15866629999999</v>
      </c>
      <c r="C675" s="183">
        <f t="shared" si="470"/>
        <v>267.89484341699938</v>
      </c>
      <c r="D675" s="114">
        <f t="shared" si="461"/>
        <v>6370.34</v>
      </c>
      <c r="E675" s="115">
        <f t="shared" si="448"/>
        <v>6407.93</v>
      </c>
      <c r="F675" s="116">
        <f t="shared" si="449"/>
        <v>44855</v>
      </c>
      <c r="G675" s="117">
        <f t="shared" si="453"/>
        <v>5.9007839455980093E-3</v>
      </c>
      <c r="H675" s="118">
        <f t="shared" si="466"/>
        <v>44915</v>
      </c>
      <c r="I675" s="118">
        <f t="shared" si="454"/>
        <v>44915</v>
      </c>
      <c r="J675" s="119">
        <f t="shared" si="462"/>
        <v>21</v>
      </c>
      <c r="K675" s="119">
        <f t="shared" si="451"/>
        <v>20</v>
      </c>
      <c r="L675" s="8">
        <f t="shared" si="463"/>
        <v>1.005619</v>
      </c>
      <c r="M675" s="120">
        <f t="shared" si="450"/>
        <v>1</v>
      </c>
      <c r="N675" s="120">
        <f t="shared" si="471"/>
        <v>1.1607109823228856</v>
      </c>
      <c r="O675" s="113">
        <f t="shared" si="447"/>
        <v>1.1672330099999999</v>
      </c>
      <c r="P675" s="113">
        <f t="shared" si="455"/>
        <v>312.69570443999999</v>
      </c>
      <c r="Q675" s="167">
        <f t="shared" si="467"/>
        <v>0</v>
      </c>
      <c r="R675" s="168">
        <f t="shared" si="464"/>
        <v>0</v>
      </c>
      <c r="S675" s="113">
        <f t="shared" si="456"/>
        <v>0</v>
      </c>
      <c r="T675" s="123">
        <f t="shared" si="465"/>
        <v>9.4700000000000006E-2</v>
      </c>
      <c r="U675" s="121">
        <f t="shared" si="446"/>
        <v>13</v>
      </c>
      <c r="V675" s="121">
        <v>252</v>
      </c>
      <c r="W675" s="120">
        <f t="shared" si="457"/>
        <v>1.004678548</v>
      </c>
      <c r="X675" s="113">
        <f t="shared" si="458"/>
        <v>1.4629618600000001</v>
      </c>
      <c r="Y675" s="113">
        <f t="shared" si="459"/>
        <v>0</v>
      </c>
      <c r="Z675" s="126" t="str">
        <f t="shared" si="468"/>
        <v>J=</v>
      </c>
      <c r="AA675" s="118">
        <f t="shared" si="46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60"/>
        <v>44913</v>
      </c>
      <c r="B676" s="113">
        <f t="shared" si="452"/>
        <v>314.15866629999999</v>
      </c>
      <c r="C676" s="183">
        <f t="shared" si="470"/>
        <v>267.89484341699938</v>
      </c>
      <c r="D676" s="114">
        <f t="shared" si="461"/>
        <v>6370.34</v>
      </c>
      <c r="E676" s="115">
        <f t="shared" si="448"/>
        <v>6407.93</v>
      </c>
      <c r="F676" s="116">
        <f t="shared" si="449"/>
        <v>44855</v>
      </c>
      <c r="G676" s="117">
        <f t="shared" si="453"/>
        <v>5.9007839455980093E-3</v>
      </c>
      <c r="H676" s="118">
        <f t="shared" si="466"/>
        <v>44915</v>
      </c>
      <c r="I676" s="118">
        <f t="shared" si="454"/>
        <v>44915</v>
      </c>
      <c r="J676" s="119">
        <f t="shared" si="462"/>
        <v>21</v>
      </c>
      <c r="K676" s="119">
        <f t="shared" si="451"/>
        <v>20</v>
      </c>
      <c r="L676" s="8">
        <f t="shared" si="463"/>
        <v>1.005619</v>
      </c>
      <c r="M676" s="120">
        <f t="shared" si="450"/>
        <v>1</v>
      </c>
      <c r="N676" s="120">
        <f t="shared" si="471"/>
        <v>1.1607109823228856</v>
      </c>
      <c r="O676" s="113">
        <f t="shared" si="447"/>
        <v>1.1672330099999999</v>
      </c>
      <c r="P676" s="113">
        <f t="shared" si="455"/>
        <v>312.69570443999999</v>
      </c>
      <c r="Q676" s="167">
        <f t="shared" si="467"/>
        <v>0</v>
      </c>
      <c r="R676" s="168">
        <f t="shared" si="464"/>
        <v>0</v>
      </c>
      <c r="S676" s="113">
        <f t="shared" si="456"/>
        <v>0</v>
      </c>
      <c r="T676" s="123">
        <f t="shared" si="465"/>
        <v>9.4700000000000006E-2</v>
      </c>
      <c r="U676" s="121">
        <f t="shared" si="446"/>
        <v>13</v>
      </c>
      <c r="V676" s="121">
        <v>252</v>
      </c>
      <c r="W676" s="120">
        <f t="shared" si="457"/>
        <v>1.004678548</v>
      </c>
      <c r="X676" s="113">
        <f t="shared" si="458"/>
        <v>1.4629618600000001</v>
      </c>
      <c r="Y676" s="113">
        <f t="shared" si="459"/>
        <v>0</v>
      </c>
      <c r="Z676" s="126" t="str">
        <f t="shared" si="468"/>
        <v>J=</v>
      </c>
      <c r="AA676" s="118">
        <f t="shared" si="46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60"/>
        <v>44914</v>
      </c>
      <c r="B677" s="113">
        <f t="shared" si="452"/>
        <v>314.15866629999999</v>
      </c>
      <c r="C677" s="183">
        <f t="shared" si="470"/>
        <v>267.89484341699938</v>
      </c>
      <c r="D677" s="114">
        <f t="shared" si="461"/>
        <v>6370.34</v>
      </c>
      <c r="E677" s="115">
        <f t="shared" si="448"/>
        <v>6407.93</v>
      </c>
      <c r="F677" s="116">
        <f t="shared" si="449"/>
        <v>44855</v>
      </c>
      <c r="G677" s="117">
        <f t="shared" si="453"/>
        <v>5.9007839455980093E-3</v>
      </c>
      <c r="H677" s="118">
        <f t="shared" si="466"/>
        <v>44915</v>
      </c>
      <c r="I677" s="118">
        <f t="shared" si="454"/>
        <v>44915</v>
      </c>
      <c r="J677" s="119">
        <f t="shared" si="462"/>
        <v>21</v>
      </c>
      <c r="K677" s="119">
        <f t="shared" si="451"/>
        <v>20</v>
      </c>
      <c r="L677" s="8">
        <f t="shared" si="463"/>
        <v>1.005619</v>
      </c>
      <c r="M677" s="120">
        <f t="shared" si="450"/>
        <v>1</v>
      </c>
      <c r="N677" s="120">
        <f t="shared" si="471"/>
        <v>1.1607109823228856</v>
      </c>
      <c r="O677" s="113">
        <f t="shared" si="447"/>
        <v>1.1672330099999999</v>
      </c>
      <c r="P677" s="113">
        <f t="shared" si="455"/>
        <v>312.69570443999999</v>
      </c>
      <c r="Q677" s="167">
        <f t="shared" si="467"/>
        <v>0</v>
      </c>
      <c r="R677" s="168">
        <f t="shared" si="464"/>
        <v>0</v>
      </c>
      <c r="S677" s="113">
        <f t="shared" si="456"/>
        <v>0</v>
      </c>
      <c r="T677" s="123">
        <f t="shared" si="465"/>
        <v>9.4700000000000006E-2</v>
      </c>
      <c r="U677" s="121">
        <f t="shared" ref="U677:U740" si="472">IF(Q676&gt;0,1,IF(K677=K676,U676,U676+1))</f>
        <v>13</v>
      </c>
      <c r="V677" s="121">
        <v>252</v>
      </c>
      <c r="W677" s="120">
        <f t="shared" si="457"/>
        <v>1.004678548</v>
      </c>
      <c r="X677" s="113">
        <f t="shared" si="458"/>
        <v>1.4629618600000001</v>
      </c>
      <c r="Y677" s="113">
        <f t="shared" si="459"/>
        <v>0</v>
      </c>
      <c r="Z677" s="126" t="str">
        <f t="shared" si="468"/>
        <v>J=</v>
      </c>
      <c r="AA677" s="118">
        <f t="shared" si="46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60"/>
        <v>44915</v>
      </c>
      <c r="B678" s="113">
        <f t="shared" si="452"/>
        <v>314.35954664000002</v>
      </c>
      <c r="C678" s="183">
        <f t="shared" si="470"/>
        <v>267.89484341699938</v>
      </c>
      <c r="D678" s="114">
        <f t="shared" si="461"/>
        <v>6370.34</v>
      </c>
      <c r="E678" s="115">
        <f t="shared" si="448"/>
        <v>6407.93</v>
      </c>
      <c r="F678" s="116">
        <f t="shared" si="449"/>
        <v>44855</v>
      </c>
      <c r="G678" s="117">
        <f t="shared" si="453"/>
        <v>5.9007839455980093E-3</v>
      </c>
      <c r="H678" s="118">
        <f t="shared" si="466"/>
        <v>44946</v>
      </c>
      <c r="I678" s="118">
        <f t="shared" si="454"/>
        <v>44915</v>
      </c>
      <c r="J678" s="119">
        <f t="shared" si="462"/>
        <v>21</v>
      </c>
      <c r="K678" s="119">
        <f t="shared" si="451"/>
        <v>21</v>
      </c>
      <c r="L678" s="8">
        <f t="shared" si="463"/>
        <v>1.0059007799999999</v>
      </c>
      <c r="M678" s="120">
        <f t="shared" si="450"/>
        <v>1</v>
      </c>
      <c r="N678" s="120">
        <f t="shared" si="471"/>
        <v>1.1607109823228856</v>
      </c>
      <c r="O678" s="113">
        <f t="shared" si="447"/>
        <v>1.1675600799999999</v>
      </c>
      <c r="P678" s="113">
        <f t="shared" si="455"/>
        <v>312.78332481000001</v>
      </c>
      <c r="Q678" s="167">
        <f t="shared" si="467"/>
        <v>22</v>
      </c>
      <c r="R678" s="168">
        <f t="shared" si="464"/>
        <v>8.2463558937063142E-2</v>
      </c>
      <c r="S678" s="113">
        <f t="shared" si="456"/>
        <v>25.793226140000002</v>
      </c>
      <c r="T678" s="123">
        <f t="shared" si="465"/>
        <v>9.4700000000000006E-2</v>
      </c>
      <c r="U678" s="121">
        <f t="shared" si="472"/>
        <v>14</v>
      </c>
      <c r="V678" s="121">
        <v>252</v>
      </c>
      <c r="W678" s="120">
        <f t="shared" si="457"/>
        <v>1.005039341</v>
      </c>
      <c r="X678" s="113">
        <f t="shared" si="458"/>
        <v>1.5762218299999999</v>
      </c>
      <c r="Y678" s="113">
        <f t="shared" si="459"/>
        <v>27.369447970000003</v>
      </c>
      <c r="Z678" s="126" t="str">
        <f t="shared" si="468"/>
        <v>J=</v>
      </c>
      <c r="AA678" s="118">
        <f t="shared" si="46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60"/>
        <v>44916</v>
      </c>
      <c r="B679" s="113">
        <f t="shared" si="452"/>
        <v>287.14422975000002</v>
      </c>
      <c r="C679" s="183">
        <f t="shared" si="470"/>
        <v>245.80328120805507</v>
      </c>
      <c r="D679" s="114">
        <f t="shared" si="461"/>
        <v>6407.93</v>
      </c>
      <c r="E679" s="115">
        <f t="shared" si="448"/>
        <v>6434.2</v>
      </c>
      <c r="F679" s="116">
        <f t="shared" si="449"/>
        <v>44885</v>
      </c>
      <c r="G679" s="117">
        <f t="shared" si="453"/>
        <v>4.0996078296735572E-3</v>
      </c>
      <c r="H679" s="118">
        <f t="shared" si="466"/>
        <v>44946</v>
      </c>
      <c r="I679" s="118">
        <f t="shared" si="454"/>
        <v>44946</v>
      </c>
      <c r="J679" s="119">
        <f t="shared" si="462"/>
        <v>23</v>
      </c>
      <c r="K679" s="119">
        <f t="shared" si="451"/>
        <v>1</v>
      </c>
      <c r="L679" s="8">
        <f t="shared" si="463"/>
        <v>1.00017789</v>
      </c>
      <c r="M679" s="120">
        <f t="shared" si="450"/>
        <v>1.0059007799999999</v>
      </c>
      <c r="N679" s="120">
        <f t="shared" si="471"/>
        <v>1.1675600824731567</v>
      </c>
      <c r="O679" s="113">
        <f t="shared" si="447"/>
        <v>1.16776777</v>
      </c>
      <c r="P679" s="113">
        <f t="shared" si="455"/>
        <v>287.04114955</v>
      </c>
      <c r="Q679" s="167">
        <f t="shared" si="467"/>
        <v>0</v>
      </c>
      <c r="R679" s="168">
        <f t="shared" si="464"/>
        <v>0</v>
      </c>
      <c r="S679" s="113">
        <f t="shared" si="456"/>
        <v>0</v>
      </c>
      <c r="T679" s="123">
        <f t="shared" si="465"/>
        <v>9.4700000000000006E-2</v>
      </c>
      <c r="U679" s="121">
        <f t="shared" si="472"/>
        <v>1</v>
      </c>
      <c r="V679" s="121">
        <v>252</v>
      </c>
      <c r="W679" s="120">
        <f t="shared" si="457"/>
        <v>1.000359113</v>
      </c>
      <c r="X679" s="113">
        <f t="shared" si="458"/>
        <v>0.1030802</v>
      </c>
      <c r="Y679" s="113">
        <f t="shared" si="459"/>
        <v>0</v>
      </c>
      <c r="Z679" s="126" t="str">
        <f t="shared" si="468"/>
        <v>J=</v>
      </c>
      <c r="AA679" s="118">
        <f t="shared" si="46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60"/>
        <v>44917</v>
      </c>
      <c r="B680" s="113">
        <f t="shared" si="452"/>
        <v>287.29844958999996</v>
      </c>
      <c r="C680" s="183">
        <f t="shared" si="470"/>
        <v>245.80328120805507</v>
      </c>
      <c r="D680" s="114">
        <f t="shared" si="461"/>
        <v>6407.93</v>
      </c>
      <c r="E680" s="115">
        <f t="shared" si="448"/>
        <v>6434.2</v>
      </c>
      <c r="F680" s="116">
        <f t="shared" si="449"/>
        <v>44885</v>
      </c>
      <c r="G680" s="117">
        <f t="shared" si="453"/>
        <v>4.0996078296735572E-3</v>
      </c>
      <c r="H680" s="118">
        <f t="shared" si="466"/>
        <v>44946</v>
      </c>
      <c r="I680" s="118">
        <f t="shared" si="454"/>
        <v>44946</v>
      </c>
      <c r="J680" s="119">
        <f t="shared" si="462"/>
        <v>23</v>
      </c>
      <c r="K680" s="119">
        <f t="shared" si="451"/>
        <v>2</v>
      </c>
      <c r="L680" s="8">
        <f t="shared" si="463"/>
        <v>1.00035582</v>
      </c>
      <c r="M680" s="120">
        <f t="shared" si="450"/>
        <v>1.0059007799999999</v>
      </c>
      <c r="N680" s="120">
        <f t="shared" si="471"/>
        <v>1.1675600824731567</v>
      </c>
      <c r="O680" s="113">
        <f t="shared" si="447"/>
        <v>1.1679755199999999</v>
      </c>
      <c r="P680" s="113">
        <f t="shared" si="455"/>
        <v>287.09221517999998</v>
      </c>
      <c r="Q680" s="167">
        <f t="shared" si="467"/>
        <v>0</v>
      </c>
      <c r="R680" s="168">
        <f t="shared" si="464"/>
        <v>0</v>
      </c>
      <c r="S680" s="113">
        <f t="shared" si="456"/>
        <v>0</v>
      </c>
      <c r="T680" s="123">
        <f t="shared" si="465"/>
        <v>9.4700000000000006E-2</v>
      </c>
      <c r="U680" s="121">
        <f t="shared" si="472"/>
        <v>2</v>
      </c>
      <c r="V680" s="121">
        <v>252</v>
      </c>
      <c r="W680" s="120">
        <f t="shared" si="457"/>
        <v>1.0007183559999999</v>
      </c>
      <c r="X680" s="113">
        <f t="shared" si="458"/>
        <v>0.20623441000000001</v>
      </c>
      <c r="Y680" s="113">
        <f t="shared" si="459"/>
        <v>0</v>
      </c>
      <c r="Z680" s="126" t="str">
        <f t="shared" si="468"/>
        <v>J=</v>
      </c>
      <c r="AA680" s="118">
        <f t="shared" si="46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60"/>
        <v>44918</v>
      </c>
      <c r="B681" s="113">
        <f t="shared" si="452"/>
        <v>287.45275026000002</v>
      </c>
      <c r="C681" s="183">
        <f t="shared" si="470"/>
        <v>245.80328120805507</v>
      </c>
      <c r="D681" s="114">
        <f t="shared" si="461"/>
        <v>6407.93</v>
      </c>
      <c r="E681" s="115">
        <f t="shared" si="448"/>
        <v>6434.2</v>
      </c>
      <c r="F681" s="116">
        <f t="shared" si="449"/>
        <v>44885</v>
      </c>
      <c r="G681" s="117">
        <f t="shared" si="453"/>
        <v>4.0996078296735572E-3</v>
      </c>
      <c r="H681" s="118">
        <f t="shared" si="466"/>
        <v>44946</v>
      </c>
      <c r="I681" s="118">
        <f t="shared" si="454"/>
        <v>44946</v>
      </c>
      <c r="J681" s="119">
        <f t="shared" si="462"/>
        <v>23</v>
      </c>
      <c r="K681" s="119">
        <f t="shared" si="451"/>
        <v>3</v>
      </c>
      <c r="L681" s="8">
        <f t="shared" si="463"/>
        <v>1.00053378</v>
      </c>
      <c r="M681" s="120">
        <f t="shared" si="450"/>
        <v>1.0059007799999999</v>
      </c>
      <c r="N681" s="120">
        <f t="shared" si="471"/>
        <v>1.1675600824731567</v>
      </c>
      <c r="O681" s="113">
        <f t="shared" ref="O681:O744" si="473">TRUNC(TRUNC((L681*N681),15),8)</f>
        <v>1.1681832999999999</v>
      </c>
      <c r="P681" s="113">
        <f t="shared" si="455"/>
        <v>287.14328819000002</v>
      </c>
      <c r="Q681" s="167">
        <f t="shared" si="467"/>
        <v>0</v>
      </c>
      <c r="R681" s="168">
        <f t="shared" si="464"/>
        <v>0</v>
      </c>
      <c r="S681" s="113">
        <f t="shared" si="456"/>
        <v>0</v>
      </c>
      <c r="T681" s="123">
        <f t="shared" si="465"/>
        <v>9.4700000000000006E-2</v>
      </c>
      <c r="U681" s="121">
        <f t="shared" si="472"/>
        <v>3</v>
      </c>
      <c r="V681" s="121">
        <v>252</v>
      </c>
      <c r="W681" s="120">
        <f t="shared" si="457"/>
        <v>1.001077727</v>
      </c>
      <c r="X681" s="113">
        <f t="shared" si="458"/>
        <v>0.30946206999999998</v>
      </c>
      <c r="Y681" s="113">
        <f t="shared" si="459"/>
        <v>0</v>
      </c>
      <c r="Z681" s="126" t="str">
        <f t="shared" si="468"/>
        <v>J=</v>
      </c>
      <c r="AA681" s="118">
        <f t="shared" si="46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60"/>
        <v>44919</v>
      </c>
      <c r="B682" s="113">
        <f t="shared" si="452"/>
        <v>287.60713234999997</v>
      </c>
      <c r="C682" s="183">
        <f t="shared" si="470"/>
        <v>245.80328120805507</v>
      </c>
      <c r="D682" s="114">
        <f t="shared" si="461"/>
        <v>6407.93</v>
      </c>
      <c r="E682" s="115">
        <f t="shared" ref="E682:E745" si="474">IF($K682=1,VLOOKUP($A681,$AO$10:$AS$131,4),E681)</f>
        <v>6434.2</v>
      </c>
      <c r="F682" s="116">
        <f t="shared" ref="F682:F745" si="475">IF($K682=1,VLOOKUP($A681,$AO$10:$AS$131,5),F681)</f>
        <v>44885</v>
      </c>
      <c r="G682" s="117">
        <f t="shared" si="453"/>
        <v>4.0996078296735572E-3</v>
      </c>
      <c r="H682" s="118">
        <f t="shared" si="466"/>
        <v>44946</v>
      </c>
      <c r="I682" s="118">
        <f t="shared" si="454"/>
        <v>44946</v>
      </c>
      <c r="J682" s="119">
        <f t="shared" si="462"/>
        <v>23</v>
      </c>
      <c r="K682" s="119">
        <f t="shared" si="451"/>
        <v>4</v>
      </c>
      <c r="L682" s="8">
        <f t="shared" si="463"/>
        <v>1.0007117699999999</v>
      </c>
      <c r="M682" s="120">
        <f t="shared" ref="M682:M745" si="476">IF(I682&gt;I681,L681,M681)</f>
        <v>1.0059007799999999</v>
      </c>
      <c r="N682" s="120">
        <f t="shared" si="471"/>
        <v>1.1675600824731567</v>
      </c>
      <c r="O682" s="113">
        <f t="shared" si="473"/>
        <v>1.16839111</v>
      </c>
      <c r="P682" s="113">
        <f t="shared" si="455"/>
        <v>287.19436856999999</v>
      </c>
      <c r="Q682" s="167">
        <f t="shared" si="467"/>
        <v>0</v>
      </c>
      <c r="R682" s="168">
        <f t="shared" si="464"/>
        <v>0</v>
      </c>
      <c r="S682" s="113">
        <f t="shared" si="456"/>
        <v>0</v>
      </c>
      <c r="T682" s="123">
        <f t="shared" si="465"/>
        <v>9.4700000000000006E-2</v>
      </c>
      <c r="U682" s="121">
        <f t="shared" si="472"/>
        <v>4</v>
      </c>
      <c r="V682" s="121">
        <v>252</v>
      </c>
      <c r="W682" s="120">
        <f t="shared" si="457"/>
        <v>1.0014372279999999</v>
      </c>
      <c r="X682" s="113">
        <f t="shared" si="458"/>
        <v>0.41276378000000002</v>
      </c>
      <c r="Y682" s="113">
        <f t="shared" si="459"/>
        <v>0</v>
      </c>
      <c r="Z682" s="126" t="str">
        <f t="shared" si="468"/>
        <v>J=</v>
      </c>
      <c r="AA682" s="118">
        <f t="shared" si="46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60"/>
        <v>44920</v>
      </c>
      <c r="B683" s="113">
        <f t="shared" si="452"/>
        <v>287.60713234999997</v>
      </c>
      <c r="C683" s="183">
        <f t="shared" si="470"/>
        <v>245.80328120805507</v>
      </c>
      <c r="D683" s="114">
        <f t="shared" si="461"/>
        <v>6407.93</v>
      </c>
      <c r="E683" s="115">
        <f t="shared" si="474"/>
        <v>6434.2</v>
      </c>
      <c r="F683" s="116">
        <f t="shared" si="475"/>
        <v>44885</v>
      </c>
      <c r="G683" s="117">
        <f t="shared" si="453"/>
        <v>4.0996078296735572E-3</v>
      </c>
      <c r="H683" s="118">
        <f t="shared" si="466"/>
        <v>44946</v>
      </c>
      <c r="I683" s="118">
        <f t="shared" si="454"/>
        <v>44946</v>
      </c>
      <c r="J683" s="119">
        <f t="shared" si="462"/>
        <v>23</v>
      </c>
      <c r="K683" s="119">
        <f t="shared" si="451"/>
        <v>4</v>
      </c>
      <c r="L683" s="8">
        <f t="shared" si="463"/>
        <v>1.0007117699999999</v>
      </c>
      <c r="M683" s="120">
        <f t="shared" si="476"/>
        <v>1.0059007799999999</v>
      </c>
      <c r="N683" s="120">
        <f t="shared" si="471"/>
        <v>1.1675600824731567</v>
      </c>
      <c r="O683" s="113">
        <f t="shared" si="473"/>
        <v>1.16839111</v>
      </c>
      <c r="P683" s="113">
        <f t="shared" si="455"/>
        <v>287.19436856999999</v>
      </c>
      <c r="Q683" s="167">
        <f t="shared" si="467"/>
        <v>0</v>
      </c>
      <c r="R683" s="168">
        <f t="shared" si="464"/>
        <v>0</v>
      </c>
      <c r="S683" s="113">
        <f t="shared" si="456"/>
        <v>0</v>
      </c>
      <c r="T683" s="123">
        <f t="shared" si="465"/>
        <v>9.4700000000000006E-2</v>
      </c>
      <c r="U683" s="121">
        <f t="shared" si="472"/>
        <v>4</v>
      </c>
      <c r="V683" s="121">
        <v>252</v>
      </c>
      <c r="W683" s="120">
        <f t="shared" si="457"/>
        <v>1.0014372279999999</v>
      </c>
      <c r="X683" s="113">
        <f t="shared" si="458"/>
        <v>0.41276378000000002</v>
      </c>
      <c r="Y683" s="113">
        <f t="shared" si="459"/>
        <v>0</v>
      </c>
      <c r="Z683" s="126" t="str">
        <f t="shared" si="468"/>
        <v>J=</v>
      </c>
      <c r="AA683" s="118">
        <f t="shared" si="46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60"/>
        <v>44921</v>
      </c>
      <c r="B684" s="113">
        <f t="shared" si="452"/>
        <v>287.60713234999997</v>
      </c>
      <c r="C684" s="183">
        <f t="shared" si="470"/>
        <v>245.80328120805507</v>
      </c>
      <c r="D684" s="114">
        <f t="shared" si="461"/>
        <v>6407.93</v>
      </c>
      <c r="E684" s="115">
        <f t="shared" si="474"/>
        <v>6434.2</v>
      </c>
      <c r="F684" s="116">
        <f t="shared" si="475"/>
        <v>44885</v>
      </c>
      <c r="G684" s="117">
        <f t="shared" si="453"/>
        <v>4.0996078296735572E-3</v>
      </c>
      <c r="H684" s="118">
        <f t="shared" si="466"/>
        <v>44946</v>
      </c>
      <c r="I684" s="118">
        <f t="shared" si="454"/>
        <v>44946</v>
      </c>
      <c r="J684" s="119">
        <f t="shared" si="462"/>
        <v>23</v>
      </c>
      <c r="K684" s="119">
        <f t="shared" si="451"/>
        <v>4</v>
      </c>
      <c r="L684" s="8">
        <f t="shared" si="463"/>
        <v>1.0007117699999999</v>
      </c>
      <c r="M684" s="120">
        <f t="shared" si="476"/>
        <v>1.0059007799999999</v>
      </c>
      <c r="N684" s="120">
        <f t="shared" si="471"/>
        <v>1.1675600824731567</v>
      </c>
      <c r="O684" s="113">
        <f t="shared" si="473"/>
        <v>1.16839111</v>
      </c>
      <c r="P684" s="113">
        <f t="shared" si="455"/>
        <v>287.19436856999999</v>
      </c>
      <c r="Q684" s="167">
        <f t="shared" si="467"/>
        <v>0</v>
      </c>
      <c r="R684" s="168">
        <f t="shared" si="464"/>
        <v>0</v>
      </c>
      <c r="S684" s="113">
        <f t="shared" si="456"/>
        <v>0</v>
      </c>
      <c r="T684" s="123">
        <f t="shared" si="465"/>
        <v>9.4700000000000006E-2</v>
      </c>
      <c r="U684" s="121">
        <f t="shared" si="472"/>
        <v>4</v>
      </c>
      <c r="V684" s="121">
        <v>252</v>
      </c>
      <c r="W684" s="120">
        <f t="shared" si="457"/>
        <v>1.0014372279999999</v>
      </c>
      <c r="X684" s="113">
        <f t="shared" si="458"/>
        <v>0.41276378000000002</v>
      </c>
      <c r="Y684" s="113">
        <f t="shared" si="459"/>
        <v>0</v>
      </c>
      <c r="Z684" s="126" t="str">
        <f t="shared" si="468"/>
        <v>J=</v>
      </c>
      <c r="AA684" s="118">
        <f t="shared" si="469"/>
        <v>44946</v>
      </c>
      <c r="AB684" s="188" t="s">
        <v>130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2">
        <f t="shared" si="460"/>
        <v>44922</v>
      </c>
      <c r="B685" s="183">
        <f t="shared" si="452"/>
        <v>287.76159779</v>
      </c>
      <c r="C685" s="183">
        <f t="shared" si="470"/>
        <v>245.80328120805507</v>
      </c>
      <c r="D685" s="184">
        <f t="shared" si="461"/>
        <v>6407.93</v>
      </c>
      <c r="E685" s="185">
        <f t="shared" si="474"/>
        <v>6434.2</v>
      </c>
      <c r="F685" s="186">
        <f t="shared" si="475"/>
        <v>44885</v>
      </c>
      <c r="G685" s="187">
        <f t="shared" si="453"/>
        <v>4.0996078296735572E-3</v>
      </c>
      <c r="H685" s="182">
        <f t="shared" si="466"/>
        <v>44946</v>
      </c>
      <c r="I685" s="182">
        <f t="shared" si="454"/>
        <v>44946</v>
      </c>
      <c r="J685" s="188">
        <f t="shared" si="462"/>
        <v>23</v>
      </c>
      <c r="K685" s="188">
        <f t="shared" si="451"/>
        <v>5</v>
      </c>
      <c r="L685" s="183">
        <f t="shared" si="463"/>
        <v>1.00088979</v>
      </c>
      <c r="M685" s="189">
        <f t="shared" si="476"/>
        <v>1.0059007799999999</v>
      </c>
      <c r="N685" s="189">
        <f t="shared" si="471"/>
        <v>1.1675600824731567</v>
      </c>
      <c r="O685" s="183">
        <f t="shared" si="473"/>
        <v>1.16859896</v>
      </c>
      <c r="P685" s="183">
        <f t="shared" si="455"/>
        <v>287.24545877999998</v>
      </c>
      <c r="Q685" s="190">
        <v>22.5</v>
      </c>
      <c r="R685" s="191">
        <f>S685/P685</f>
        <v>7.0127115274702979E-3</v>
      </c>
      <c r="S685" s="210">
        <v>2.0143695400000001</v>
      </c>
      <c r="T685" s="192">
        <f t="shared" si="465"/>
        <v>9.4700000000000006E-2</v>
      </c>
      <c r="U685" s="190">
        <f t="shared" si="472"/>
        <v>5</v>
      </c>
      <c r="V685" s="190">
        <v>252</v>
      </c>
      <c r="W685" s="189">
        <f t="shared" si="457"/>
        <v>1.001796857</v>
      </c>
      <c r="X685" s="183">
        <f t="shared" si="458"/>
        <v>0.51613900999999995</v>
      </c>
      <c r="Y685" s="183">
        <f t="shared" si="459"/>
        <v>2.53050855</v>
      </c>
      <c r="Z685" s="193" t="str">
        <f t="shared" si="468"/>
        <v>J=</v>
      </c>
      <c r="AA685" s="182">
        <f t="shared" si="469"/>
        <v>44946</v>
      </c>
      <c r="AB685" s="183">
        <f>P685-S685</f>
        <v>285.23108923999996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60"/>
        <v>44923</v>
      </c>
      <c r="B686" s="113">
        <f t="shared" si="452"/>
        <v>285.38427690000003</v>
      </c>
      <c r="C686" s="183">
        <f t="shared" si="470"/>
        <v>244.07953370446324</v>
      </c>
      <c r="D686" s="114">
        <f t="shared" si="461"/>
        <v>6407.93</v>
      </c>
      <c r="E686" s="115">
        <f t="shared" si="474"/>
        <v>6434.2</v>
      </c>
      <c r="F686" s="116">
        <f t="shared" si="475"/>
        <v>44885</v>
      </c>
      <c r="G686" s="117">
        <f t="shared" si="453"/>
        <v>4.0996078296735572E-3</v>
      </c>
      <c r="H686" s="118">
        <f t="shared" si="466"/>
        <v>44946</v>
      </c>
      <c r="I686" s="118">
        <f t="shared" si="454"/>
        <v>44946</v>
      </c>
      <c r="J686" s="119">
        <f t="shared" si="462"/>
        <v>23</v>
      </c>
      <c r="K686" s="119">
        <f t="shared" ref="K686:K749" si="477">(J686-(NETWORKDAYS(A686,I686,AD$148:AD$502)-1))</f>
        <v>6</v>
      </c>
      <c r="L686" s="8">
        <f t="shared" si="463"/>
        <v>1.0010678399999999</v>
      </c>
      <c r="M686" s="120">
        <f t="shared" si="476"/>
        <v>1.0059007799999999</v>
      </c>
      <c r="N686" s="120">
        <f t="shared" si="471"/>
        <v>1.1675600824731567</v>
      </c>
      <c r="O686" s="113">
        <f t="shared" si="473"/>
        <v>1.16880684</v>
      </c>
      <c r="P686" s="113">
        <f t="shared" si="455"/>
        <v>285.28182849000001</v>
      </c>
      <c r="Q686" s="167">
        <f t="shared" si="467"/>
        <v>0</v>
      </c>
      <c r="R686" s="168">
        <f t="shared" si="464"/>
        <v>0</v>
      </c>
      <c r="S686" s="113">
        <f t="shared" si="456"/>
        <v>0</v>
      </c>
      <c r="T686" s="123">
        <f t="shared" si="465"/>
        <v>9.4700000000000006E-2</v>
      </c>
      <c r="U686" s="121">
        <f t="shared" si="472"/>
        <v>1</v>
      </c>
      <c r="V686" s="121">
        <v>252</v>
      </c>
      <c r="W686" s="120">
        <f t="shared" si="457"/>
        <v>1.000359113</v>
      </c>
      <c r="X686" s="113">
        <f t="shared" si="458"/>
        <v>0.10244841</v>
      </c>
      <c r="Y686" s="113">
        <f t="shared" si="459"/>
        <v>0</v>
      </c>
      <c r="Z686" s="126" t="str">
        <f t="shared" si="468"/>
        <v>J=</v>
      </c>
      <c r="AA686" s="118">
        <f t="shared" si="46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60"/>
        <v>44924</v>
      </c>
      <c r="B687" s="113">
        <f t="shared" si="452"/>
        <v>285.53755276000004</v>
      </c>
      <c r="C687" s="183">
        <f t="shared" si="470"/>
        <v>244.07953370446324</v>
      </c>
      <c r="D687" s="114">
        <f t="shared" si="461"/>
        <v>6407.93</v>
      </c>
      <c r="E687" s="115">
        <f t="shared" si="474"/>
        <v>6434.2</v>
      </c>
      <c r="F687" s="116">
        <f t="shared" si="475"/>
        <v>44885</v>
      </c>
      <c r="G687" s="117">
        <f t="shared" si="453"/>
        <v>4.0996078296735572E-3</v>
      </c>
      <c r="H687" s="118">
        <f t="shared" si="466"/>
        <v>44946</v>
      </c>
      <c r="I687" s="118">
        <f t="shared" si="454"/>
        <v>44946</v>
      </c>
      <c r="J687" s="119">
        <f t="shared" si="462"/>
        <v>23</v>
      </c>
      <c r="K687" s="119">
        <f t="shared" si="477"/>
        <v>7</v>
      </c>
      <c r="L687" s="8">
        <f t="shared" si="463"/>
        <v>1.0012459300000001</v>
      </c>
      <c r="M687" s="120">
        <f t="shared" si="476"/>
        <v>1.0059007799999999</v>
      </c>
      <c r="N687" s="120">
        <f t="shared" si="471"/>
        <v>1.1675600824731567</v>
      </c>
      <c r="O687" s="113">
        <f t="shared" si="473"/>
        <v>1.1690147799999999</v>
      </c>
      <c r="P687" s="113">
        <f t="shared" si="455"/>
        <v>285.33258239000003</v>
      </c>
      <c r="Q687" s="167">
        <f t="shared" si="467"/>
        <v>0</v>
      </c>
      <c r="R687" s="168">
        <f t="shared" si="464"/>
        <v>0</v>
      </c>
      <c r="S687" s="113">
        <f t="shared" si="456"/>
        <v>0</v>
      </c>
      <c r="T687" s="123">
        <f t="shared" si="465"/>
        <v>9.4700000000000006E-2</v>
      </c>
      <c r="U687" s="121">
        <f t="shared" si="472"/>
        <v>2</v>
      </c>
      <c r="V687" s="121">
        <v>252</v>
      </c>
      <c r="W687" s="120">
        <f t="shared" si="457"/>
        <v>1.0007183559999999</v>
      </c>
      <c r="X687" s="113">
        <f t="shared" si="458"/>
        <v>0.20497037000000001</v>
      </c>
      <c r="Y687" s="113">
        <f t="shared" si="459"/>
        <v>0</v>
      </c>
      <c r="Z687" s="126" t="str">
        <f t="shared" si="468"/>
        <v>J=</v>
      </c>
      <c r="AA687" s="118">
        <f t="shared" si="46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60"/>
        <v>44925</v>
      </c>
      <c r="B688" s="113">
        <f t="shared" si="452"/>
        <v>285.69090404999997</v>
      </c>
      <c r="C688" s="183">
        <f t="shared" si="470"/>
        <v>244.07953370446324</v>
      </c>
      <c r="D688" s="114">
        <f t="shared" si="461"/>
        <v>6407.93</v>
      </c>
      <c r="E688" s="115">
        <f t="shared" si="474"/>
        <v>6434.2</v>
      </c>
      <c r="F688" s="116">
        <f t="shared" si="475"/>
        <v>44885</v>
      </c>
      <c r="G688" s="117">
        <f t="shared" si="453"/>
        <v>4.0996078296735572E-3</v>
      </c>
      <c r="H688" s="118">
        <f t="shared" si="466"/>
        <v>44946</v>
      </c>
      <c r="I688" s="118">
        <f t="shared" si="454"/>
        <v>44946</v>
      </c>
      <c r="J688" s="119">
        <f t="shared" si="462"/>
        <v>23</v>
      </c>
      <c r="K688" s="119">
        <f t="shared" si="477"/>
        <v>8</v>
      </c>
      <c r="L688" s="8">
        <f t="shared" si="463"/>
        <v>1.0014240400000001</v>
      </c>
      <c r="M688" s="120">
        <f t="shared" si="476"/>
        <v>1.0059007799999999</v>
      </c>
      <c r="N688" s="120">
        <f t="shared" si="471"/>
        <v>1.1675600824731567</v>
      </c>
      <c r="O688" s="113">
        <f t="shared" si="473"/>
        <v>1.16922273</v>
      </c>
      <c r="P688" s="113">
        <f t="shared" si="455"/>
        <v>285.38333872999999</v>
      </c>
      <c r="Q688" s="167">
        <f t="shared" si="467"/>
        <v>0</v>
      </c>
      <c r="R688" s="168">
        <f t="shared" si="464"/>
        <v>0</v>
      </c>
      <c r="S688" s="113">
        <f t="shared" si="456"/>
        <v>0</v>
      </c>
      <c r="T688" s="123">
        <f t="shared" si="465"/>
        <v>9.4700000000000006E-2</v>
      </c>
      <c r="U688" s="121">
        <f t="shared" si="472"/>
        <v>3</v>
      </c>
      <c r="V688" s="121">
        <v>252</v>
      </c>
      <c r="W688" s="120">
        <f t="shared" si="457"/>
        <v>1.001077727</v>
      </c>
      <c r="X688" s="113">
        <f t="shared" si="458"/>
        <v>0.30756531999999998</v>
      </c>
      <c r="Y688" s="113">
        <f t="shared" si="459"/>
        <v>0</v>
      </c>
      <c r="Z688" s="126" t="str">
        <f t="shared" si="468"/>
        <v>J=</v>
      </c>
      <c r="AA688" s="118">
        <f t="shared" si="46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60"/>
        <v>44926</v>
      </c>
      <c r="B689" s="113">
        <f t="shared" si="452"/>
        <v>285.84434116</v>
      </c>
      <c r="C689" s="183">
        <f t="shared" si="470"/>
        <v>244.07953370446324</v>
      </c>
      <c r="D689" s="114">
        <f t="shared" si="461"/>
        <v>6407.93</v>
      </c>
      <c r="E689" s="115">
        <f t="shared" si="474"/>
        <v>6434.2</v>
      </c>
      <c r="F689" s="116">
        <f t="shared" si="475"/>
        <v>44885</v>
      </c>
      <c r="G689" s="117">
        <f t="shared" si="453"/>
        <v>4.0996078296735572E-3</v>
      </c>
      <c r="H689" s="118">
        <f t="shared" si="466"/>
        <v>44946</v>
      </c>
      <c r="I689" s="118">
        <f t="shared" si="454"/>
        <v>44946</v>
      </c>
      <c r="J689" s="119">
        <f t="shared" si="462"/>
        <v>23</v>
      </c>
      <c r="K689" s="119">
        <f t="shared" si="477"/>
        <v>9</v>
      </c>
      <c r="L689" s="8">
        <f t="shared" si="463"/>
        <v>1.0016021900000001</v>
      </c>
      <c r="M689" s="120">
        <f t="shared" si="476"/>
        <v>1.0059007799999999</v>
      </c>
      <c r="N689" s="120">
        <f t="shared" si="471"/>
        <v>1.1675600824731567</v>
      </c>
      <c r="O689" s="113">
        <f t="shared" si="473"/>
        <v>1.16943073</v>
      </c>
      <c r="P689" s="113">
        <f t="shared" si="455"/>
        <v>285.43410727000003</v>
      </c>
      <c r="Q689" s="167">
        <f t="shared" si="467"/>
        <v>0</v>
      </c>
      <c r="R689" s="168">
        <f t="shared" si="464"/>
        <v>0</v>
      </c>
      <c r="S689" s="113">
        <f t="shared" si="456"/>
        <v>0</v>
      </c>
      <c r="T689" s="123">
        <f t="shared" si="465"/>
        <v>9.4700000000000006E-2</v>
      </c>
      <c r="U689" s="121">
        <f t="shared" si="472"/>
        <v>4</v>
      </c>
      <c r="V689" s="121">
        <v>252</v>
      </c>
      <c r="W689" s="120">
        <f t="shared" si="457"/>
        <v>1.0014372279999999</v>
      </c>
      <c r="X689" s="113">
        <f t="shared" si="458"/>
        <v>0.41023388999999999</v>
      </c>
      <c r="Y689" s="113">
        <f t="shared" si="459"/>
        <v>0</v>
      </c>
      <c r="Z689" s="126" t="str">
        <f t="shared" si="468"/>
        <v>J=</v>
      </c>
      <c r="AA689" s="118">
        <f t="shared" si="46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60"/>
        <v>44927</v>
      </c>
      <c r="B690" s="113">
        <f t="shared" si="452"/>
        <v>285.84434116</v>
      </c>
      <c r="C690" s="183">
        <f t="shared" si="470"/>
        <v>244.07953370446324</v>
      </c>
      <c r="D690" s="114">
        <f t="shared" si="461"/>
        <v>6407.93</v>
      </c>
      <c r="E690" s="115">
        <f t="shared" si="474"/>
        <v>6434.2</v>
      </c>
      <c r="F690" s="116">
        <f t="shared" si="475"/>
        <v>44885</v>
      </c>
      <c r="G690" s="117">
        <f t="shared" si="453"/>
        <v>4.0996078296735572E-3</v>
      </c>
      <c r="H690" s="118">
        <f t="shared" si="466"/>
        <v>44946</v>
      </c>
      <c r="I690" s="118">
        <f t="shared" si="454"/>
        <v>44946</v>
      </c>
      <c r="J690" s="119">
        <f t="shared" si="462"/>
        <v>23</v>
      </c>
      <c r="K690" s="119">
        <f t="shared" si="477"/>
        <v>9</v>
      </c>
      <c r="L690" s="8">
        <f t="shared" si="463"/>
        <v>1.0016021900000001</v>
      </c>
      <c r="M690" s="120">
        <f t="shared" si="476"/>
        <v>1.0059007799999999</v>
      </c>
      <c r="N690" s="120">
        <f t="shared" si="471"/>
        <v>1.1675600824731567</v>
      </c>
      <c r="O690" s="113">
        <f t="shared" si="473"/>
        <v>1.16943073</v>
      </c>
      <c r="P690" s="113">
        <f t="shared" si="455"/>
        <v>285.43410727000003</v>
      </c>
      <c r="Q690" s="167">
        <f t="shared" si="467"/>
        <v>0</v>
      </c>
      <c r="R690" s="168">
        <f t="shared" si="464"/>
        <v>0</v>
      </c>
      <c r="S690" s="113">
        <f t="shared" si="456"/>
        <v>0</v>
      </c>
      <c r="T690" s="123">
        <f t="shared" si="465"/>
        <v>9.4700000000000006E-2</v>
      </c>
      <c r="U690" s="121">
        <f t="shared" si="472"/>
        <v>4</v>
      </c>
      <c r="V690" s="121">
        <v>252</v>
      </c>
      <c r="W690" s="120">
        <f t="shared" si="457"/>
        <v>1.0014372279999999</v>
      </c>
      <c r="X690" s="113">
        <f t="shared" si="458"/>
        <v>0.41023388999999999</v>
      </c>
      <c r="Y690" s="113">
        <f t="shared" si="459"/>
        <v>0</v>
      </c>
      <c r="Z690" s="126" t="str">
        <f t="shared" si="468"/>
        <v>J=</v>
      </c>
      <c r="AA690" s="118">
        <f t="shared" si="46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60"/>
        <v>44928</v>
      </c>
      <c r="B691" s="113">
        <f t="shared" si="452"/>
        <v>285.84434116</v>
      </c>
      <c r="C691" s="183">
        <f t="shared" si="470"/>
        <v>244.07953370446324</v>
      </c>
      <c r="D691" s="114">
        <f t="shared" si="461"/>
        <v>6407.93</v>
      </c>
      <c r="E691" s="115">
        <f t="shared" si="474"/>
        <v>6434.2</v>
      </c>
      <c r="F691" s="116">
        <f t="shared" si="475"/>
        <v>44885</v>
      </c>
      <c r="G691" s="117">
        <f t="shared" si="453"/>
        <v>4.0996078296735572E-3</v>
      </c>
      <c r="H691" s="118">
        <f t="shared" si="466"/>
        <v>44946</v>
      </c>
      <c r="I691" s="118">
        <f t="shared" si="454"/>
        <v>44946</v>
      </c>
      <c r="J691" s="119">
        <f t="shared" si="462"/>
        <v>23</v>
      </c>
      <c r="K691" s="119">
        <f t="shared" si="477"/>
        <v>9</v>
      </c>
      <c r="L691" s="8">
        <f t="shared" si="463"/>
        <v>1.0016021900000001</v>
      </c>
      <c r="M691" s="120">
        <f t="shared" si="476"/>
        <v>1.0059007799999999</v>
      </c>
      <c r="N691" s="120">
        <f t="shared" si="471"/>
        <v>1.1675600824731567</v>
      </c>
      <c r="O691" s="113">
        <f t="shared" si="473"/>
        <v>1.16943073</v>
      </c>
      <c r="P691" s="113">
        <f t="shared" si="455"/>
        <v>285.43410727000003</v>
      </c>
      <c r="Q691" s="167">
        <f t="shared" si="467"/>
        <v>0</v>
      </c>
      <c r="R691" s="168">
        <f t="shared" si="464"/>
        <v>0</v>
      </c>
      <c r="S691" s="113">
        <f t="shared" si="456"/>
        <v>0</v>
      </c>
      <c r="T691" s="123">
        <f t="shared" si="465"/>
        <v>9.4700000000000006E-2</v>
      </c>
      <c r="U691" s="121">
        <f t="shared" si="472"/>
        <v>4</v>
      </c>
      <c r="V691" s="121">
        <v>252</v>
      </c>
      <c r="W691" s="120">
        <f t="shared" si="457"/>
        <v>1.0014372279999999</v>
      </c>
      <c r="X691" s="113">
        <f t="shared" si="458"/>
        <v>0.41023388999999999</v>
      </c>
      <c r="Y691" s="113">
        <f t="shared" si="459"/>
        <v>0</v>
      </c>
      <c r="Z691" s="126" t="str">
        <f t="shared" si="468"/>
        <v>J=</v>
      </c>
      <c r="AA691" s="118">
        <f t="shared" si="46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60"/>
        <v>44929</v>
      </c>
      <c r="B692" s="113">
        <f t="shared" si="452"/>
        <v>285.99786109000001</v>
      </c>
      <c r="C692" s="183">
        <f t="shared" si="470"/>
        <v>244.07953370446324</v>
      </c>
      <c r="D692" s="114">
        <f t="shared" si="461"/>
        <v>6407.93</v>
      </c>
      <c r="E692" s="115">
        <f t="shared" si="474"/>
        <v>6434.2</v>
      </c>
      <c r="F692" s="116">
        <f t="shared" si="475"/>
        <v>44885</v>
      </c>
      <c r="G692" s="117">
        <f t="shared" si="453"/>
        <v>4.0996078296735572E-3</v>
      </c>
      <c r="H692" s="118">
        <f t="shared" si="466"/>
        <v>44946</v>
      </c>
      <c r="I692" s="118">
        <f t="shared" si="454"/>
        <v>44946</v>
      </c>
      <c r="J692" s="119">
        <f t="shared" si="462"/>
        <v>23</v>
      </c>
      <c r="K692" s="119">
        <f t="shared" si="477"/>
        <v>10</v>
      </c>
      <c r="L692" s="8">
        <f t="shared" si="463"/>
        <v>1.0017803700000001</v>
      </c>
      <c r="M692" s="120">
        <f t="shared" si="476"/>
        <v>1.0059007799999999</v>
      </c>
      <c r="N692" s="120">
        <f t="shared" si="471"/>
        <v>1.1675600824731567</v>
      </c>
      <c r="O692" s="113">
        <f t="shared" si="473"/>
        <v>1.1696387699999999</v>
      </c>
      <c r="P692" s="113">
        <f t="shared" si="455"/>
        <v>285.48488558000003</v>
      </c>
      <c r="Q692" s="167">
        <f t="shared" si="467"/>
        <v>0</v>
      </c>
      <c r="R692" s="168">
        <f t="shared" si="464"/>
        <v>0</v>
      </c>
      <c r="S692" s="113">
        <f t="shared" si="456"/>
        <v>0</v>
      </c>
      <c r="T692" s="123">
        <f t="shared" si="465"/>
        <v>9.4700000000000006E-2</v>
      </c>
      <c r="U692" s="121">
        <f t="shared" si="472"/>
        <v>5</v>
      </c>
      <c r="V692" s="121">
        <v>252</v>
      </c>
      <c r="W692" s="120">
        <f t="shared" si="457"/>
        <v>1.001796857</v>
      </c>
      <c r="X692" s="113">
        <f t="shared" si="458"/>
        <v>0.51297550999999997</v>
      </c>
      <c r="Y692" s="113">
        <f t="shared" si="459"/>
        <v>0</v>
      </c>
      <c r="Z692" s="126" t="str">
        <f t="shared" si="468"/>
        <v>J=</v>
      </c>
      <c r="AA692" s="118">
        <f t="shared" si="46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60"/>
        <v>44930</v>
      </c>
      <c r="B693" s="113">
        <f t="shared" si="452"/>
        <v>286.15146199999998</v>
      </c>
      <c r="C693" s="183">
        <f t="shared" si="470"/>
        <v>244.07953370446324</v>
      </c>
      <c r="D693" s="114">
        <f t="shared" si="461"/>
        <v>6407.93</v>
      </c>
      <c r="E693" s="115">
        <f t="shared" si="474"/>
        <v>6434.2</v>
      </c>
      <c r="F693" s="116">
        <f t="shared" si="475"/>
        <v>44885</v>
      </c>
      <c r="G693" s="117">
        <f t="shared" si="453"/>
        <v>4.0996078296735572E-3</v>
      </c>
      <c r="H693" s="118">
        <f t="shared" si="466"/>
        <v>44946</v>
      </c>
      <c r="I693" s="118">
        <f t="shared" si="454"/>
        <v>44946</v>
      </c>
      <c r="J693" s="119">
        <f t="shared" si="462"/>
        <v>23</v>
      </c>
      <c r="K693" s="119">
        <f t="shared" si="477"/>
        <v>11</v>
      </c>
      <c r="L693" s="8">
        <f t="shared" si="463"/>
        <v>1.0019585799999999</v>
      </c>
      <c r="M693" s="120">
        <f t="shared" si="476"/>
        <v>1.0059007799999999</v>
      </c>
      <c r="N693" s="120">
        <f t="shared" si="471"/>
        <v>1.1675600824731567</v>
      </c>
      <c r="O693" s="113">
        <f t="shared" si="473"/>
        <v>1.1698468399999999</v>
      </c>
      <c r="P693" s="113">
        <f t="shared" si="455"/>
        <v>285.53567120999998</v>
      </c>
      <c r="Q693" s="167">
        <f t="shared" si="467"/>
        <v>0</v>
      </c>
      <c r="R693" s="168">
        <f t="shared" si="464"/>
        <v>0</v>
      </c>
      <c r="S693" s="113">
        <f t="shared" si="456"/>
        <v>0</v>
      </c>
      <c r="T693" s="123">
        <f t="shared" si="465"/>
        <v>9.4700000000000006E-2</v>
      </c>
      <c r="U693" s="121">
        <f t="shared" si="472"/>
        <v>6</v>
      </c>
      <c r="V693" s="121">
        <v>252</v>
      </c>
      <c r="W693" s="120">
        <f t="shared" si="457"/>
        <v>1.0021566159999999</v>
      </c>
      <c r="X693" s="113">
        <f t="shared" si="458"/>
        <v>0.61579079000000003</v>
      </c>
      <c r="Y693" s="113">
        <f t="shared" si="459"/>
        <v>0</v>
      </c>
      <c r="Z693" s="126" t="str">
        <f t="shared" si="468"/>
        <v>J=</v>
      </c>
      <c r="AA693" s="118">
        <f t="shared" si="46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60"/>
        <v>44931</v>
      </c>
      <c r="B694" s="113">
        <f t="shared" si="452"/>
        <v>286.30514607999999</v>
      </c>
      <c r="C694" s="183">
        <f t="shared" si="470"/>
        <v>244.07953370446324</v>
      </c>
      <c r="D694" s="114">
        <f t="shared" si="461"/>
        <v>6407.93</v>
      </c>
      <c r="E694" s="115">
        <f t="shared" si="474"/>
        <v>6434.2</v>
      </c>
      <c r="F694" s="116">
        <f t="shared" si="475"/>
        <v>44885</v>
      </c>
      <c r="G694" s="117">
        <f t="shared" si="453"/>
        <v>4.0996078296735572E-3</v>
      </c>
      <c r="H694" s="118">
        <f t="shared" si="466"/>
        <v>44946</v>
      </c>
      <c r="I694" s="118">
        <f t="shared" si="454"/>
        <v>44946</v>
      </c>
      <c r="J694" s="119">
        <f t="shared" si="462"/>
        <v>23</v>
      </c>
      <c r="K694" s="119">
        <f t="shared" si="477"/>
        <v>12</v>
      </c>
      <c r="L694" s="8">
        <f t="shared" si="463"/>
        <v>1.00213683</v>
      </c>
      <c r="M694" s="120">
        <f t="shared" si="476"/>
        <v>1.0059007799999999</v>
      </c>
      <c r="N694" s="120">
        <f t="shared" si="471"/>
        <v>1.1675600824731567</v>
      </c>
      <c r="O694" s="113">
        <f t="shared" si="473"/>
        <v>1.1700549499999999</v>
      </c>
      <c r="P694" s="113">
        <f t="shared" si="455"/>
        <v>285.58646659999999</v>
      </c>
      <c r="Q694" s="167">
        <f t="shared" si="467"/>
        <v>0</v>
      </c>
      <c r="R694" s="168">
        <f t="shared" si="464"/>
        <v>0</v>
      </c>
      <c r="S694" s="113">
        <f t="shared" si="456"/>
        <v>0</v>
      </c>
      <c r="T694" s="123">
        <f t="shared" si="465"/>
        <v>9.4700000000000006E-2</v>
      </c>
      <c r="U694" s="121">
        <f t="shared" si="472"/>
        <v>7</v>
      </c>
      <c r="V694" s="121">
        <v>252</v>
      </c>
      <c r="W694" s="120">
        <f t="shared" si="457"/>
        <v>1.0025165039999999</v>
      </c>
      <c r="X694" s="113">
        <f t="shared" si="458"/>
        <v>0.71867948000000004</v>
      </c>
      <c r="Y694" s="113">
        <f t="shared" si="459"/>
        <v>0</v>
      </c>
      <c r="Z694" s="126" t="str">
        <f t="shared" si="468"/>
        <v>J=</v>
      </c>
      <c r="AA694" s="118">
        <f t="shared" si="46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60"/>
        <v>44932</v>
      </c>
      <c r="B695" s="113">
        <f t="shared" si="452"/>
        <v>286.45891336</v>
      </c>
      <c r="C695" s="183">
        <f t="shared" si="470"/>
        <v>244.07953370446324</v>
      </c>
      <c r="D695" s="114">
        <f t="shared" si="461"/>
        <v>6407.93</v>
      </c>
      <c r="E695" s="115">
        <f t="shared" si="474"/>
        <v>6434.2</v>
      </c>
      <c r="F695" s="116">
        <f t="shared" si="475"/>
        <v>44885</v>
      </c>
      <c r="G695" s="117">
        <f t="shared" si="453"/>
        <v>4.0996078296735572E-3</v>
      </c>
      <c r="H695" s="118">
        <f t="shared" si="466"/>
        <v>44946</v>
      </c>
      <c r="I695" s="118">
        <f t="shared" si="454"/>
        <v>44946</v>
      </c>
      <c r="J695" s="119">
        <f t="shared" si="462"/>
        <v>23</v>
      </c>
      <c r="K695" s="119">
        <f t="shared" si="477"/>
        <v>13</v>
      </c>
      <c r="L695" s="8">
        <f t="shared" si="463"/>
        <v>1.0023150999999999</v>
      </c>
      <c r="M695" s="120">
        <f t="shared" si="476"/>
        <v>1.0059007799999999</v>
      </c>
      <c r="N695" s="120">
        <f t="shared" si="471"/>
        <v>1.1675600824731567</v>
      </c>
      <c r="O695" s="113">
        <f t="shared" si="473"/>
        <v>1.1702630999999999</v>
      </c>
      <c r="P695" s="113">
        <f t="shared" si="455"/>
        <v>285.63727175000002</v>
      </c>
      <c r="Q695" s="167">
        <f t="shared" si="467"/>
        <v>0</v>
      </c>
      <c r="R695" s="168">
        <f t="shared" si="464"/>
        <v>0</v>
      </c>
      <c r="S695" s="113">
        <f t="shared" si="456"/>
        <v>0</v>
      </c>
      <c r="T695" s="123">
        <f t="shared" si="465"/>
        <v>9.4700000000000006E-2</v>
      </c>
      <c r="U695" s="121">
        <f t="shared" si="472"/>
        <v>8</v>
      </c>
      <c r="V695" s="121">
        <v>252</v>
      </c>
      <c r="W695" s="120">
        <f t="shared" si="457"/>
        <v>1.0028765209999999</v>
      </c>
      <c r="X695" s="113">
        <f t="shared" si="458"/>
        <v>0.82164161000000002</v>
      </c>
      <c r="Y695" s="113">
        <f t="shared" si="459"/>
        <v>0</v>
      </c>
      <c r="Z695" s="126" t="str">
        <f t="shared" si="468"/>
        <v>J=</v>
      </c>
      <c r="AA695" s="118">
        <f t="shared" si="46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60"/>
        <v>44933</v>
      </c>
      <c r="B696" s="113">
        <f t="shared" si="452"/>
        <v>286.61276171000003</v>
      </c>
      <c r="C696" s="183">
        <f t="shared" si="470"/>
        <v>244.07953370446324</v>
      </c>
      <c r="D696" s="114">
        <f t="shared" si="461"/>
        <v>6407.93</v>
      </c>
      <c r="E696" s="115">
        <f t="shared" si="474"/>
        <v>6434.2</v>
      </c>
      <c r="F696" s="116">
        <f t="shared" si="475"/>
        <v>44885</v>
      </c>
      <c r="G696" s="117">
        <f t="shared" si="453"/>
        <v>4.0996078296735572E-3</v>
      </c>
      <c r="H696" s="118">
        <f t="shared" si="466"/>
        <v>44946</v>
      </c>
      <c r="I696" s="118">
        <f t="shared" si="454"/>
        <v>44946</v>
      </c>
      <c r="J696" s="119">
        <f t="shared" si="462"/>
        <v>23</v>
      </c>
      <c r="K696" s="119">
        <f t="shared" si="477"/>
        <v>14</v>
      </c>
      <c r="L696" s="8">
        <f t="shared" si="463"/>
        <v>1.00249341</v>
      </c>
      <c r="M696" s="120">
        <f t="shared" si="476"/>
        <v>1.0059007799999999</v>
      </c>
      <c r="N696" s="120">
        <f t="shared" si="471"/>
        <v>1.1675600824731567</v>
      </c>
      <c r="O696" s="113">
        <f t="shared" si="473"/>
        <v>1.1704712799999999</v>
      </c>
      <c r="P696" s="113">
        <f t="shared" si="455"/>
        <v>285.68808423000002</v>
      </c>
      <c r="Q696" s="167">
        <f t="shared" si="467"/>
        <v>0</v>
      </c>
      <c r="R696" s="168">
        <f t="shared" si="464"/>
        <v>0</v>
      </c>
      <c r="S696" s="113">
        <f t="shared" si="456"/>
        <v>0</v>
      </c>
      <c r="T696" s="123">
        <f t="shared" si="465"/>
        <v>9.4700000000000006E-2</v>
      </c>
      <c r="U696" s="121">
        <f t="shared" si="472"/>
        <v>9</v>
      </c>
      <c r="V696" s="121">
        <v>252</v>
      </c>
      <c r="W696" s="120">
        <f t="shared" si="457"/>
        <v>1.003236668</v>
      </c>
      <c r="X696" s="113">
        <f t="shared" si="458"/>
        <v>0.92467748000000005</v>
      </c>
      <c r="Y696" s="113">
        <f t="shared" si="459"/>
        <v>0</v>
      </c>
      <c r="Z696" s="126" t="str">
        <f t="shared" si="468"/>
        <v>J=</v>
      </c>
      <c r="AA696" s="118">
        <f t="shared" si="46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60"/>
        <v>44934</v>
      </c>
      <c r="B697" s="113">
        <f t="shared" si="452"/>
        <v>286.61276171000003</v>
      </c>
      <c r="C697" s="183">
        <f t="shared" si="470"/>
        <v>244.07953370446324</v>
      </c>
      <c r="D697" s="114">
        <f t="shared" si="461"/>
        <v>6407.93</v>
      </c>
      <c r="E697" s="115">
        <f t="shared" si="474"/>
        <v>6434.2</v>
      </c>
      <c r="F697" s="116">
        <f t="shared" si="475"/>
        <v>44885</v>
      </c>
      <c r="G697" s="117">
        <f t="shared" si="453"/>
        <v>4.0996078296735572E-3</v>
      </c>
      <c r="H697" s="118">
        <f t="shared" si="466"/>
        <v>44946</v>
      </c>
      <c r="I697" s="118">
        <f t="shared" si="454"/>
        <v>44946</v>
      </c>
      <c r="J697" s="119">
        <f t="shared" si="462"/>
        <v>23</v>
      </c>
      <c r="K697" s="119">
        <f t="shared" si="477"/>
        <v>14</v>
      </c>
      <c r="L697" s="8">
        <f t="shared" si="463"/>
        <v>1.00249341</v>
      </c>
      <c r="M697" s="120">
        <f t="shared" si="476"/>
        <v>1.0059007799999999</v>
      </c>
      <c r="N697" s="120">
        <f t="shared" si="471"/>
        <v>1.1675600824731567</v>
      </c>
      <c r="O697" s="113">
        <f t="shared" si="473"/>
        <v>1.1704712799999999</v>
      </c>
      <c r="P697" s="113">
        <f t="shared" si="455"/>
        <v>285.68808423000002</v>
      </c>
      <c r="Q697" s="167">
        <f t="shared" si="467"/>
        <v>0</v>
      </c>
      <c r="R697" s="168">
        <f t="shared" si="464"/>
        <v>0</v>
      </c>
      <c r="S697" s="113">
        <f t="shared" si="456"/>
        <v>0</v>
      </c>
      <c r="T697" s="123">
        <f t="shared" si="465"/>
        <v>9.4700000000000006E-2</v>
      </c>
      <c r="U697" s="121">
        <f t="shared" si="472"/>
        <v>9</v>
      </c>
      <c r="V697" s="121">
        <v>252</v>
      </c>
      <c r="W697" s="120">
        <f t="shared" si="457"/>
        <v>1.003236668</v>
      </c>
      <c r="X697" s="113">
        <f t="shared" si="458"/>
        <v>0.92467748000000005</v>
      </c>
      <c r="Y697" s="113">
        <f t="shared" si="459"/>
        <v>0</v>
      </c>
      <c r="Z697" s="126" t="str">
        <f t="shared" si="468"/>
        <v>J=</v>
      </c>
      <c r="AA697" s="118">
        <f t="shared" si="46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60"/>
        <v>44935</v>
      </c>
      <c r="B698" s="113">
        <f t="shared" si="452"/>
        <v>286.61276171000003</v>
      </c>
      <c r="C698" s="183">
        <f t="shared" si="470"/>
        <v>244.07953370446324</v>
      </c>
      <c r="D698" s="114">
        <f t="shared" si="461"/>
        <v>6407.93</v>
      </c>
      <c r="E698" s="115">
        <f t="shared" si="474"/>
        <v>6434.2</v>
      </c>
      <c r="F698" s="116">
        <f t="shared" si="475"/>
        <v>44885</v>
      </c>
      <c r="G698" s="117">
        <f t="shared" si="453"/>
        <v>4.0996078296735572E-3</v>
      </c>
      <c r="H698" s="118">
        <f t="shared" si="466"/>
        <v>44946</v>
      </c>
      <c r="I698" s="118">
        <f t="shared" si="454"/>
        <v>44946</v>
      </c>
      <c r="J698" s="119">
        <f t="shared" si="462"/>
        <v>23</v>
      </c>
      <c r="K698" s="119">
        <f t="shared" si="477"/>
        <v>14</v>
      </c>
      <c r="L698" s="8">
        <f t="shared" si="463"/>
        <v>1.00249341</v>
      </c>
      <c r="M698" s="120">
        <f t="shared" si="476"/>
        <v>1.0059007799999999</v>
      </c>
      <c r="N698" s="120">
        <f t="shared" si="471"/>
        <v>1.1675600824731567</v>
      </c>
      <c r="O698" s="113">
        <f t="shared" si="473"/>
        <v>1.1704712799999999</v>
      </c>
      <c r="P698" s="113">
        <f t="shared" si="455"/>
        <v>285.68808423000002</v>
      </c>
      <c r="Q698" s="167">
        <f t="shared" si="467"/>
        <v>0</v>
      </c>
      <c r="R698" s="168">
        <f t="shared" si="464"/>
        <v>0</v>
      </c>
      <c r="S698" s="113">
        <f t="shared" si="456"/>
        <v>0</v>
      </c>
      <c r="T698" s="123">
        <f t="shared" si="465"/>
        <v>9.4700000000000006E-2</v>
      </c>
      <c r="U698" s="121">
        <f t="shared" si="472"/>
        <v>9</v>
      </c>
      <c r="V698" s="121">
        <v>252</v>
      </c>
      <c r="W698" s="120">
        <f t="shared" si="457"/>
        <v>1.003236668</v>
      </c>
      <c r="X698" s="113">
        <f t="shared" si="458"/>
        <v>0.92467748000000005</v>
      </c>
      <c r="Y698" s="113">
        <f t="shared" si="459"/>
        <v>0</v>
      </c>
      <c r="Z698" s="126" t="str">
        <f t="shared" si="468"/>
        <v>J=</v>
      </c>
      <c r="AA698" s="118">
        <f t="shared" si="46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60"/>
        <v>44936</v>
      </c>
      <c r="B699" s="113">
        <f t="shared" si="452"/>
        <v>286.76669576</v>
      </c>
      <c r="C699" s="183">
        <f t="shared" si="470"/>
        <v>244.07953370446324</v>
      </c>
      <c r="D699" s="114">
        <f t="shared" si="461"/>
        <v>6407.93</v>
      </c>
      <c r="E699" s="115">
        <f t="shared" si="474"/>
        <v>6434.2</v>
      </c>
      <c r="F699" s="116">
        <f t="shared" si="475"/>
        <v>44885</v>
      </c>
      <c r="G699" s="117">
        <f t="shared" si="453"/>
        <v>4.0996078296735572E-3</v>
      </c>
      <c r="H699" s="118">
        <f t="shared" si="466"/>
        <v>44946</v>
      </c>
      <c r="I699" s="118">
        <f t="shared" si="454"/>
        <v>44946</v>
      </c>
      <c r="J699" s="119">
        <f t="shared" si="462"/>
        <v>23</v>
      </c>
      <c r="K699" s="119">
        <f t="shared" si="477"/>
        <v>15</v>
      </c>
      <c r="L699" s="8">
        <f t="shared" si="463"/>
        <v>1.00267175</v>
      </c>
      <c r="M699" s="120">
        <f t="shared" si="476"/>
        <v>1.0059007799999999</v>
      </c>
      <c r="N699" s="120">
        <f t="shared" si="471"/>
        <v>1.1675600824731567</v>
      </c>
      <c r="O699" s="113">
        <f t="shared" si="473"/>
        <v>1.17067951</v>
      </c>
      <c r="P699" s="113">
        <f t="shared" si="455"/>
        <v>285.73890891000002</v>
      </c>
      <c r="Q699" s="167">
        <f t="shared" si="467"/>
        <v>0</v>
      </c>
      <c r="R699" s="168">
        <f t="shared" si="464"/>
        <v>0</v>
      </c>
      <c r="S699" s="113">
        <f t="shared" si="456"/>
        <v>0</v>
      </c>
      <c r="T699" s="123">
        <f t="shared" si="465"/>
        <v>9.4700000000000006E-2</v>
      </c>
      <c r="U699" s="121">
        <f t="shared" si="472"/>
        <v>10</v>
      </c>
      <c r="V699" s="121">
        <v>252</v>
      </c>
      <c r="W699" s="120">
        <f t="shared" si="457"/>
        <v>1.0035969440000001</v>
      </c>
      <c r="X699" s="113">
        <f t="shared" si="458"/>
        <v>1.02778685</v>
      </c>
      <c r="Y699" s="113">
        <f t="shared" si="459"/>
        <v>0</v>
      </c>
      <c r="Z699" s="126" t="str">
        <f t="shared" si="468"/>
        <v>J=</v>
      </c>
      <c r="AA699" s="118">
        <f t="shared" si="46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60"/>
        <v>44937</v>
      </c>
      <c r="B700" s="113">
        <f t="shared" si="452"/>
        <v>286.92070820999999</v>
      </c>
      <c r="C700" s="183">
        <f t="shared" si="470"/>
        <v>244.07953370446324</v>
      </c>
      <c r="D700" s="114">
        <f t="shared" si="461"/>
        <v>6407.93</v>
      </c>
      <c r="E700" s="115">
        <f t="shared" si="474"/>
        <v>6434.2</v>
      </c>
      <c r="F700" s="116">
        <f t="shared" si="475"/>
        <v>44885</v>
      </c>
      <c r="G700" s="117">
        <f t="shared" si="453"/>
        <v>4.0996078296735572E-3</v>
      </c>
      <c r="H700" s="118">
        <f t="shared" si="466"/>
        <v>44946</v>
      </c>
      <c r="I700" s="118">
        <f t="shared" si="454"/>
        <v>44946</v>
      </c>
      <c r="J700" s="119">
        <f t="shared" si="462"/>
        <v>23</v>
      </c>
      <c r="K700" s="119">
        <f t="shared" si="477"/>
        <v>16</v>
      </c>
      <c r="L700" s="8">
        <f t="shared" si="463"/>
        <v>1.00285012</v>
      </c>
      <c r="M700" s="120">
        <f t="shared" si="476"/>
        <v>1.0059007799999999</v>
      </c>
      <c r="N700" s="120">
        <f t="shared" si="471"/>
        <v>1.1675600824731567</v>
      </c>
      <c r="O700" s="113">
        <f t="shared" si="473"/>
        <v>1.1708877600000001</v>
      </c>
      <c r="P700" s="113">
        <f t="shared" si="455"/>
        <v>285.78973847999998</v>
      </c>
      <c r="Q700" s="167">
        <f t="shared" si="467"/>
        <v>0</v>
      </c>
      <c r="R700" s="168">
        <f t="shared" si="464"/>
        <v>0</v>
      </c>
      <c r="S700" s="113">
        <f t="shared" si="456"/>
        <v>0</v>
      </c>
      <c r="T700" s="123">
        <f t="shared" si="465"/>
        <v>9.4700000000000006E-2</v>
      </c>
      <c r="U700" s="121">
        <f t="shared" si="472"/>
        <v>11</v>
      </c>
      <c r="V700" s="121">
        <v>252</v>
      </c>
      <c r="W700" s="120">
        <f t="shared" si="457"/>
        <v>1.003957349</v>
      </c>
      <c r="X700" s="113">
        <f t="shared" si="458"/>
        <v>1.1309697299999999</v>
      </c>
      <c r="Y700" s="113">
        <f t="shared" si="459"/>
        <v>0</v>
      </c>
      <c r="Z700" s="126" t="str">
        <f t="shared" si="468"/>
        <v>J=</v>
      </c>
      <c r="AA700" s="118">
        <f t="shared" si="46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60"/>
        <v>44938</v>
      </c>
      <c r="B701" s="113">
        <f t="shared" si="452"/>
        <v>287.07480642000002</v>
      </c>
      <c r="C701" s="183">
        <f t="shared" si="470"/>
        <v>244.07953370446324</v>
      </c>
      <c r="D701" s="114">
        <f t="shared" si="461"/>
        <v>6407.93</v>
      </c>
      <c r="E701" s="115">
        <f t="shared" si="474"/>
        <v>6434.2</v>
      </c>
      <c r="F701" s="116">
        <f t="shared" si="475"/>
        <v>44885</v>
      </c>
      <c r="G701" s="117">
        <f t="shared" si="453"/>
        <v>4.0996078296735572E-3</v>
      </c>
      <c r="H701" s="118">
        <f t="shared" si="466"/>
        <v>44946</v>
      </c>
      <c r="I701" s="118">
        <f t="shared" si="454"/>
        <v>44946</v>
      </c>
      <c r="J701" s="119">
        <f t="shared" si="462"/>
        <v>23</v>
      </c>
      <c r="K701" s="119">
        <f t="shared" si="477"/>
        <v>17</v>
      </c>
      <c r="L701" s="8">
        <f t="shared" si="463"/>
        <v>1.00302852</v>
      </c>
      <c r="M701" s="120">
        <f t="shared" si="476"/>
        <v>1.0059007799999999</v>
      </c>
      <c r="N701" s="120">
        <f t="shared" si="471"/>
        <v>1.1675600824731567</v>
      </c>
      <c r="O701" s="113">
        <f t="shared" si="473"/>
        <v>1.17109606</v>
      </c>
      <c r="P701" s="113">
        <f t="shared" si="455"/>
        <v>285.84058024000001</v>
      </c>
      <c r="Q701" s="167">
        <f t="shared" si="467"/>
        <v>0</v>
      </c>
      <c r="R701" s="168">
        <f t="shared" si="464"/>
        <v>0</v>
      </c>
      <c r="S701" s="113">
        <f t="shared" si="456"/>
        <v>0</v>
      </c>
      <c r="T701" s="123">
        <f t="shared" si="465"/>
        <v>9.4700000000000006E-2</v>
      </c>
      <c r="U701" s="121">
        <f t="shared" si="472"/>
        <v>12</v>
      </c>
      <c r="V701" s="121">
        <v>252</v>
      </c>
      <c r="W701" s="120">
        <f t="shared" si="457"/>
        <v>1.0043178829999999</v>
      </c>
      <c r="X701" s="113">
        <f t="shared" si="458"/>
        <v>1.2342261800000001</v>
      </c>
      <c r="Y701" s="113">
        <f t="shared" si="459"/>
        <v>0</v>
      </c>
      <c r="Z701" s="126" t="str">
        <f t="shared" si="468"/>
        <v>J=</v>
      </c>
      <c r="AA701" s="118">
        <f t="shared" si="46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60"/>
        <v>44939</v>
      </c>
      <c r="B702" s="113">
        <f t="shared" si="452"/>
        <v>287.22898855</v>
      </c>
      <c r="C702" s="183">
        <f t="shared" si="470"/>
        <v>244.07953370446324</v>
      </c>
      <c r="D702" s="114">
        <f t="shared" si="461"/>
        <v>6407.93</v>
      </c>
      <c r="E702" s="115">
        <f t="shared" si="474"/>
        <v>6434.2</v>
      </c>
      <c r="F702" s="116">
        <f t="shared" si="475"/>
        <v>44885</v>
      </c>
      <c r="G702" s="117">
        <f t="shared" si="453"/>
        <v>4.0996078296735572E-3</v>
      </c>
      <c r="H702" s="118">
        <f t="shared" si="466"/>
        <v>44946</v>
      </c>
      <c r="I702" s="118">
        <f t="shared" si="454"/>
        <v>44946</v>
      </c>
      <c r="J702" s="119">
        <f t="shared" si="462"/>
        <v>23</v>
      </c>
      <c r="K702" s="119">
        <f t="shared" si="477"/>
        <v>18</v>
      </c>
      <c r="L702" s="8">
        <f t="shared" si="463"/>
        <v>1.00320696</v>
      </c>
      <c r="M702" s="120">
        <f t="shared" si="476"/>
        <v>1.0059007799999999</v>
      </c>
      <c r="N702" s="120">
        <f t="shared" si="471"/>
        <v>1.1675600824731567</v>
      </c>
      <c r="O702" s="113">
        <f t="shared" si="473"/>
        <v>1.1713043999999999</v>
      </c>
      <c r="P702" s="113">
        <f t="shared" si="455"/>
        <v>285.89143177</v>
      </c>
      <c r="Q702" s="167">
        <f t="shared" si="467"/>
        <v>0</v>
      </c>
      <c r="R702" s="168">
        <f t="shared" si="464"/>
        <v>0</v>
      </c>
      <c r="S702" s="113">
        <f t="shared" si="456"/>
        <v>0</v>
      </c>
      <c r="T702" s="123">
        <f t="shared" si="465"/>
        <v>9.4700000000000006E-2</v>
      </c>
      <c r="U702" s="121">
        <f t="shared" si="472"/>
        <v>13</v>
      </c>
      <c r="V702" s="121">
        <v>252</v>
      </c>
      <c r="W702" s="120">
        <f t="shared" si="457"/>
        <v>1.004678548</v>
      </c>
      <c r="X702" s="113">
        <f t="shared" si="458"/>
        <v>1.3375567799999999</v>
      </c>
      <c r="Y702" s="113">
        <f t="shared" si="459"/>
        <v>0</v>
      </c>
      <c r="Z702" s="126" t="str">
        <f t="shared" si="468"/>
        <v>J=</v>
      </c>
      <c r="AA702" s="118">
        <f t="shared" si="46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60"/>
        <v>44940</v>
      </c>
      <c r="B703" s="113">
        <f t="shared" si="452"/>
        <v>287.38324886999999</v>
      </c>
      <c r="C703" s="183">
        <f t="shared" si="470"/>
        <v>244.07953370446324</v>
      </c>
      <c r="D703" s="114">
        <f t="shared" si="461"/>
        <v>6407.93</v>
      </c>
      <c r="E703" s="115">
        <f t="shared" si="474"/>
        <v>6434.2</v>
      </c>
      <c r="F703" s="116">
        <f t="shared" si="475"/>
        <v>44885</v>
      </c>
      <c r="G703" s="117">
        <f t="shared" si="453"/>
        <v>4.0996078296735572E-3</v>
      </c>
      <c r="H703" s="118">
        <f t="shared" si="466"/>
        <v>44946</v>
      </c>
      <c r="I703" s="118">
        <f t="shared" si="454"/>
        <v>44946</v>
      </c>
      <c r="J703" s="119">
        <f t="shared" si="462"/>
        <v>23</v>
      </c>
      <c r="K703" s="119">
        <f t="shared" si="477"/>
        <v>19</v>
      </c>
      <c r="L703" s="8">
        <f t="shared" si="463"/>
        <v>1.0033854200000001</v>
      </c>
      <c r="M703" s="120">
        <f t="shared" si="476"/>
        <v>1.0059007799999999</v>
      </c>
      <c r="N703" s="120">
        <f t="shared" si="471"/>
        <v>1.1675600824731567</v>
      </c>
      <c r="O703" s="113">
        <f t="shared" si="473"/>
        <v>1.1715127599999999</v>
      </c>
      <c r="P703" s="113">
        <f t="shared" si="455"/>
        <v>285.94228817999999</v>
      </c>
      <c r="Q703" s="167">
        <f t="shared" si="467"/>
        <v>0</v>
      </c>
      <c r="R703" s="168">
        <f t="shared" si="464"/>
        <v>0</v>
      </c>
      <c r="S703" s="113">
        <f t="shared" si="456"/>
        <v>0</v>
      </c>
      <c r="T703" s="123">
        <f t="shared" si="465"/>
        <v>9.4700000000000006E-2</v>
      </c>
      <c r="U703" s="121">
        <f t="shared" si="472"/>
        <v>14</v>
      </c>
      <c r="V703" s="121">
        <v>252</v>
      </c>
      <c r="W703" s="120">
        <f t="shared" si="457"/>
        <v>1.005039341</v>
      </c>
      <c r="X703" s="113">
        <f t="shared" si="458"/>
        <v>1.44096069</v>
      </c>
      <c r="Y703" s="113">
        <f t="shared" si="459"/>
        <v>0</v>
      </c>
      <c r="Z703" s="126" t="str">
        <f t="shared" si="468"/>
        <v>J=</v>
      </c>
      <c r="AA703" s="118">
        <f t="shared" si="46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60"/>
        <v>44941</v>
      </c>
      <c r="B704" s="113">
        <f t="shared" si="452"/>
        <v>287.38324886999999</v>
      </c>
      <c r="C704" s="183">
        <f t="shared" si="470"/>
        <v>244.07953370446324</v>
      </c>
      <c r="D704" s="114">
        <f t="shared" si="461"/>
        <v>6407.93</v>
      </c>
      <c r="E704" s="115">
        <f t="shared" si="474"/>
        <v>6434.2</v>
      </c>
      <c r="F704" s="116">
        <f t="shared" si="475"/>
        <v>44885</v>
      </c>
      <c r="G704" s="117">
        <f t="shared" si="453"/>
        <v>4.0996078296735572E-3</v>
      </c>
      <c r="H704" s="118">
        <f t="shared" si="466"/>
        <v>44946</v>
      </c>
      <c r="I704" s="118">
        <f t="shared" si="454"/>
        <v>44946</v>
      </c>
      <c r="J704" s="119">
        <f t="shared" si="462"/>
        <v>23</v>
      </c>
      <c r="K704" s="119">
        <f t="shared" si="477"/>
        <v>19</v>
      </c>
      <c r="L704" s="8">
        <f t="shared" si="463"/>
        <v>1.0033854200000001</v>
      </c>
      <c r="M704" s="120">
        <f t="shared" si="476"/>
        <v>1.0059007799999999</v>
      </c>
      <c r="N704" s="120">
        <f t="shared" si="471"/>
        <v>1.1675600824731567</v>
      </c>
      <c r="O704" s="113">
        <f t="shared" si="473"/>
        <v>1.1715127599999999</v>
      </c>
      <c r="P704" s="113">
        <f t="shared" si="455"/>
        <v>285.94228817999999</v>
      </c>
      <c r="Q704" s="167">
        <f t="shared" si="467"/>
        <v>0</v>
      </c>
      <c r="R704" s="168">
        <f t="shared" si="464"/>
        <v>0</v>
      </c>
      <c r="S704" s="113">
        <f t="shared" si="456"/>
        <v>0</v>
      </c>
      <c r="T704" s="123">
        <f t="shared" si="465"/>
        <v>9.4700000000000006E-2</v>
      </c>
      <c r="U704" s="121">
        <f t="shared" si="472"/>
        <v>14</v>
      </c>
      <c r="V704" s="121">
        <v>252</v>
      </c>
      <c r="W704" s="120">
        <f t="shared" si="457"/>
        <v>1.005039341</v>
      </c>
      <c r="X704" s="113">
        <f t="shared" si="458"/>
        <v>1.44096069</v>
      </c>
      <c r="Y704" s="113">
        <f t="shared" si="459"/>
        <v>0</v>
      </c>
      <c r="Z704" s="126" t="str">
        <f t="shared" si="468"/>
        <v>J=</v>
      </c>
      <c r="AA704" s="118">
        <f t="shared" si="46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60"/>
        <v>44942</v>
      </c>
      <c r="B705" s="113">
        <f t="shared" si="452"/>
        <v>287.38324886999999</v>
      </c>
      <c r="C705" s="183">
        <f t="shared" si="470"/>
        <v>244.07953370446324</v>
      </c>
      <c r="D705" s="114">
        <f t="shared" si="461"/>
        <v>6407.93</v>
      </c>
      <c r="E705" s="115">
        <f t="shared" si="474"/>
        <v>6434.2</v>
      </c>
      <c r="F705" s="116">
        <f t="shared" si="475"/>
        <v>44885</v>
      </c>
      <c r="G705" s="117">
        <f t="shared" si="453"/>
        <v>4.0996078296735572E-3</v>
      </c>
      <c r="H705" s="118">
        <f t="shared" si="466"/>
        <v>44946</v>
      </c>
      <c r="I705" s="118">
        <f t="shared" si="454"/>
        <v>44946</v>
      </c>
      <c r="J705" s="119">
        <f t="shared" si="462"/>
        <v>23</v>
      </c>
      <c r="K705" s="119">
        <f t="shared" si="477"/>
        <v>19</v>
      </c>
      <c r="L705" s="8">
        <f t="shared" si="463"/>
        <v>1.0033854200000001</v>
      </c>
      <c r="M705" s="120">
        <f t="shared" si="476"/>
        <v>1.0059007799999999</v>
      </c>
      <c r="N705" s="120">
        <f t="shared" si="471"/>
        <v>1.1675600824731567</v>
      </c>
      <c r="O705" s="113">
        <f t="shared" si="473"/>
        <v>1.1715127599999999</v>
      </c>
      <c r="P705" s="113">
        <f t="shared" si="455"/>
        <v>285.94228817999999</v>
      </c>
      <c r="Q705" s="167">
        <f t="shared" si="467"/>
        <v>0</v>
      </c>
      <c r="R705" s="168">
        <f t="shared" si="464"/>
        <v>0</v>
      </c>
      <c r="S705" s="113">
        <f t="shared" si="456"/>
        <v>0</v>
      </c>
      <c r="T705" s="123">
        <f t="shared" si="465"/>
        <v>9.4700000000000006E-2</v>
      </c>
      <c r="U705" s="121">
        <f t="shared" si="472"/>
        <v>14</v>
      </c>
      <c r="V705" s="121">
        <v>252</v>
      </c>
      <c r="W705" s="120">
        <f t="shared" si="457"/>
        <v>1.005039341</v>
      </c>
      <c r="X705" s="113">
        <f t="shared" si="458"/>
        <v>1.44096069</v>
      </c>
      <c r="Y705" s="113">
        <f t="shared" si="459"/>
        <v>0</v>
      </c>
      <c r="Z705" s="126" t="str">
        <f t="shared" si="468"/>
        <v>J=</v>
      </c>
      <c r="AA705" s="118">
        <f t="shared" si="46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60"/>
        <v>44943</v>
      </c>
      <c r="B706" s="113">
        <f t="shared" si="452"/>
        <v>287.53759534</v>
      </c>
      <c r="C706" s="183">
        <f t="shared" si="470"/>
        <v>244.07953370446324</v>
      </c>
      <c r="D706" s="114">
        <f t="shared" si="461"/>
        <v>6407.93</v>
      </c>
      <c r="E706" s="115">
        <f t="shared" si="474"/>
        <v>6434.2</v>
      </c>
      <c r="F706" s="116">
        <f t="shared" si="475"/>
        <v>44885</v>
      </c>
      <c r="G706" s="117">
        <f t="shared" si="453"/>
        <v>4.0996078296735572E-3</v>
      </c>
      <c r="H706" s="118">
        <f t="shared" si="466"/>
        <v>44946</v>
      </c>
      <c r="I706" s="118">
        <f t="shared" si="454"/>
        <v>44946</v>
      </c>
      <c r="J706" s="119">
        <f t="shared" si="462"/>
        <v>23</v>
      </c>
      <c r="K706" s="119">
        <f t="shared" si="477"/>
        <v>20</v>
      </c>
      <c r="L706" s="8">
        <f t="shared" si="463"/>
        <v>1.0035639199999999</v>
      </c>
      <c r="M706" s="120">
        <f t="shared" si="476"/>
        <v>1.0059007799999999</v>
      </c>
      <c r="N706" s="120">
        <f t="shared" si="471"/>
        <v>1.1675600824731567</v>
      </c>
      <c r="O706" s="113">
        <f t="shared" si="473"/>
        <v>1.1717211700000001</v>
      </c>
      <c r="P706" s="113">
        <f t="shared" si="455"/>
        <v>285.99315680000001</v>
      </c>
      <c r="Q706" s="167">
        <f t="shared" si="467"/>
        <v>0</v>
      </c>
      <c r="R706" s="168">
        <f t="shared" si="464"/>
        <v>0</v>
      </c>
      <c r="S706" s="113">
        <f t="shared" si="456"/>
        <v>0</v>
      </c>
      <c r="T706" s="123">
        <f t="shared" si="465"/>
        <v>9.4700000000000006E-2</v>
      </c>
      <c r="U706" s="121">
        <f t="shared" si="472"/>
        <v>15</v>
      </c>
      <c r="V706" s="121">
        <v>252</v>
      </c>
      <c r="W706" s="120">
        <f t="shared" si="457"/>
        <v>1.0054002639999999</v>
      </c>
      <c r="X706" s="113">
        <f t="shared" si="458"/>
        <v>1.54443854</v>
      </c>
      <c r="Y706" s="113">
        <f t="shared" si="459"/>
        <v>0</v>
      </c>
      <c r="Z706" s="126" t="str">
        <f t="shared" si="468"/>
        <v>J=</v>
      </c>
      <c r="AA706" s="118">
        <f t="shared" si="46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60"/>
        <v>44944</v>
      </c>
      <c r="B707" s="113">
        <f t="shared" si="452"/>
        <v>287.69202307999996</v>
      </c>
      <c r="C707" s="183">
        <f t="shared" si="470"/>
        <v>244.07953370446324</v>
      </c>
      <c r="D707" s="114">
        <f t="shared" si="461"/>
        <v>6407.93</v>
      </c>
      <c r="E707" s="115">
        <f t="shared" si="474"/>
        <v>6434.2</v>
      </c>
      <c r="F707" s="116">
        <f t="shared" si="475"/>
        <v>44885</v>
      </c>
      <c r="G707" s="117">
        <f t="shared" si="453"/>
        <v>4.0996078296735572E-3</v>
      </c>
      <c r="H707" s="118">
        <f t="shared" si="466"/>
        <v>44946</v>
      </c>
      <c r="I707" s="118">
        <f t="shared" si="454"/>
        <v>44946</v>
      </c>
      <c r="J707" s="119">
        <f t="shared" si="462"/>
        <v>23</v>
      </c>
      <c r="K707" s="119">
        <f t="shared" si="477"/>
        <v>21</v>
      </c>
      <c r="L707" s="8">
        <f t="shared" si="463"/>
        <v>1.0037424500000001</v>
      </c>
      <c r="M707" s="120">
        <f t="shared" si="476"/>
        <v>1.0059007799999999</v>
      </c>
      <c r="N707" s="120">
        <f t="shared" si="471"/>
        <v>1.1675600824731567</v>
      </c>
      <c r="O707" s="113">
        <f t="shared" si="473"/>
        <v>1.1719296100000001</v>
      </c>
      <c r="P707" s="113">
        <f t="shared" si="455"/>
        <v>286.04403273999998</v>
      </c>
      <c r="Q707" s="167">
        <f t="shared" si="467"/>
        <v>0</v>
      </c>
      <c r="R707" s="168">
        <f t="shared" si="464"/>
        <v>0</v>
      </c>
      <c r="S707" s="113">
        <f t="shared" si="456"/>
        <v>0</v>
      </c>
      <c r="T707" s="123">
        <f t="shared" si="465"/>
        <v>9.4700000000000006E-2</v>
      </c>
      <c r="U707" s="121">
        <f t="shared" si="472"/>
        <v>16</v>
      </c>
      <c r="V707" s="121">
        <v>252</v>
      </c>
      <c r="W707" s="120">
        <f t="shared" si="457"/>
        <v>1.0057613169999999</v>
      </c>
      <c r="X707" s="113">
        <f t="shared" si="458"/>
        <v>1.64799034</v>
      </c>
      <c r="Y707" s="113">
        <f t="shared" si="459"/>
        <v>0</v>
      </c>
      <c r="Z707" s="126" t="str">
        <f t="shared" si="468"/>
        <v>J=</v>
      </c>
      <c r="AA707" s="118">
        <f t="shared" si="46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60"/>
        <v>44945</v>
      </c>
      <c r="B708" s="113">
        <f t="shared" si="452"/>
        <v>287.84653457000002</v>
      </c>
      <c r="C708" s="183">
        <f t="shared" si="470"/>
        <v>244.07953370446324</v>
      </c>
      <c r="D708" s="114">
        <f t="shared" si="461"/>
        <v>6407.93</v>
      </c>
      <c r="E708" s="115">
        <f t="shared" si="474"/>
        <v>6434.2</v>
      </c>
      <c r="F708" s="116">
        <f t="shared" si="475"/>
        <v>44885</v>
      </c>
      <c r="G708" s="117">
        <f t="shared" si="453"/>
        <v>4.0996078296735572E-3</v>
      </c>
      <c r="H708" s="118">
        <f t="shared" si="466"/>
        <v>44946</v>
      </c>
      <c r="I708" s="118">
        <f t="shared" si="454"/>
        <v>44946</v>
      </c>
      <c r="J708" s="119">
        <f t="shared" si="462"/>
        <v>23</v>
      </c>
      <c r="K708" s="119">
        <f t="shared" si="477"/>
        <v>22</v>
      </c>
      <c r="L708" s="8">
        <f t="shared" si="463"/>
        <v>1.00392101</v>
      </c>
      <c r="M708" s="120">
        <f t="shared" si="476"/>
        <v>1.0059007799999999</v>
      </c>
      <c r="N708" s="120">
        <f t="shared" si="471"/>
        <v>1.1675600824731567</v>
      </c>
      <c r="O708" s="113">
        <f t="shared" si="473"/>
        <v>1.17213809</v>
      </c>
      <c r="P708" s="113">
        <f t="shared" si="455"/>
        <v>286.09491844000001</v>
      </c>
      <c r="Q708" s="167">
        <f t="shared" si="467"/>
        <v>0</v>
      </c>
      <c r="R708" s="168">
        <f t="shared" si="464"/>
        <v>0</v>
      </c>
      <c r="S708" s="113">
        <f t="shared" si="456"/>
        <v>0</v>
      </c>
      <c r="T708" s="123">
        <f t="shared" si="465"/>
        <v>9.4700000000000006E-2</v>
      </c>
      <c r="U708" s="121">
        <f t="shared" si="472"/>
        <v>17</v>
      </c>
      <c r="V708" s="121">
        <v>252</v>
      </c>
      <c r="W708" s="120">
        <f t="shared" si="457"/>
        <v>1.0061225</v>
      </c>
      <c r="X708" s="113">
        <f t="shared" si="458"/>
        <v>1.7516161299999999</v>
      </c>
      <c r="Y708" s="113">
        <f t="shared" si="459"/>
        <v>0</v>
      </c>
      <c r="Z708" s="126" t="str">
        <f t="shared" si="468"/>
        <v>J=</v>
      </c>
      <c r="AA708" s="118">
        <f t="shared" si="46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60"/>
        <v>44946</v>
      </c>
      <c r="B709" s="113">
        <f t="shared" si="452"/>
        <v>288.00112955999998</v>
      </c>
      <c r="C709" s="183">
        <f t="shared" si="470"/>
        <v>244.07953370446324</v>
      </c>
      <c r="D709" s="114">
        <f t="shared" si="461"/>
        <v>6407.93</v>
      </c>
      <c r="E709" s="115">
        <f t="shared" si="474"/>
        <v>6434.2</v>
      </c>
      <c r="F709" s="116">
        <f t="shared" si="475"/>
        <v>44885</v>
      </c>
      <c r="G709" s="117">
        <f t="shared" si="453"/>
        <v>4.0996078296735572E-3</v>
      </c>
      <c r="H709" s="118">
        <f t="shared" si="466"/>
        <v>44979</v>
      </c>
      <c r="I709" s="118">
        <f t="shared" si="454"/>
        <v>44946</v>
      </c>
      <c r="J709" s="119">
        <f t="shared" si="462"/>
        <v>23</v>
      </c>
      <c r="K709" s="119">
        <f t="shared" si="477"/>
        <v>23</v>
      </c>
      <c r="L709" s="8">
        <f t="shared" si="463"/>
        <v>1.0040996</v>
      </c>
      <c r="M709" s="120">
        <f t="shared" si="476"/>
        <v>1.0059007799999999</v>
      </c>
      <c r="N709" s="120">
        <f t="shared" si="471"/>
        <v>1.1675600824731567</v>
      </c>
      <c r="O709" s="113">
        <f t="shared" si="473"/>
        <v>1.17234661</v>
      </c>
      <c r="P709" s="113">
        <f t="shared" si="455"/>
        <v>286.14581390000001</v>
      </c>
      <c r="Q709" s="167">
        <f t="shared" si="467"/>
        <v>23</v>
      </c>
      <c r="R709" s="168">
        <f t="shared" si="464"/>
        <v>8.6116409302467167E-2</v>
      </c>
      <c r="S709" s="113">
        <f t="shared" si="456"/>
        <v>24.641850030000001</v>
      </c>
      <c r="T709" s="123">
        <f t="shared" si="465"/>
        <v>9.4700000000000006E-2</v>
      </c>
      <c r="U709" s="121">
        <f t="shared" si="472"/>
        <v>18</v>
      </c>
      <c r="V709" s="121">
        <v>252</v>
      </c>
      <c r="W709" s="120">
        <f t="shared" si="457"/>
        <v>1.0064838119999999</v>
      </c>
      <c r="X709" s="113">
        <f t="shared" si="458"/>
        <v>1.85531566</v>
      </c>
      <c r="Y709" s="113">
        <f t="shared" si="459"/>
        <v>26.497165689999999</v>
      </c>
      <c r="Z709" s="126" t="str">
        <f t="shared" si="468"/>
        <v>J=</v>
      </c>
      <c r="AA709" s="118">
        <f t="shared" si="46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60"/>
        <v>44947</v>
      </c>
      <c r="B710" s="113">
        <f t="shared" si="452"/>
        <v>261.67487463000003</v>
      </c>
      <c r="C710" s="183">
        <f t="shared" si="470"/>
        <v>223.06028067826136</v>
      </c>
      <c r="D710" s="114">
        <f t="shared" si="461"/>
        <v>6434.2</v>
      </c>
      <c r="E710" s="115">
        <f t="shared" si="474"/>
        <v>6474.09</v>
      </c>
      <c r="F710" s="116">
        <f t="shared" si="475"/>
        <v>44915</v>
      </c>
      <c r="G710" s="117">
        <f t="shared" si="453"/>
        <v>6.199682944266538E-3</v>
      </c>
      <c r="H710" s="118">
        <f t="shared" si="466"/>
        <v>44979</v>
      </c>
      <c r="I710" s="118">
        <f t="shared" si="454"/>
        <v>44979</v>
      </c>
      <c r="J710" s="119">
        <f t="shared" si="462"/>
        <v>21</v>
      </c>
      <c r="K710" s="119">
        <f t="shared" si="477"/>
        <v>1</v>
      </c>
      <c r="L710" s="8">
        <f t="shared" si="463"/>
        <v>1.0002943500000001</v>
      </c>
      <c r="M710" s="120">
        <f t="shared" si="476"/>
        <v>1.0040996</v>
      </c>
      <c r="N710" s="120">
        <f t="shared" si="471"/>
        <v>1.1723466117872636</v>
      </c>
      <c r="O710" s="113">
        <f t="shared" si="473"/>
        <v>1.17269169</v>
      </c>
      <c r="P710" s="113">
        <f t="shared" si="455"/>
        <v>261.58093752000002</v>
      </c>
      <c r="Q710" s="167">
        <f t="shared" si="467"/>
        <v>0</v>
      </c>
      <c r="R710" s="168">
        <f t="shared" si="464"/>
        <v>0</v>
      </c>
      <c r="S710" s="113">
        <f t="shared" si="456"/>
        <v>0</v>
      </c>
      <c r="T710" s="123">
        <f t="shared" si="465"/>
        <v>9.4700000000000006E-2</v>
      </c>
      <c r="U710" s="121">
        <f t="shared" si="472"/>
        <v>1</v>
      </c>
      <c r="V710" s="121">
        <v>252</v>
      </c>
      <c r="W710" s="120">
        <f t="shared" si="457"/>
        <v>1.000359113</v>
      </c>
      <c r="X710" s="113">
        <f t="shared" si="458"/>
        <v>9.3937110000000004E-2</v>
      </c>
      <c r="Y710" s="113">
        <f t="shared" si="459"/>
        <v>0</v>
      </c>
      <c r="Z710" s="126" t="str">
        <f t="shared" si="468"/>
        <v>A+J=</v>
      </c>
      <c r="AA710" s="118">
        <f t="shared" si="46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60"/>
        <v>44948</v>
      </c>
      <c r="B711" s="113">
        <f t="shared" si="452"/>
        <v>261.67487463000003</v>
      </c>
      <c r="C711" s="183">
        <f t="shared" si="470"/>
        <v>223.06028067826136</v>
      </c>
      <c r="D711" s="114">
        <f t="shared" si="461"/>
        <v>6434.2</v>
      </c>
      <c r="E711" s="115">
        <f t="shared" si="474"/>
        <v>6474.09</v>
      </c>
      <c r="F711" s="116">
        <f t="shared" si="475"/>
        <v>44915</v>
      </c>
      <c r="G711" s="117">
        <f t="shared" si="453"/>
        <v>6.199682944266538E-3</v>
      </c>
      <c r="H711" s="118">
        <f t="shared" si="466"/>
        <v>44979</v>
      </c>
      <c r="I711" s="118">
        <f t="shared" si="454"/>
        <v>44979</v>
      </c>
      <c r="J711" s="119">
        <f t="shared" si="462"/>
        <v>21</v>
      </c>
      <c r="K711" s="119">
        <f t="shared" si="477"/>
        <v>1</v>
      </c>
      <c r="L711" s="8">
        <f t="shared" si="463"/>
        <v>1.0002943500000001</v>
      </c>
      <c r="M711" s="120">
        <f t="shared" si="476"/>
        <v>1.0040996</v>
      </c>
      <c r="N711" s="120">
        <f t="shared" si="471"/>
        <v>1.1723466117872636</v>
      </c>
      <c r="O711" s="113">
        <f t="shared" si="473"/>
        <v>1.17269169</v>
      </c>
      <c r="P711" s="113">
        <f t="shared" si="455"/>
        <v>261.58093752000002</v>
      </c>
      <c r="Q711" s="167">
        <f t="shared" si="467"/>
        <v>0</v>
      </c>
      <c r="R711" s="168">
        <f t="shared" si="464"/>
        <v>0</v>
      </c>
      <c r="S711" s="113">
        <f t="shared" si="456"/>
        <v>0</v>
      </c>
      <c r="T711" s="123">
        <f t="shared" si="465"/>
        <v>9.4700000000000006E-2</v>
      </c>
      <c r="U711" s="121">
        <f t="shared" si="472"/>
        <v>1</v>
      </c>
      <c r="V711" s="121">
        <v>252</v>
      </c>
      <c r="W711" s="120">
        <f t="shared" si="457"/>
        <v>1.000359113</v>
      </c>
      <c r="X711" s="113">
        <f t="shared" si="458"/>
        <v>9.3937110000000004E-2</v>
      </c>
      <c r="Y711" s="113">
        <f t="shared" si="459"/>
        <v>0</v>
      </c>
      <c r="Z711" s="126" t="str">
        <f t="shared" si="468"/>
        <v>A+J=</v>
      </c>
      <c r="AA711" s="118">
        <f t="shared" si="46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60"/>
        <v>44949</v>
      </c>
      <c r="B712" s="113">
        <f t="shared" si="452"/>
        <v>261.67487463000003</v>
      </c>
      <c r="C712" s="183">
        <f t="shared" si="470"/>
        <v>223.06028067826136</v>
      </c>
      <c r="D712" s="114">
        <f t="shared" si="461"/>
        <v>6434.2</v>
      </c>
      <c r="E712" s="115">
        <f t="shared" si="474"/>
        <v>6474.09</v>
      </c>
      <c r="F712" s="116">
        <f t="shared" si="475"/>
        <v>44915</v>
      </c>
      <c r="G712" s="117">
        <f t="shared" si="453"/>
        <v>6.199682944266538E-3</v>
      </c>
      <c r="H712" s="118">
        <f t="shared" si="466"/>
        <v>44979</v>
      </c>
      <c r="I712" s="118">
        <f t="shared" si="454"/>
        <v>44979</v>
      </c>
      <c r="J712" s="119">
        <f t="shared" si="462"/>
        <v>21</v>
      </c>
      <c r="K712" s="119">
        <f t="shared" si="477"/>
        <v>1</v>
      </c>
      <c r="L712" s="8">
        <f t="shared" si="463"/>
        <v>1.0002943500000001</v>
      </c>
      <c r="M712" s="120">
        <f t="shared" si="476"/>
        <v>1.0040996</v>
      </c>
      <c r="N712" s="120">
        <f t="shared" si="471"/>
        <v>1.1723466117872636</v>
      </c>
      <c r="O712" s="113">
        <f t="shared" si="473"/>
        <v>1.17269169</v>
      </c>
      <c r="P712" s="113">
        <f t="shared" si="455"/>
        <v>261.58093752000002</v>
      </c>
      <c r="Q712" s="167">
        <f t="shared" si="467"/>
        <v>0</v>
      </c>
      <c r="R712" s="168">
        <f t="shared" si="464"/>
        <v>0</v>
      </c>
      <c r="S712" s="113">
        <f t="shared" si="456"/>
        <v>0</v>
      </c>
      <c r="T712" s="123">
        <f t="shared" si="465"/>
        <v>9.4700000000000006E-2</v>
      </c>
      <c r="U712" s="121">
        <f t="shared" si="472"/>
        <v>1</v>
      </c>
      <c r="V712" s="121">
        <v>252</v>
      </c>
      <c r="W712" s="120">
        <f t="shared" si="457"/>
        <v>1.000359113</v>
      </c>
      <c r="X712" s="113">
        <f t="shared" si="458"/>
        <v>9.3937110000000004E-2</v>
      </c>
      <c r="Y712" s="113">
        <f t="shared" si="459"/>
        <v>0</v>
      </c>
      <c r="Z712" s="126" t="str">
        <f t="shared" si="468"/>
        <v>A+J=</v>
      </c>
      <c r="AA712" s="118">
        <f t="shared" si="46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60"/>
        <v>44950</v>
      </c>
      <c r="B713" s="113">
        <f t="shared" si="452"/>
        <v>261.84589699999998</v>
      </c>
      <c r="C713" s="183">
        <f t="shared" si="470"/>
        <v>223.06028067826136</v>
      </c>
      <c r="D713" s="114">
        <f t="shared" si="461"/>
        <v>6434.2</v>
      </c>
      <c r="E713" s="115">
        <f t="shared" si="474"/>
        <v>6474.09</v>
      </c>
      <c r="F713" s="116">
        <f t="shared" si="475"/>
        <v>44915</v>
      </c>
      <c r="G713" s="117">
        <f t="shared" si="453"/>
        <v>6.199682944266538E-3</v>
      </c>
      <c r="H713" s="118">
        <f t="shared" si="466"/>
        <v>44979</v>
      </c>
      <c r="I713" s="118">
        <f t="shared" si="454"/>
        <v>44979</v>
      </c>
      <c r="J713" s="119">
        <f t="shared" si="462"/>
        <v>21</v>
      </c>
      <c r="K713" s="119">
        <f t="shared" si="477"/>
        <v>2</v>
      </c>
      <c r="L713" s="8">
        <f t="shared" si="463"/>
        <v>1.0005887899999999</v>
      </c>
      <c r="M713" s="120">
        <f t="shared" si="476"/>
        <v>1.0040996</v>
      </c>
      <c r="N713" s="120">
        <f t="shared" si="471"/>
        <v>1.1723466117872636</v>
      </c>
      <c r="O713" s="113">
        <f t="shared" si="473"/>
        <v>1.17303687</v>
      </c>
      <c r="P713" s="113">
        <f t="shared" si="455"/>
        <v>261.65793345999998</v>
      </c>
      <c r="Q713" s="167">
        <f t="shared" si="467"/>
        <v>0</v>
      </c>
      <c r="R713" s="168">
        <f t="shared" si="464"/>
        <v>0</v>
      </c>
      <c r="S713" s="113">
        <f t="shared" si="456"/>
        <v>0</v>
      </c>
      <c r="T713" s="123">
        <f t="shared" si="465"/>
        <v>9.4700000000000006E-2</v>
      </c>
      <c r="U713" s="121">
        <f t="shared" si="472"/>
        <v>2</v>
      </c>
      <c r="V713" s="121">
        <v>252</v>
      </c>
      <c r="W713" s="120">
        <f t="shared" si="457"/>
        <v>1.0007183559999999</v>
      </c>
      <c r="X713" s="113">
        <f t="shared" si="458"/>
        <v>0.18796354000000001</v>
      </c>
      <c r="Y713" s="113">
        <f t="shared" si="459"/>
        <v>0</v>
      </c>
      <c r="Z713" s="126" t="str">
        <f t="shared" si="468"/>
        <v>A+J=</v>
      </c>
      <c r="AA713" s="118">
        <f t="shared" si="46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60"/>
        <v>44951</v>
      </c>
      <c r="B714" s="113">
        <f t="shared" ref="B714:B777" si="478">(P714+X714)</f>
        <v>262.01703276999996</v>
      </c>
      <c r="C714" s="183">
        <f t="shared" si="470"/>
        <v>223.06028067826136</v>
      </c>
      <c r="D714" s="114">
        <f t="shared" si="461"/>
        <v>6434.2</v>
      </c>
      <c r="E714" s="115">
        <f t="shared" si="474"/>
        <v>6474.09</v>
      </c>
      <c r="F714" s="116">
        <f t="shared" si="475"/>
        <v>44915</v>
      </c>
      <c r="G714" s="117">
        <f t="shared" ref="G714:G777" si="479">(E714/D714)-1</f>
        <v>6.199682944266538E-3</v>
      </c>
      <c r="H714" s="118">
        <f t="shared" si="466"/>
        <v>44979</v>
      </c>
      <c r="I714" s="118">
        <f t="shared" ref="I714:I777" si="480">IF(A714&gt;I713,H714,I713)</f>
        <v>44979</v>
      </c>
      <c r="J714" s="119">
        <f t="shared" si="462"/>
        <v>21</v>
      </c>
      <c r="K714" s="119">
        <f t="shared" si="477"/>
        <v>3</v>
      </c>
      <c r="L714" s="8">
        <f t="shared" si="463"/>
        <v>1.00088332</v>
      </c>
      <c r="M714" s="120">
        <f t="shared" si="476"/>
        <v>1.0040996</v>
      </c>
      <c r="N714" s="120">
        <f t="shared" si="471"/>
        <v>1.1723466117872636</v>
      </c>
      <c r="O714" s="113">
        <f t="shared" si="473"/>
        <v>1.1733821600000001</v>
      </c>
      <c r="P714" s="113">
        <f t="shared" ref="P714:P777" si="481">TRUNC(C714*O714,8)</f>
        <v>261.73495394999998</v>
      </c>
      <c r="Q714" s="167">
        <f t="shared" si="467"/>
        <v>0</v>
      </c>
      <c r="R714" s="168">
        <f t="shared" si="464"/>
        <v>0</v>
      </c>
      <c r="S714" s="113">
        <f t="shared" ref="S714:S777" si="482">IF(R714&gt;0,TRUNC(R714*P714,8),0)</f>
        <v>0</v>
      </c>
      <c r="T714" s="123">
        <f t="shared" si="465"/>
        <v>9.4700000000000006E-2</v>
      </c>
      <c r="U714" s="121">
        <f t="shared" si="472"/>
        <v>3</v>
      </c>
      <c r="V714" s="121">
        <v>252</v>
      </c>
      <c r="W714" s="120">
        <f t="shared" ref="W714:W777" si="483">ROUND((1+T714)^TRUNC((U714/V714),9),9)</f>
        <v>1.001077727</v>
      </c>
      <c r="X714" s="113">
        <f t="shared" ref="X714:X777" si="484">TRUNC((P714*(W714-1)),8)</f>
        <v>0.28207882000000001</v>
      </c>
      <c r="Y714" s="113">
        <f t="shared" ref="Y714:Y777" si="485">IF(Q714&gt;0,S714+X714,0)</f>
        <v>0</v>
      </c>
      <c r="Z714" s="126" t="str">
        <f t="shared" si="468"/>
        <v>A+J=</v>
      </c>
      <c r="AA714" s="118">
        <f t="shared" si="46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86">(A714+1)</f>
        <v>44952</v>
      </c>
      <c r="B715" s="113">
        <f t="shared" si="478"/>
        <v>262.18828027000001</v>
      </c>
      <c r="C715" s="183">
        <f t="shared" si="470"/>
        <v>223.06028067826136</v>
      </c>
      <c r="D715" s="114">
        <f t="shared" ref="D715:D778" si="487">IF(E715=E714,D714,E714)</f>
        <v>6434.2</v>
      </c>
      <c r="E715" s="115">
        <f t="shared" si="474"/>
        <v>6474.09</v>
      </c>
      <c r="F715" s="116">
        <f t="shared" si="475"/>
        <v>44915</v>
      </c>
      <c r="G715" s="117">
        <f t="shared" si="479"/>
        <v>6.199682944266538E-3</v>
      </c>
      <c r="H715" s="118">
        <f t="shared" si="466"/>
        <v>44979</v>
      </c>
      <c r="I715" s="118">
        <f t="shared" si="480"/>
        <v>44979</v>
      </c>
      <c r="J715" s="119">
        <f t="shared" ref="J715:J778" si="488">IF(I715=I714,J714,NETWORKDAYS(I714,I715,$AD$148:$AD$502)-1)</f>
        <v>21</v>
      </c>
      <c r="K715" s="119">
        <f t="shared" si="477"/>
        <v>4</v>
      </c>
      <c r="L715" s="8">
        <f t="shared" ref="L715:L778" si="489">IF(E715&lt;D715,1,TRUNC((E715/D715)^TRUNC((K715/J715),9),8))</f>
        <v>1.0011779300000001</v>
      </c>
      <c r="M715" s="120">
        <f t="shared" si="476"/>
        <v>1.0040996</v>
      </c>
      <c r="N715" s="120">
        <f t="shared" si="471"/>
        <v>1.1723466117872636</v>
      </c>
      <c r="O715" s="113">
        <f t="shared" si="473"/>
        <v>1.17372755</v>
      </c>
      <c r="P715" s="113">
        <f t="shared" si="481"/>
        <v>261.81199673999998</v>
      </c>
      <c r="Q715" s="167">
        <f t="shared" si="467"/>
        <v>0</v>
      </c>
      <c r="R715" s="168">
        <f t="shared" ref="R715:R778" si="490">IF(Q715&gt;0,VLOOKUP($A715,$AD$10:$AI$140,6),0)</f>
        <v>0</v>
      </c>
      <c r="S715" s="113">
        <f t="shared" si="482"/>
        <v>0</v>
      </c>
      <c r="T715" s="123">
        <f t="shared" ref="T715:T778" si="491">(T714)</f>
        <v>9.4700000000000006E-2</v>
      </c>
      <c r="U715" s="121">
        <f t="shared" si="472"/>
        <v>4</v>
      </c>
      <c r="V715" s="121">
        <v>252</v>
      </c>
      <c r="W715" s="120">
        <f t="shared" si="483"/>
        <v>1.0014372279999999</v>
      </c>
      <c r="X715" s="113">
        <f t="shared" si="484"/>
        <v>0.37628352999999998</v>
      </c>
      <c r="Y715" s="113">
        <f t="shared" si="485"/>
        <v>0</v>
      </c>
      <c r="Z715" s="126" t="str">
        <f t="shared" si="468"/>
        <v>A+J=</v>
      </c>
      <c r="AA715" s="118">
        <f t="shared" si="46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86"/>
        <v>44953</v>
      </c>
      <c r="B716" s="113">
        <f t="shared" si="478"/>
        <v>262.35964124999998</v>
      </c>
      <c r="C716" s="183">
        <f t="shared" si="470"/>
        <v>223.06028067826136</v>
      </c>
      <c r="D716" s="114">
        <f t="shared" si="487"/>
        <v>6434.2</v>
      </c>
      <c r="E716" s="115">
        <f t="shared" si="474"/>
        <v>6474.09</v>
      </c>
      <c r="F716" s="116">
        <f t="shared" si="475"/>
        <v>44915</v>
      </c>
      <c r="G716" s="117">
        <f t="shared" si="479"/>
        <v>6.199682944266538E-3</v>
      </c>
      <c r="H716" s="118">
        <f t="shared" ref="H716:H779" si="492">IF(DAY(A716)=H$9,VLOOKUP(A716,AH$118:AN$450,4),H715)</f>
        <v>44979</v>
      </c>
      <c r="I716" s="118">
        <f t="shared" si="480"/>
        <v>44979</v>
      </c>
      <c r="J716" s="119">
        <f t="shared" si="488"/>
        <v>21</v>
      </c>
      <c r="K716" s="119">
        <f t="shared" si="477"/>
        <v>5</v>
      </c>
      <c r="L716" s="8">
        <f t="shared" si="489"/>
        <v>1.00147264</v>
      </c>
      <c r="M716" s="120">
        <f t="shared" si="476"/>
        <v>1.0040996</v>
      </c>
      <c r="N716" s="120">
        <f t="shared" si="471"/>
        <v>1.1723466117872636</v>
      </c>
      <c r="O716" s="113">
        <f t="shared" si="473"/>
        <v>1.1740730500000001</v>
      </c>
      <c r="P716" s="113">
        <f t="shared" si="481"/>
        <v>261.88906406000001</v>
      </c>
      <c r="Q716" s="167">
        <f t="shared" ref="Q716:Q779" si="493">IF(VLOOKUP(A716,AD$10:AK$140,8)=VLOOKUP(A715,AD$10:AK$140,8),0,VLOOKUP(A716,AD$10:AK$140,8))</f>
        <v>0</v>
      </c>
      <c r="R716" s="168">
        <f t="shared" si="490"/>
        <v>0</v>
      </c>
      <c r="S716" s="113">
        <f t="shared" si="482"/>
        <v>0</v>
      </c>
      <c r="T716" s="123">
        <f t="shared" si="491"/>
        <v>9.4700000000000006E-2</v>
      </c>
      <c r="U716" s="121">
        <f t="shared" si="472"/>
        <v>5</v>
      </c>
      <c r="V716" s="121">
        <v>252</v>
      </c>
      <c r="W716" s="120">
        <f t="shared" si="483"/>
        <v>1.001796857</v>
      </c>
      <c r="X716" s="113">
        <f t="shared" si="484"/>
        <v>0.47057718999999998</v>
      </c>
      <c r="Y716" s="113">
        <f t="shared" si="485"/>
        <v>0</v>
      </c>
      <c r="Z716" s="126" t="str">
        <f t="shared" ref="Z716:Z779" si="494">IF($Q715&gt;0,VLOOKUP($A715,$AD$10:$AM$140,9),Z715)</f>
        <v>A+J=</v>
      </c>
      <c r="AA716" s="118">
        <f t="shared" ref="AA716:AA779" si="495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86"/>
        <v>44954</v>
      </c>
      <c r="B717" s="113">
        <f t="shared" si="478"/>
        <v>262.53111186000001</v>
      </c>
      <c r="C717" s="183">
        <f t="shared" si="470"/>
        <v>223.06028067826136</v>
      </c>
      <c r="D717" s="114">
        <f t="shared" si="487"/>
        <v>6434.2</v>
      </c>
      <c r="E717" s="115">
        <f t="shared" si="474"/>
        <v>6474.09</v>
      </c>
      <c r="F717" s="116">
        <f t="shared" si="475"/>
        <v>44915</v>
      </c>
      <c r="G717" s="117">
        <f t="shared" si="479"/>
        <v>6.199682944266538E-3</v>
      </c>
      <c r="H717" s="118">
        <f t="shared" si="492"/>
        <v>44979</v>
      </c>
      <c r="I717" s="118">
        <f t="shared" si="480"/>
        <v>44979</v>
      </c>
      <c r="J717" s="119">
        <f t="shared" si="488"/>
        <v>21</v>
      </c>
      <c r="K717" s="119">
        <f t="shared" si="477"/>
        <v>6</v>
      </c>
      <c r="L717" s="8">
        <f t="shared" si="489"/>
        <v>1.00176742</v>
      </c>
      <c r="M717" s="120">
        <f t="shared" si="476"/>
        <v>1.0040996</v>
      </c>
      <c r="N717" s="120">
        <f t="shared" si="471"/>
        <v>1.1723466117872636</v>
      </c>
      <c r="O717" s="113">
        <f t="shared" si="473"/>
        <v>1.1744186400000001</v>
      </c>
      <c r="P717" s="113">
        <f t="shared" si="481"/>
        <v>261.96615147</v>
      </c>
      <c r="Q717" s="167">
        <f t="shared" si="493"/>
        <v>0</v>
      </c>
      <c r="R717" s="168">
        <f t="shared" si="490"/>
        <v>0</v>
      </c>
      <c r="S717" s="113">
        <f t="shared" si="482"/>
        <v>0</v>
      </c>
      <c r="T717" s="123">
        <f t="shared" si="491"/>
        <v>9.4700000000000006E-2</v>
      </c>
      <c r="U717" s="121">
        <f t="shared" si="472"/>
        <v>6</v>
      </c>
      <c r="V717" s="121">
        <v>252</v>
      </c>
      <c r="W717" s="120">
        <f t="shared" si="483"/>
        <v>1.0021566159999999</v>
      </c>
      <c r="X717" s="113">
        <f t="shared" si="484"/>
        <v>0.56496038999999998</v>
      </c>
      <c r="Y717" s="113">
        <f t="shared" si="485"/>
        <v>0</v>
      </c>
      <c r="Z717" s="126" t="str">
        <f t="shared" si="494"/>
        <v>A+J=</v>
      </c>
      <c r="AA717" s="118">
        <f t="shared" si="49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86"/>
        <v>44955</v>
      </c>
      <c r="B718" s="113">
        <f t="shared" si="478"/>
        <v>262.53111186000001</v>
      </c>
      <c r="C718" s="183">
        <f t="shared" si="470"/>
        <v>223.06028067826136</v>
      </c>
      <c r="D718" s="114">
        <f t="shared" si="487"/>
        <v>6434.2</v>
      </c>
      <c r="E718" s="115">
        <f t="shared" si="474"/>
        <v>6474.09</v>
      </c>
      <c r="F718" s="116">
        <f t="shared" si="475"/>
        <v>44915</v>
      </c>
      <c r="G718" s="117">
        <f t="shared" si="479"/>
        <v>6.199682944266538E-3</v>
      </c>
      <c r="H718" s="118">
        <f t="shared" si="492"/>
        <v>44979</v>
      </c>
      <c r="I718" s="118">
        <f t="shared" si="480"/>
        <v>44979</v>
      </c>
      <c r="J718" s="119">
        <f t="shared" si="488"/>
        <v>21</v>
      </c>
      <c r="K718" s="119">
        <f t="shared" si="477"/>
        <v>6</v>
      </c>
      <c r="L718" s="8">
        <f t="shared" si="489"/>
        <v>1.00176742</v>
      </c>
      <c r="M718" s="120">
        <f t="shared" si="476"/>
        <v>1.0040996</v>
      </c>
      <c r="N718" s="120">
        <f t="shared" si="471"/>
        <v>1.1723466117872636</v>
      </c>
      <c r="O718" s="113">
        <f t="shared" si="473"/>
        <v>1.1744186400000001</v>
      </c>
      <c r="P718" s="113">
        <f t="shared" si="481"/>
        <v>261.96615147</v>
      </c>
      <c r="Q718" s="167">
        <f t="shared" si="493"/>
        <v>0</v>
      </c>
      <c r="R718" s="168">
        <f t="shared" si="490"/>
        <v>0</v>
      </c>
      <c r="S718" s="113">
        <f t="shared" si="482"/>
        <v>0</v>
      </c>
      <c r="T718" s="123">
        <f t="shared" si="491"/>
        <v>9.4700000000000006E-2</v>
      </c>
      <c r="U718" s="121">
        <f t="shared" si="472"/>
        <v>6</v>
      </c>
      <c r="V718" s="121">
        <v>252</v>
      </c>
      <c r="W718" s="120">
        <f t="shared" si="483"/>
        <v>1.0021566159999999</v>
      </c>
      <c r="X718" s="113">
        <f t="shared" si="484"/>
        <v>0.56496038999999998</v>
      </c>
      <c r="Y718" s="113">
        <f t="shared" si="485"/>
        <v>0</v>
      </c>
      <c r="Z718" s="126" t="str">
        <f t="shared" si="494"/>
        <v>A+J=</v>
      </c>
      <c r="AA718" s="118">
        <f t="shared" si="49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86"/>
        <v>44956</v>
      </c>
      <c r="B719" s="113">
        <f t="shared" si="478"/>
        <v>262.53111186000001</v>
      </c>
      <c r="C719" s="183">
        <f t="shared" ref="C719:C782" si="496">C718-(S718/O718)</f>
        <v>223.06028067826136</v>
      </c>
      <c r="D719" s="114">
        <f t="shared" si="487"/>
        <v>6434.2</v>
      </c>
      <c r="E719" s="115">
        <f t="shared" si="474"/>
        <v>6474.09</v>
      </c>
      <c r="F719" s="116">
        <f t="shared" si="475"/>
        <v>44915</v>
      </c>
      <c r="G719" s="117">
        <f t="shared" si="479"/>
        <v>6.199682944266538E-3</v>
      </c>
      <c r="H719" s="118">
        <f t="shared" si="492"/>
        <v>44979</v>
      </c>
      <c r="I719" s="118">
        <f t="shared" si="480"/>
        <v>44979</v>
      </c>
      <c r="J719" s="119">
        <f t="shared" si="488"/>
        <v>21</v>
      </c>
      <c r="K719" s="119">
        <f t="shared" si="477"/>
        <v>6</v>
      </c>
      <c r="L719" s="8">
        <f t="shared" si="489"/>
        <v>1.00176742</v>
      </c>
      <c r="M719" s="120">
        <f t="shared" si="476"/>
        <v>1.0040996</v>
      </c>
      <c r="N719" s="120">
        <f t="shared" si="471"/>
        <v>1.1723466117872636</v>
      </c>
      <c r="O719" s="113">
        <f t="shared" si="473"/>
        <v>1.1744186400000001</v>
      </c>
      <c r="P719" s="113">
        <f t="shared" si="481"/>
        <v>261.96615147</v>
      </c>
      <c r="Q719" s="167">
        <f t="shared" si="493"/>
        <v>0</v>
      </c>
      <c r="R719" s="168">
        <f t="shared" si="490"/>
        <v>0</v>
      </c>
      <c r="S719" s="113">
        <f t="shared" si="482"/>
        <v>0</v>
      </c>
      <c r="T719" s="123">
        <f t="shared" si="491"/>
        <v>9.4700000000000006E-2</v>
      </c>
      <c r="U719" s="121">
        <f t="shared" si="472"/>
        <v>6</v>
      </c>
      <c r="V719" s="121">
        <v>252</v>
      </c>
      <c r="W719" s="120">
        <f t="shared" si="483"/>
        <v>1.0021566159999999</v>
      </c>
      <c r="X719" s="113">
        <f t="shared" si="484"/>
        <v>0.56496038999999998</v>
      </c>
      <c r="Y719" s="113">
        <f t="shared" si="485"/>
        <v>0</v>
      </c>
      <c r="Z719" s="126" t="str">
        <f t="shared" si="494"/>
        <v>A+J=</v>
      </c>
      <c r="AA719" s="118">
        <f t="shared" si="495"/>
        <v>44979</v>
      </c>
      <c r="AB719" s="188" t="s">
        <v>130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2">
        <f t="shared" si="486"/>
        <v>44957</v>
      </c>
      <c r="B720" s="183">
        <f t="shared" si="478"/>
        <v>262.70269632999998</v>
      </c>
      <c r="C720" s="183">
        <f t="shared" si="496"/>
        <v>223.06028067826136</v>
      </c>
      <c r="D720" s="184">
        <f t="shared" si="487"/>
        <v>6434.2</v>
      </c>
      <c r="E720" s="185">
        <f t="shared" si="474"/>
        <v>6474.09</v>
      </c>
      <c r="F720" s="186">
        <f t="shared" si="475"/>
        <v>44915</v>
      </c>
      <c r="G720" s="187">
        <f t="shared" si="479"/>
        <v>6.199682944266538E-3</v>
      </c>
      <c r="H720" s="182">
        <f t="shared" si="492"/>
        <v>44979</v>
      </c>
      <c r="I720" s="182">
        <f t="shared" si="480"/>
        <v>44979</v>
      </c>
      <c r="J720" s="188">
        <f t="shared" si="488"/>
        <v>21</v>
      </c>
      <c r="K720" s="188">
        <f t="shared" si="477"/>
        <v>7</v>
      </c>
      <c r="L720" s="183">
        <f t="shared" si="489"/>
        <v>1.0020623</v>
      </c>
      <c r="M720" s="189">
        <f t="shared" si="476"/>
        <v>1.0040996</v>
      </c>
      <c r="N720" s="189">
        <f t="shared" si="471"/>
        <v>1.1723466117872636</v>
      </c>
      <c r="O720" s="183">
        <f t="shared" si="473"/>
        <v>1.1747643400000001</v>
      </c>
      <c r="P720" s="183">
        <f t="shared" si="481"/>
        <v>262.04326341000001</v>
      </c>
      <c r="Q720" s="190">
        <v>23.5</v>
      </c>
      <c r="R720" s="191">
        <f>S720/P720</f>
        <v>3.2455220902562795E-4</v>
      </c>
      <c r="S720" s="210">
        <v>8.5046720000000006E-2</v>
      </c>
      <c r="T720" s="192">
        <f t="shared" si="491"/>
        <v>9.4700000000000006E-2</v>
      </c>
      <c r="U720" s="190">
        <f t="shared" si="472"/>
        <v>7</v>
      </c>
      <c r="V720" s="190">
        <v>252</v>
      </c>
      <c r="W720" s="189">
        <f t="shared" si="483"/>
        <v>1.0025165039999999</v>
      </c>
      <c r="X720" s="183">
        <f t="shared" si="484"/>
        <v>0.65943291999999998</v>
      </c>
      <c r="Y720" s="183">
        <f t="shared" si="485"/>
        <v>0.74447964</v>
      </c>
      <c r="Z720" s="193" t="str">
        <f t="shared" si="494"/>
        <v>A+J=</v>
      </c>
      <c r="AA720" s="182">
        <f t="shared" si="495"/>
        <v>44979</v>
      </c>
      <c r="AB720" s="183">
        <f>P720-S720</f>
        <v>261.95821669000003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86"/>
        <v>44958</v>
      </c>
      <c r="B721" s="113">
        <f t="shared" si="478"/>
        <v>262.12942396</v>
      </c>
      <c r="C721" s="183">
        <f t="shared" si="496"/>
        <v>222.98788597142169</v>
      </c>
      <c r="D721" s="114">
        <f t="shared" si="487"/>
        <v>6434.2</v>
      </c>
      <c r="E721" s="115">
        <f t="shared" si="474"/>
        <v>6474.09</v>
      </c>
      <c r="F721" s="116">
        <f t="shared" si="475"/>
        <v>44915</v>
      </c>
      <c r="G721" s="117">
        <f t="shared" si="479"/>
        <v>6.199682944266538E-3</v>
      </c>
      <c r="H721" s="118">
        <f t="shared" si="492"/>
        <v>44979</v>
      </c>
      <c r="I721" s="118">
        <f t="shared" si="480"/>
        <v>44979</v>
      </c>
      <c r="J721" s="119">
        <f t="shared" si="488"/>
        <v>21</v>
      </c>
      <c r="K721" s="119">
        <f t="shared" si="477"/>
        <v>8</v>
      </c>
      <c r="L721" s="8">
        <f t="shared" si="489"/>
        <v>1.0023572599999999</v>
      </c>
      <c r="M721" s="120">
        <f t="shared" si="476"/>
        <v>1.0040996</v>
      </c>
      <c r="N721" s="120">
        <f t="shared" si="471"/>
        <v>1.1723466117872636</v>
      </c>
      <c r="O721" s="113">
        <f t="shared" si="473"/>
        <v>1.17511013</v>
      </c>
      <c r="P721" s="113">
        <f t="shared" si="481"/>
        <v>262.03532367000003</v>
      </c>
      <c r="Q721" s="167">
        <f t="shared" si="493"/>
        <v>0</v>
      </c>
      <c r="R721" s="168">
        <f t="shared" si="490"/>
        <v>0</v>
      </c>
      <c r="S721" s="113">
        <f t="shared" si="482"/>
        <v>0</v>
      </c>
      <c r="T721" s="123">
        <f t="shared" si="491"/>
        <v>9.4700000000000006E-2</v>
      </c>
      <c r="U721" s="121">
        <f t="shared" si="472"/>
        <v>1</v>
      </c>
      <c r="V721" s="121">
        <v>252</v>
      </c>
      <c r="W721" s="120">
        <f t="shared" si="483"/>
        <v>1.000359113</v>
      </c>
      <c r="X721" s="113">
        <f t="shared" si="484"/>
        <v>9.4100290000000003E-2</v>
      </c>
      <c r="Y721" s="113">
        <f t="shared" si="485"/>
        <v>0</v>
      </c>
      <c r="Z721" s="126" t="str">
        <f t="shared" si="494"/>
        <v>A+J=</v>
      </c>
      <c r="AA721" s="118">
        <f t="shared" si="49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86"/>
        <v>44959</v>
      </c>
      <c r="B722" s="113">
        <f t="shared" si="478"/>
        <v>262.30074522999996</v>
      </c>
      <c r="C722" s="183">
        <f t="shared" si="496"/>
        <v>222.98788597142169</v>
      </c>
      <c r="D722" s="114">
        <f t="shared" si="487"/>
        <v>6434.2</v>
      </c>
      <c r="E722" s="115">
        <f t="shared" si="474"/>
        <v>6474.09</v>
      </c>
      <c r="F722" s="116">
        <f t="shared" si="475"/>
        <v>44915</v>
      </c>
      <c r="G722" s="117">
        <f t="shared" si="479"/>
        <v>6.199682944266538E-3</v>
      </c>
      <c r="H722" s="118">
        <f t="shared" si="492"/>
        <v>44979</v>
      </c>
      <c r="I722" s="118">
        <f t="shared" si="480"/>
        <v>44979</v>
      </c>
      <c r="J722" s="119">
        <f t="shared" si="488"/>
        <v>21</v>
      </c>
      <c r="K722" s="119">
        <f t="shared" si="477"/>
        <v>9</v>
      </c>
      <c r="L722" s="8">
        <f t="shared" si="489"/>
        <v>1.00265231</v>
      </c>
      <c r="M722" s="120">
        <f t="shared" si="476"/>
        <v>1.0040996</v>
      </c>
      <c r="N722" s="120">
        <f t="shared" si="471"/>
        <v>1.1723466117872636</v>
      </c>
      <c r="O722" s="113">
        <f t="shared" si="473"/>
        <v>1.1754560300000001</v>
      </c>
      <c r="P722" s="113">
        <f t="shared" si="481"/>
        <v>262.11245517999998</v>
      </c>
      <c r="Q722" s="167">
        <f t="shared" si="493"/>
        <v>0</v>
      </c>
      <c r="R722" s="168">
        <f t="shared" si="490"/>
        <v>0</v>
      </c>
      <c r="S722" s="113">
        <f t="shared" si="482"/>
        <v>0</v>
      </c>
      <c r="T722" s="123">
        <f t="shared" si="491"/>
        <v>9.4700000000000006E-2</v>
      </c>
      <c r="U722" s="121">
        <f t="shared" si="472"/>
        <v>2</v>
      </c>
      <c r="V722" s="121">
        <v>252</v>
      </c>
      <c r="W722" s="120">
        <f t="shared" si="483"/>
        <v>1.0007183559999999</v>
      </c>
      <c r="X722" s="113">
        <f t="shared" si="484"/>
        <v>0.18829004999999999</v>
      </c>
      <c r="Y722" s="113">
        <f t="shared" si="485"/>
        <v>0</v>
      </c>
      <c r="Z722" s="126" t="str">
        <f t="shared" si="494"/>
        <v>A+J=</v>
      </c>
      <c r="AA722" s="118">
        <f t="shared" si="49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86"/>
        <v>44960</v>
      </c>
      <c r="B723" s="113">
        <f t="shared" si="478"/>
        <v>262.47218004000001</v>
      </c>
      <c r="C723" s="183">
        <f t="shared" si="496"/>
        <v>222.98788597142169</v>
      </c>
      <c r="D723" s="114">
        <f t="shared" si="487"/>
        <v>6434.2</v>
      </c>
      <c r="E723" s="115">
        <f t="shared" si="474"/>
        <v>6474.09</v>
      </c>
      <c r="F723" s="116">
        <f t="shared" si="475"/>
        <v>44915</v>
      </c>
      <c r="G723" s="117">
        <f t="shared" si="479"/>
        <v>6.199682944266538E-3</v>
      </c>
      <c r="H723" s="118">
        <f t="shared" si="492"/>
        <v>44979</v>
      </c>
      <c r="I723" s="118">
        <f t="shared" si="480"/>
        <v>44979</v>
      </c>
      <c r="J723" s="119">
        <f t="shared" si="488"/>
        <v>21</v>
      </c>
      <c r="K723" s="119">
        <f t="shared" si="477"/>
        <v>10</v>
      </c>
      <c r="L723" s="8">
        <f t="shared" si="489"/>
        <v>1.00294745</v>
      </c>
      <c r="M723" s="120">
        <f t="shared" si="476"/>
        <v>1.0040996</v>
      </c>
      <c r="N723" s="120">
        <f t="shared" si="471"/>
        <v>1.1723466117872636</v>
      </c>
      <c r="O723" s="113">
        <f t="shared" si="473"/>
        <v>1.17580204</v>
      </c>
      <c r="P723" s="113">
        <f t="shared" si="481"/>
        <v>262.18961122000002</v>
      </c>
      <c r="Q723" s="167">
        <f t="shared" si="493"/>
        <v>0</v>
      </c>
      <c r="R723" s="168">
        <f t="shared" si="490"/>
        <v>0</v>
      </c>
      <c r="S723" s="113">
        <f t="shared" si="482"/>
        <v>0</v>
      </c>
      <c r="T723" s="123">
        <f t="shared" si="491"/>
        <v>9.4700000000000006E-2</v>
      </c>
      <c r="U723" s="121">
        <f t="shared" si="472"/>
        <v>3</v>
      </c>
      <c r="V723" s="121">
        <v>252</v>
      </c>
      <c r="W723" s="120">
        <f t="shared" si="483"/>
        <v>1.001077727</v>
      </c>
      <c r="X723" s="113">
        <f t="shared" si="484"/>
        <v>0.28256882</v>
      </c>
      <c r="Y723" s="113">
        <f t="shared" si="485"/>
        <v>0</v>
      </c>
      <c r="Z723" s="126" t="str">
        <f t="shared" si="494"/>
        <v>A+J=</v>
      </c>
      <c r="AA723" s="118">
        <f t="shared" si="49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86"/>
        <v>44961</v>
      </c>
      <c r="B724" s="113">
        <f t="shared" si="478"/>
        <v>262.64372449000001</v>
      </c>
      <c r="C724" s="183">
        <f t="shared" si="496"/>
        <v>222.98788597142169</v>
      </c>
      <c r="D724" s="114">
        <f t="shared" si="487"/>
        <v>6434.2</v>
      </c>
      <c r="E724" s="115">
        <f t="shared" si="474"/>
        <v>6474.09</v>
      </c>
      <c r="F724" s="116">
        <f t="shared" si="475"/>
        <v>44915</v>
      </c>
      <c r="G724" s="117">
        <f t="shared" si="479"/>
        <v>6.199682944266538E-3</v>
      </c>
      <c r="H724" s="118">
        <f t="shared" si="492"/>
        <v>44979</v>
      </c>
      <c r="I724" s="118">
        <f t="shared" si="480"/>
        <v>44979</v>
      </c>
      <c r="J724" s="119">
        <f t="shared" si="488"/>
        <v>21</v>
      </c>
      <c r="K724" s="119">
        <f t="shared" si="477"/>
        <v>11</v>
      </c>
      <c r="L724" s="8">
        <f t="shared" si="489"/>
        <v>1.0032426699999999</v>
      </c>
      <c r="M724" s="120">
        <f t="shared" si="476"/>
        <v>1.0040996</v>
      </c>
      <c r="N724" s="120">
        <f t="shared" si="471"/>
        <v>1.1723466117872636</v>
      </c>
      <c r="O724" s="113">
        <f t="shared" si="473"/>
        <v>1.17614814</v>
      </c>
      <c r="P724" s="113">
        <f t="shared" si="481"/>
        <v>262.26678731999999</v>
      </c>
      <c r="Q724" s="167">
        <f t="shared" si="493"/>
        <v>0</v>
      </c>
      <c r="R724" s="168">
        <f t="shared" si="490"/>
        <v>0</v>
      </c>
      <c r="S724" s="113">
        <f t="shared" si="482"/>
        <v>0</v>
      </c>
      <c r="T724" s="123">
        <f t="shared" si="491"/>
        <v>9.4700000000000006E-2</v>
      </c>
      <c r="U724" s="121">
        <f t="shared" si="472"/>
        <v>4</v>
      </c>
      <c r="V724" s="121">
        <v>252</v>
      </c>
      <c r="W724" s="120">
        <f t="shared" si="483"/>
        <v>1.0014372279999999</v>
      </c>
      <c r="X724" s="113">
        <f t="shared" si="484"/>
        <v>0.37693716999999999</v>
      </c>
      <c r="Y724" s="113">
        <f t="shared" si="485"/>
        <v>0</v>
      </c>
      <c r="Z724" s="126" t="str">
        <f t="shared" si="494"/>
        <v>A+J=</v>
      </c>
      <c r="AA724" s="118">
        <f t="shared" si="49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86"/>
        <v>44962</v>
      </c>
      <c r="B725" s="113">
        <f t="shared" si="478"/>
        <v>262.64372449000001</v>
      </c>
      <c r="C725" s="183">
        <f t="shared" si="496"/>
        <v>222.98788597142169</v>
      </c>
      <c r="D725" s="114">
        <f t="shared" si="487"/>
        <v>6434.2</v>
      </c>
      <c r="E725" s="115">
        <f t="shared" si="474"/>
        <v>6474.09</v>
      </c>
      <c r="F725" s="116">
        <f t="shared" si="475"/>
        <v>44915</v>
      </c>
      <c r="G725" s="117">
        <f t="shared" si="479"/>
        <v>6.199682944266538E-3</v>
      </c>
      <c r="H725" s="118">
        <f t="shared" si="492"/>
        <v>44979</v>
      </c>
      <c r="I725" s="118">
        <f t="shared" si="480"/>
        <v>44979</v>
      </c>
      <c r="J725" s="119">
        <f t="shared" si="488"/>
        <v>21</v>
      </c>
      <c r="K725" s="119">
        <f t="shared" si="477"/>
        <v>11</v>
      </c>
      <c r="L725" s="8">
        <f t="shared" si="489"/>
        <v>1.0032426699999999</v>
      </c>
      <c r="M725" s="120">
        <f t="shared" si="476"/>
        <v>1.0040996</v>
      </c>
      <c r="N725" s="120">
        <f t="shared" si="471"/>
        <v>1.1723466117872636</v>
      </c>
      <c r="O725" s="113">
        <f t="shared" si="473"/>
        <v>1.17614814</v>
      </c>
      <c r="P725" s="113">
        <f t="shared" si="481"/>
        <v>262.26678731999999</v>
      </c>
      <c r="Q725" s="167">
        <f t="shared" si="493"/>
        <v>0</v>
      </c>
      <c r="R725" s="168">
        <f t="shared" si="490"/>
        <v>0</v>
      </c>
      <c r="S725" s="113">
        <f t="shared" si="482"/>
        <v>0</v>
      </c>
      <c r="T725" s="123">
        <f t="shared" si="491"/>
        <v>9.4700000000000006E-2</v>
      </c>
      <c r="U725" s="121">
        <f t="shared" si="472"/>
        <v>4</v>
      </c>
      <c r="V725" s="121">
        <v>252</v>
      </c>
      <c r="W725" s="120">
        <f t="shared" si="483"/>
        <v>1.0014372279999999</v>
      </c>
      <c r="X725" s="113">
        <f t="shared" si="484"/>
        <v>0.37693716999999999</v>
      </c>
      <c r="Y725" s="113">
        <f t="shared" si="485"/>
        <v>0</v>
      </c>
      <c r="Z725" s="126" t="str">
        <f t="shared" si="494"/>
        <v>A+J=</v>
      </c>
      <c r="AA725" s="118">
        <f t="shared" si="49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86"/>
        <v>44963</v>
      </c>
      <c r="B726" s="113">
        <f t="shared" si="478"/>
        <v>262.64372449000001</v>
      </c>
      <c r="C726" s="183">
        <f t="shared" si="496"/>
        <v>222.98788597142169</v>
      </c>
      <c r="D726" s="114">
        <f t="shared" si="487"/>
        <v>6434.2</v>
      </c>
      <c r="E726" s="115">
        <f t="shared" si="474"/>
        <v>6474.09</v>
      </c>
      <c r="F726" s="116">
        <f t="shared" si="475"/>
        <v>44915</v>
      </c>
      <c r="G726" s="117">
        <f t="shared" si="479"/>
        <v>6.199682944266538E-3</v>
      </c>
      <c r="H726" s="118">
        <f t="shared" si="492"/>
        <v>44979</v>
      </c>
      <c r="I726" s="118">
        <f t="shared" si="480"/>
        <v>44979</v>
      </c>
      <c r="J726" s="119">
        <f t="shared" si="488"/>
        <v>21</v>
      </c>
      <c r="K726" s="119">
        <f t="shared" si="477"/>
        <v>11</v>
      </c>
      <c r="L726" s="8">
        <f t="shared" si="489"/>
        <v>1.0032426699999999</v>
      </c>
      <c r="M726" s="120">
        <f t="shared" si="476"/>
        <v>1.0040996</v>
      </c>
      <c r="N726" s="120">
        <f t="shared" si="471"/>
        <v>1.1723466117872636</v>
      </c>
      <c r="O726" s="113">
        <f t="shared" si="473"/>
        <v>1.17614814</v>
      </c>
      <c r="P726" s="113">
        <f t="shared" si="481"/>
        <v>262.26678731999999</v>
      </c>
      <c r="Q726" s="167">
        <f t="shared" si="493"/>
        <v>0</v>
      </c>
      <c r="R726" s="168">
        <f t="shared" si="490"/>
        <v>0</v>
      </c>
      <c r="S726" s="113">
        <f t="shared" si="482"/>
        <v>0</v>
      </c>
      <c r="T726" s="123">
        <f t="shared" si="491"/>
        <v>9.4700000000000006E-2</v>
      </c>
      <c r="U726" s="121">
        <f t="shared" si="472"/>
        <v>4</v>
      </c>
      <c r="V726" s="121">
        <v>252</v>
      </c>
      <c r="W726" s="120">
        <f t="shared" si="483"/>
        <v>1.0014372279999999</v>
      </c>
      <c r="X726" s="113">
        <f t="shared" si="484"/>
        <v>0.37693716999999999</v>
      </c>
      <c r="Y726" s="113">
        <f t="shared" si="485"/>
        <v>0</v>
      </c>
      <c r="Z726" s="126" t="str">
        <f t="shared" si="494"/>
        <v>A+J=</v>
      </c>
      <c r="AA726" s="118">
        <f t="shared" si="49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86"/>
        <v>44964</v>
      </c>
      <c r="B727" s="113">
        <f t="shared" si="478"/>
        <v>262.81538259000001</v>
      </c>
      <c r="C727" s="183">
        <f t="shared" si="496"/>
        <v>222.98788597142169</v>
      </c>
      <c r="D727" s="114">
        <f t="shared" si="487"/>
        <v>6434.2</v>
      </c>
      <c r="E727" s="115">
        <f t="shared" si="474"/>
        <v>6474.09</v>
      </c>
      <c r="F727" s="116">
        <f t="shared" si="475"/>
        <v>44915</v>
      </c>
      <c r="G727" s="117">
        <f t="shared" si="479"/>
        <v>6.199682944266538E-3</v>
      </c>
      <c r="H727" s="118">
        <f t="shared" si="492"/>
        <v>44979</v>
      </c>
      <c r="I727" s="118">
        <f t="shared" si="480"/>
        <v>44979</v>
      </c>
      <c r="J727" s="119">
        <f t="shared" si="488"/>
        <v>21</v>
      </c>
      <c r="K727" s="119">
        <f t="shared" si="477"/>
        <v>12</v>
      </c>
      <c r="L727" s="8">
        <f t="shared" si="489"/>
        <v>1.0035379799999999</v>
      </c>
      <c r="M727" s="120">
        <f t="shared" si="476"/>
        <v>1.0040996</v>
      </c>
      <c r="N727" s="120">
        <f t="shared" si="471"/>
        <v>1.1723466117872636</v>
      </c>
      <c r="O727" s="113">
        <f t="shared" si="473"/>
        <v>1.17649435</v>
      </c>
      <c r="P727" s="113">
        <f t="shared" si="481"/>
        <v>262.34398795999999</v>
      </c>
      <c r="Q727" s="167">
        <f t="shared" si="493"/>
        <v>0</v>
      </c>
      <c r="R727" s="168">
        <f t="shared" si="490"/>
        <v>0</v>
      </c>
      <c r="S727" s="113">
        <f t="shared" si="482"/>
        <v>0</v>
      </c>
      <c r="T727" s="123">
        <f t="shared" si="491"/>
        <v>9.4700000000000006E-2</v>
      </c>
      <c r="U727" s="121">
        <f t="shared" si="472"/>
        <v>5</v>
      </c>
      <c r="V727" s="121">
        <v>252</v>
      </c>
      <c r="W727" s="120">
        <f t="shared" si="483"/>
        <v>1.001796857</v>
      </c>
      <c r="X727" s="113">
        <f t="shared" si="484"/>
        <v>0.47139462999999998</v>
      </c>
      <c r="Y727" s="113">
        <f t="shared" si="485"/>
        <v>0</v>
      </c>
      <c r="Z727" s="126" t="str">
        <f t="shared" si="494"/>
        <v>A+J=</v>
      </c>
      <c r="AA727" s="118">
        <f t="shared" si="49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86"/>
        <v>44965</v>
      </c>
      <c r="B728" s="113">
        <f t="shared" si="478"/>
        <v>262.98715042999999</v>
      </c>
      <c r="C728" s="183">
        <f t="shared" si="496"/>
        <v>222.98788597142169</v>
      </c>
      <c r="D728" s="114">
        <f t="shared" si="487"/>
        <v>6434.2</v>
      </c>
      <c r="E728" s="115">
        <f t="shared" si="474"/>
        <v>6474.09</v>
      </c>
      <c r="F728" s="116">
        <f t="shared" si="475"/>
        <v>44915</v>
      </c>
      <c r="G728" s="117">
        <f t="shared" si="479"/>
        <v>6.199682944266538E-3</v>
      </c>
      <c r="H728" s="118">
        <f t="shared" si="492"/>
        <v>44979</v>
      </c>
      <c r="I728" s="118">
        <f t="shared" si="480"/>
        <v>44979</v>
      </c>
      <c r="J728" s="119">
        <f t="shared" si="488"/>
        <v>21</v>
      </c>
      <c r="K728" s="119">
        <f t="shared" si="477"/>
        <v>13</v>
      </c>
      <c r="L728" s="8">
        <f t="shared" si="489"/>
        <v>1.0038333699999999</v>
      </c>
      <c r="M728" s="120">
        <f t="shared" si="476"/>
        <v>1.0040996</v>
      </c>
      <c r="N728" s="120">
        <f t="shared" si="471"/>
        <v>1.1723466117872636</v>
      </c>
      <c r="O728" s="113">
        <f t="shared" si="473"/>
        <v>1.1768406499999999</v>
      </c>
      <c r="P728" s="113">
        <f t="shared" si="481"/>
        <v>262.42120865999999</v>
      </c>
      <c r="Q728" s="167">
        <f t="shared" si="493"/>
        <v>0</v>
      </c>
      <c r="R728" s="168">
        <f t="shared" si="490"/>
        <v>0</v>
      </c>
      <c r="S728" s="113">
        <f t="shared" si="482"/>
        <v>0</v>
      </c>
      <c r="T728" s="123">
        <f t="shared" si="491"/>
        <v>9.4700000000000006E-2</v>
      </c>
      <c r="U728" s="121">
        <f t="shared" si="472"/>
        <v>6</v>
      </c>
      <c r="V728" s="121">
        <v>252</v>
      </c>
      <c r="W728" s="120">
        <f t="shared" si="483"/>
        <v>1.0021566159999999</v>
      </c>
      <c r="X728" s="113">
        <f t="shared" si="484"/>
        <v>0.56594177000000001</v>
      </c>
      <c r="Y728" s="113">
        <f t="shared" si="485"/>
        <v>0</v>
      </c>
      <c r="Z728" s="126" t="str">
        <f t="shared" si="494"/>
        <v>A+J=</v>
      </c>
      <c r="AA728" s="118">
        <f t="shared" si="49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86"/>
        <v>44966</v>
      </c>
      <c r="B729" s="113">
        <f t="shared" si="478"/>
        <v>263.15903230000004</v>
      </c>
      <c r="C729" s="183">
        <f t="shared" si="496"/>
        <v>222.98788597142169</v>
      </c>
      <c r="D729" s="114">
        <f t="shared" si="487"/>
        <v>6434.2</v>
      </c>
      <c r="E729" s="115">
        <f t="shared" si="474"/>
        <v>6474.09</v>
      </c>
      <c r="F729" s="116">
        <f t="shared" si="475"/>
        <v>44915</v>
      </c>
      <c r="G729" s="117">
        <f t="shared" si="479"/>
        <v>6.199682944266538E-3</v>
      </c>
      <c r="H729" s="118">
        <f t="shared" si="492"/>
        <v>44979</v>
      </c>
      <c r="I729" s="118">
        <f t="shared" si="480"/>
        <v>44979</v>
      </c>
      <c r="J729" s="119">
        <f t="shared" si="488"/>
        <v>21</v>
      </c>
      <c r="K729" s="119">
        <f t="shared" si="477"/>
        <v>14</v>
      </c>
      <c r="L729" s="8">
        <f t="shared" si="489"/>
        <v>1.00412886</v>
      </c>
      <c r="M729" s="120">
        <f t="shared" si="476"/>
        <v>1.0040996</v>
      </c>
      <c r="N729" s="120">
        <f t="shared" si="471"/>
        <v>1.1723466117872636</v>
      </c>
      <c r="O729" s="113">
        <f t="shared" si="473"/>
        <v>1.1771870600000001</v>
      </c>
      <c r="P729" s="113">
        <f t="shared" si="481"/>
        <v>262.49845390000002</v>
      </c>
      <c r="Q729" s="167">
        <f t="shared" si="493"/>
        <v>0</v>
      </c>
      <c r="R729" s="168">
        <f t="shared" si="490"/>
        <v>0</v>
      </c>
      <c r="S729" s="113">
        <f t="shared" si="482"/>
        <v>0</v>
      </c>
      <c r="T729" s="123">
        <f t="shared" si="491"/>
        <v>9.4700000000000006E-2</v>
      </c>
      <c r="U729" s="121">
        <f t="shared" si="472"/>
        <v>7</v>
      </c>
      <c r="V729" s="121">
        <v>252</v>
      </c>
      <c r="W729" s="120">
        <f t="shared" si="483"/>
        <v>1.0025165039999999</v>
      </c>
      <c r="X729" s="113">
        <f t="shared" si="484"/>
        <v>0.66057840000000001</v>
      </c>
      <c r="Y729" s="113">
        <f t="shared" si="485"/>
        <v>0</v>
      </c>
      <c r="Z729" s="126" t="str">
        <f t="shared" si="494"/>
        <v>A+J=</v>
      </c>
      <c r="AA729" s="118">
        <f t="shared" si="49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86"/>
        <v>44967</v>
      </c>
      <c r="B730" s="113">
        <f t="shared" si="478"/>
        <v>263.33102600000001</v>
      </c>
      <c r="C730" s="183">
        <f t="shared" si="496"/>
        <v>222.98788597142169</v>
      </c>
      <c r="D730" s="114">
        <f t="shared" si="487"/>
        <v>6434.2</v>
      </c>
      <c r="E730" s="115">
        <f t="shared" si="474"/>
        <v>6474.09</v>
      </c>
      <c r="F730" s="116">
        <f t="shared" si="475"/>
        <v>44915</v>
      </c>
      <c r="G730" s="117">
        <f t="shared" si="479"/>
        <v>6.199682944266538E-3</v>
      </c>
      <c r="H730" s="118">
        <f t="shared" si="492"/>
        <v>44979</v>
      </c>
      <c r="I730" s="118">
        <f t="shared" si="480"/>
        <v>44979</v>
      </c>
      <c r="J730" s="119">
        <f t="shared" si="488"/>
        <v>21</v>
      </c>
      <c r="K730" s="119">
        <f t="shared" si="477"/>
        <v>15</v>
      </c>
      <c r="L730" s="8">
        <f t="shared" si="489"/>
        <v>1.00442443</v>
      </c>
      <c r="M730" s="120">
        <f t="shared" si="476"/>
        <v>1.0040996</v>
      </c>
      <c r="N730" s="120">
        <f t="shared" si="471"/>
        <v>1.1723466117872636</v>
      </c>
      <c r="O730" s="113">
        <f t="shared" si="473"/>
        <v>1.17753357</v>
      </c>
      <c r="P730" s="113">
        <f t="shared" si="481"/>
        <v>262.57572142999999</v>
      </c>
      <c r="Q730" s="167">
        <f t="shared" si="493"/>
        <v>0</v>
      </c>
      <c r="R730" s="168">
        <f t="shared" si="490"/>
        <v>0</v>
      </c>
      <c r="S730" s="113">
        <f t="shared" si="482"/>
        <v>0</v>
      </c>
      <c r="T730" s="123">
        <f t="shared" si="491"/>
        <v>9.4700000000000006E-2</v>
      </c>
      <c r="U730" s="121">
        <f t="shared" si="472"/>
        <v>8</v>
      </c>
      <c r="V730" s="121">
        <v>252</v>
      </c>
      <c r="W730" s="120">
        <f t="shared" si="483"/>
        <v>1.0028765209999999</v>
      </c>
      <c r="X730" s="113">
        <f t="shared" si="484"/>
        <v>0.75530456999999995</v>
      </c>
      <c r="Y730" s="113">
        <f t="shared" si="485"/>
        <v>0</v>
      </c>
      <c r="Z730" s="126" t="str">
        <f t="shared" si="494"/>
        <v>A+J=</v>
      </c>
      <c r="AA730" s="118">
        <f t="shared" si="49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86"/>
        <v>44968</v>
      </c>
      <c r="B731" s="113">
        <f t="shared" si="478"/>
        <v>263.50313409</v>
      </c>
      <c r="C731" s="183">
        <f t="shared" si="496"/>
        <v>222.98788597142169</v>
      </c>
      <c r="D731" s="114">
        <f t="shared" si="487"/>
        <v>6434.2</v>
      </c>
      <c r="E731" s="115">
        <f t="shared" si="474"/>
        <v>6474.09</v>
      </c>
      <c r="F731" s="116">
        <f t="shared" si="475"/>
        <v>44915</v>
      </c>
      <c r="G731" s="117">
        <f t="shared" si="479"/>
        <v>6.199682944266538E-3</v>
      </c>
      <c r="H731" s="118">
        <f t="shared" si="492"/>
        <v>44979</v>
      </c>
      <c r="I731" s="118">
        <f t="shared" si="480"/>
        <v>44979</v>
      </c>
      <c r="J731" s="119">
        <f t="shared" si="488"/>
        <v>21</v>
      </c>
      <c r="K731" s="119">
        <f t="shared" si="477"/>
        <v>16</v>
      </c>
      <c r="L731" s="8">
        <f t="shared" si="489"/>
        <v>1.00472009</v>
      </c>
      <c r="M731" s="120">
        <f t="shared" si="476"/>
        <v>1.0040996</v>
      </c>
      <c r="N731" s="120">
        <f t="shared" si="471"/>
        <v>1.1723466117872636</v>
      </c>
      <c r="O731" s="113">
        <f t="shared" si="473"/>
        <v>1.17788019</v>
      </c>
      <c r="P731" s="113">
        <f t="shared" si="481"/>
        <v>262.65301348999998</v>
      </c>
      <c r="Q731" s="167">
        <f t="shared" si="493"/>
        <v>0</v>
      </c>
      <c r="R731" s="168">
        <f t="shared" si="490"/>
        <v>0</v>
      </c>
      <c r="S731" s="113">
        <f t="shared" si="482"/>
        <v>0</v>
      </c>
      <c r="T731" s="123">
        <f t="shared" si="491"/>
        <v>9.4700000000000006E-2</v>
      </c>
      <c r="U731" s="121">
        <f t="shared" si="472"/>
        <v>9</v>
      </c>
      <c r="V731" s="121">
        <v>252</v>
      </c>
      <c r="W731" s="120">
        <f t="shared" si="483"/>
        <v>1.003236668</v>
      </c>
      <c r="X731" s="113">
        <f t="shared" si="484"/>
        <v>0.8501206</v>
      </c>
      <c r="Y731" s="113">
        <f t="shared" si="485"/>
        <v>0</v>
      </c>
      <c r="Z731" s="126" t="str">
        <f t="shared" si="494"/>
        <v>A+J=</v>
      </c>
      <c r="AA731" s="118">
        <f t="shared" si="49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86"/>
        <v>44969</v>
      </c>
      <c r="B732" s="113">
        <f t="shared" si="478"/>
        <v>263.50313409</v>
      </c>
      <c r="C732" s="183">
        <f t="shared" si="496"/>
        <v>222.98788597142169</v>
      </c>
      <c r="D732" s="114">
        <f t="shared" si="487"/>
        <v>6434.2</v>
      </c>
      <c r="E732" s="115">
        <f t="shared" si="474"/>
        <v>6474.09</v>
      </c>
      <c r="F732" s="116">
        <f t="shared" si="475"/>
        <v>44915</v>
      </c>
      <c r="G732" s="117">
        <f t="shared" si="479"/>
        <v>6.199682944266538E-3</v>
      </c>
      <c r="H732" s="118">
        <f t="shared" si="492"/>
        <v>44979</v>
      </c>
      <c r="I732" s="118">
        <f t="shared" si="480"/>
        <v>44979</v>
      </c>
      <c r="J732" s="119">
        <f t="shared" si="488"/>
        <v>21</v>
      </c>
      <c r="K732" s="119">
        <f t="shared" si="477"/>
        <v>16</v>
      </c>
      <c r="L732" s="8">
        <f t="shared" si="489"/>
        <v>1.00472009</v>
      </c>
      <c r="M732" s="120">
        <f t="shared" si="476"/>
        <v>1.0040996</v>
      </c>
      <c r="N732" s="120">
        <f t="shared" si="471"/>
        <v>1.1723466117872636</v>
      </c>
      <c r="O732" s="113">
        <f t="shared" si="473"/>
        <v>1.17788019</v>
      </c>
      <c r="P732" s="113">
        <f t="shared" si="481"/>
        <v>262.65301348999998</v>
      </c>
      <c r="Q732" s="167">
        <f t="shared" si="493"/>
        <v>0</v>
      </c>
      <c r="R732" s="168">
        <f t="shared" si="490"/>
        <v>0</v>
      </c>
      <c r="S732" s="113">
        <f t="shared" si="482"/>
        <v>0</v>
      </c>
      <c r="T732" s="123">
        <f t="shared" si="491"/>
        <v>9.4700000000000006E-2</v>
      </c>
      <c r="U732" s="121">
        <f t="shared" si="472"/>
        <v>9</v>
      </c>
      <c r="V732" s="121">
        <v>252</v>
      </c>
      <c r="W732" s="120">
        <f t="shared" si="483"/>
        <v>1.003236668</v>
      </c>
      <c r="X732" s="113">
        <f t="shared" si="484"/>
        <v>0.8501206</v>
      </c>
      <c r="Y732" s="113">
        <f t="shared" si="485"/>
        <v>0</v>
      </c>
      <c r="Z732" s="126" t="str">
        <f t="shared" si="494"/>
        <v>A+J=</v>
      </c>
      <c r="AA732" s="118">
        <f t="shared" si="49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86"/>
        <v>44970</v>
      </c>
      <c r="B733" s="113">
        <f t="shared" si="478"/>
        <v>263.50313409</v>
      </c>
      <c r="C733" s="183">
        <f t="shared" si="496"/>
        <v>222.98788597142169</v>
      </c>
      <c r="D733" s="114">
        <f t="shared" si="487"/>
        <v>6434.2</v>
      </c>
      <c r="E733" s="115">
        <f t="shared" si="474"/>
        <v>6474.09</v>
      </c>
      <c r="F733" s="116">
        <f t="shared" si="475"/>
        <v>44915</v>
      </c>
      <c r="G733" s="117">
        <f t="shared" si="479"/>
        <v>6.199682944266538E-3</v>
      </c>
      <c r="H733" s="118">
        <f t="shared" si="492"/>
        <v>44979</v>
      </c>
      <c r="I733" s="118">
        <f t="shared" si="480"/>
        <v>44979</v>
      </c>
      <c r="J733" s="119">
        <f t="shared" si="488"/>
        <v>21</v>
      </c>
      <c r="K733" s="119">
        <f t="shared" si="477"/>
        <v>16</v>
      </c>
      <c r="L733" s="8">
        <f t="shared" si="489"/>
        <v>1.00472009</v>
      </c>
      <c r="M733" s="120">
        <f t="shared" si="476"/>
        <v>1.0040996</v>
      </c>
      <c r="N733" s="120">
        <f t="shared" si="471"/>
        <v>1.1723466117872636</v>
      </c>
      <c r="O733" s="113">
        <f t="shared" si="473"/>
        <v>1.17788019</v>
      </c>
      <c r="P733" s="113">
        <f t="shared" si="481"/>
        <v>262.65301348999998</v>
      </c>
      <c r="Q733" s="167">
        <f t="shared" si="493"/>
        <v>0</v>
      </c>
      <c r="R733" s="168">
        <f t="shared" si="490"/>
        <v>0</v>
      </c>
      <c r="S733" s="113">
        <f t="shared" si="482"/>
        <v>0</v>
      </c>
      <c r="T733" s="123">
        <f t="shared" si="491"/>
        <v>9.4700000000000006E-2</v>
      </c>
      <c r="U733" s="121">
        <f t="shared" si="472"/>
        <v>9</v>
      </c>
      <c r="V733" s="121">
        <v>252</v>
      </c>
      <c r="W733" s="120">
        <f t="shared" si="483"/>
        <v>1.003236668</v>
      </c>
      <c r="X733" s="113">
        <f t="shared" si="484"/>
        <v>0.8501206</v>
      </c>
      <c r="Y733" s="113">
        <f t="shared" si="485"/>
        <v>0</v>
      </c>
      <c r="Z733" s="126" t="str">
        <f t="shared" si="494"/>
        <v>A+J=</v>
      </c>
      <c r="AA733" s="118">
        <f t="shared" si="49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86"/>
        <v>44971</v>
      </c>
      <c r="B734" s="113">
        <f t="shared" si="478"/>
        <v>263.67535187999999</v>
      </c>
      <c r="C734" s="183">
        <f t="shared" si="496"/>
        <v>222.98788597142169</v>
      </c>
      <c r="D734" s="114">
        <f t="shared" si="487"/>
        <v>6434.2</v>
      </c>
      <c r="E734" s="115">
        <f t="shared" si="474"/>
        <v>6474.09</v>
      </c>
      <c r="F734" s="116">
        <f t="shared" si="475"/>
        <v>44915</v>
      </c>
      <c r="G734" s="117">
        <f t="shared" si="479"/>
        <v>6.199682944266538E-3</v>
      </c>
      <c r="H734" s="118">
        <f t="shared" si="492"/>
        <v>44979</v>
      </c>
      <c r="I734" s="118">
        <f t="shared" si="480"/>
        <v>44979</v>
      </c>
      <c r="J734" s="119">
        <f t="shared" si="488"/>
        <v>21</v>
      </c>
      <c r="K734" s="119">
        <f t="shared" si="477"/>
        <v>17</v>
      </c>
      <c r="L734" s="8">
        <f t="shared" si="489"/>
        <v>1.0050158300000001</v>
      </c>
      <c r="M734" s="120">
        <f t="shared" si="476"/>
        <v>1.0040996</v>
      </c>
      <c r="N734" s="120">
        <f t="shared" si="471"/>
        <v>1.1723466117872636</v>
      </c>
      <c r="O734" s="113">
        <f t="shared" si="473"/>
        <v>1.1782269000000001</v>
      </c>
      <c r="P734" s="113">
        <f t="shared" si="481"/>
        <v>262.73032561999997</v>
      </c>
      <c r="Q734" s="167">
        <f t="shared" si="493"/>
        <v>0</v>
      </c>
      <c r="R734" s="168">
        <f t="shared" si="490"/>
        <v>0</v>
      </c>
      <c r="S734" s="113">
        <f t="shared" si="482"/>
        <v>0</v>
      </c>
      <c r="T734" s="123">
        <f t="shared" si="491"/>
        <v>9.4700000000000006E-2</v>
      </c>
      <c r="U734" s="121">
        <f t="shared" si="472"/>
        <v>10</v>
      </c>
      <c r="V734" s="121">
        <v>252</v>
      </c>
      <c r="W734" s="120">
        <f t="shared" si="483"/>
        <v>1.0035969440000001</v>
      </c>
      <c r="X734" s="113">
        <f t="shared" si="484"/>
        <v>0.94502626000000001</v>
      </c>
      <c r="Y734" s="113">
        <f t="shared" si="485"/>
        <v>0</v>
      </c>
      <c r="Z734" s="126" t="str">
        <f t="shared" si="494"/>
        <v>A+J=</v>
      </c>
      <c r="AA734" s="118">
        <f t="shared" si="49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86"/>
        <v>44972</v>
      </c>
      <c r="B735" s="113">
        <f t="shared" si="478"/>
        <v>263.84768167999999</v>
      </c>
      <c r="C735" s="183">
        <f t="shared" si="496"/>
        <v>222.98788597142169</v>
      </c>
      <c r="D735" s="114">
        <f t="shared" si="487"/>
        <v>6434.2</v>
      </c>
      <c r="E735" s="115">
        <f t="shared" si="474"/>
        <v>6474.09</v>
      </c>
      <c r="F735" s="116">
        <f t="shared" si="475"/>
        <v>44915</v>
      </c>
      <c r="G735" s="117">
        <f t="shared" si="479"/>
        <v>6.199682944266538E-3</v>
      </c>
      <c r="H735" s="118">
        <f t="shared" si="492"/>
        <v>44979</v>
      </c>
      <c r="I735" s="118">
        <f t="shared" si="480"/>
        <v>44979</v>
      </c>
      <c r="J735" s="119">
        <f t="shared" si="488"/>
        <v>21</v>
      </c>
      <c r="K735" s="119">
        <f t="shared" si="477"/>
        <v>18</v>
      </c>
      <c r="L735" s="8">
        <f t="shared" si="489"/>
        <v>1.0053116600000001</v>
      </c>
      <c r="M735" s="120">
        <f t="shared" si="476"/>
        <v>1.0040996</v>
      </c>
      <c r="N735" s="120">
        <f t="shared" ref="N735:N798" si="497">IF(I735&gt;I734,N734*M735,N734)</f>
        <v>1.1723466117872636</v>
      </c>
      <c r="O735" s="113">
        <f t="shared" si="473"/>
        <v>1.17857371</v>
      </c>
      <c r="P735" s="113">
        <f t="shared" si="481"/>
        <v>262.80766004999998</v>
      </c>
      <c r="Q735" s="167">
        <f t="shared" si="493"/>
        <v>0</v>
      </c>
      <c r="R735" s="168">
        <f t="shared" si="490"/>
        <v>0</v>
      </c>
      <c r="S735" s="113">
        <f t="shared" si="482"/>
        <v>0</v>
      </c>
      <c r="T735" s="123">
        <f t="shared" si="491"/>
        <v>9.4700000000000006E-2</v>
      </c>
      <c r="U735" s="121">
        <f t="shared" si="472"/>
        <v>11</v>
      </c>
      <c r="V735" s="121">
        <v>252</v>
      </c>
      <c r="W735" s="120">
        <f t="shared" si="483"/>
        <v>1.003957349</v>
      </c>
      <c r="X735" s="113">
        <f t="shared" si="484"/>
        <v>1.04002163</v>
      </c>
      <c r="Y735" s="113">
        <f t="shared" si="485"/>
        <v>0</v>
      </c>
      <c r="Z735" s="126" t="str">
        <f t="shared" si="494"/>
        <v>A+J=</v>
      </c>
      <c r="AA735" s="118">
        <f t="shared" si="49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86"/>
        <v>44973</v>
      </c>
      <c r="B736" s="113">
        <f t="shared" si="478"/>
        <v>264.02012575999998</v>
      </c>
      <c r="C736" s="183">
        <f t="shared" si="496"/>
        <v>222.98788597142169</v>
      </c>
      <c r="D736" s="114">
        <f t="shared" si="487"/>
        <v>6434.2</v>
      </c>
      <c r="E736" s="115">
        <f t="shared" si="474"/>
        <v>6474.09</v>
      </c>
      <c r="F736" s="116">
        <f t="shared" si="475"/>
        <v>44915</v>
      </c>
      <c r="G736" s="117">
        <f t="shared" si="479"/>
        <v>6.199682944266538E-3</v>
      </c>
      <c r="H736" s="118">
        <f t="shared" si="492"/>
        <v>44979</v>
      </c>
      <c r="I736" s="118">
        <f t="shared" si="480"/>
        <v>44979</v>
      </c>
      <c r="J736" s="119">
        <f t="shared" si="488"/>
        <v>21</v>
      </c>
      <c r="K736" s="119">
        <f t="shared" si="477"/>
        <v>19</v>
      </c>
      <c r="L736" s="8">
        <f t="shared" si="489"/>
        <v>1.0056075799999999</v>
      </c>
      <c r="M736" s="120">
        <f t="shared" si="476"/>
        <v>1.0040996</v>
      </c>
      <c r="N736" s="120">
        <f t="shared" si="497"/>
        <v>1.1723466117872636</v>
      </c>
      <c r="O736" s="113">
        <f t="shared" si="473"/>
        <v>1.1789206299999999</v>
      </c>
      <c r="P736" s="113">
        <f t="shared" si="481"/>
        <v>262.88501901000001</v>
      </c>
      <c r="Q736" s="167">
        <f t="shared" si="493"/>
        <v>0</v>
      </c>
      <c r="R736" s="168">
        <f t="shared" si="490"/>
        <v>0</v>
      </c>
      <c r="S736" s="113">
        <f t="shared" si="482"/>
        <v>0</v>
      </c>
      <c r="T736" s="123">
        <f t="shared" si="491"/>
        <v>9.4700000000000006E-2</v>
      </c>
      <c r="U736" s="121">
        <f t="shared" si="472"/>
        <v>12</v>
      </c>
      <c r="V736" s="121">
        <v>252</v>
      </c>
      <c r="W736" s="120">
        <f t="shared" si="483"/>
        <v>1.0043178829999999</v>
      </c>
      <c r="X736" s="113">
        <f t="shared" si="484"/>
        <v>1.1351067500000001</v>
      </c>
      <c r="Y736" s="113">
        <f t="shared" si="485"/>
        <v>0</v>
      </c>
      <c r="Z736" s="126" t="str">
        <f t="shared" si="494"/>
        <v>A+J=</v>
      </c>
      <c r="AA736" s="118">
        <f t="shared" si="49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86"/>
        <v>44974</v>
      </c>
      <c r="B737" s="113">
        <f t="shared" si="478"/>
        <v>264.19268470999998</v>
      </c>
      <c r="C737" s="183">
        <f t="shared" si="496"/>
        <v>222.98788597142169</v>
      </c>
      <c r="D737" s="114">
        <f t="shared" si="487"/>
        <v>6434.2</v>
      </c>
      <c r="E737" s="115">
        <f t="shared" si="474"/>
        <v>6474.09</v>
      </c>
      <c r="F737" s="116">
        <f t="shared" si="475"/>
        <v>44915</v>
      </c>
      <c r="G737" s="117">
        <f t="shared" si="479"/>
        <v>6.199682944266538E-3</v>
      </c>
      <c r="H737" s="118">
        <f t="shared" si="492"/>
        <v>44979</v>
      </c>
      <c r="I737" s="118">
        <f t="shared" si="480"/>
        <v>44979</v>
      </c>
      <c r="J737" s="119">
        <f t="shared" si="488"/>
        <v>21</v>
      </c>
      <c r="K737" s="119">
        <f t="shared" si="477"/>
        <v>20</v>
      </c>
      <c r="L737" s="8">
        <f t="shared" si="489"/>
        <v>1.00590359</v>
      </c>
      <c r="M737" s="120">
        <f t="shared" si="476"/>
        <v>1.0040996</v>
      </c>
      <c r="N737" s="120">
        <f t="shared" si="497"/>
        <v>1.1723466117872636</v>
      </c>
      <c r="O737" s="113">
        <f t="shared" si="473"/>
        <v>1.1792676600000001</v>
      </c>
      <c r="P737" s="113">
        <f t="shared" si="481"/>
        <v>262.96240248999999</v>
      </c>
      <c r="Q737" s="167">
        <f t="shared" si="493"/>
        <v>0</v>
      </c>
      <c r="R737" s="168">
        <f t="shared" si="490"/>
        <v>0</v>
      </c>
      <c r="S737" s="113">
        <f t="shared" si="482"/>
        <v>0</v>
      </c>
      <c r="T737" s="123">
        <f t="shared" si="491"/>
        <v>9.4700000000000006E-2</v>
      </c>
      <c r="U737" s="121">
        <f t="shared" si="472"/>
        <v>13</v>
      </c>
      <c r="V737" s="121">
        <v>252</v>
      </c>
      <c r="W737" s="120">
        <f t="shared" si="483"/>
        <v>1.004678548</v>
      </c>
      <c r="X737" s="113">
        <f t="shared" si="484"/>
        <v>1.2302822200000001</v>
      </c>
      <c r="Y737" s="113">
        <f t="shared" si="485"/>
        <v>0</v>
      </c>
      <c r="Z737" s="126" t="str">
        <f t="shared" si="494"/>
        <v>A+J=</v>
      </c>
      <c r="AA737" s="118">
        <f t="shared" si="49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86"/>
        <v>44975</v>
      </c>
      <c r="B738" s="113">
        <f t="shared" si="478"/>
        <v>264.36535332</v>
      </c>
      <c r="C738" s="183">
        <f t="shared" si="496"/>
        <v>222.98788597142169</v>
      </c>
      <c r="D738" s="114">
        <f t="shared" si="487"/>
        <v>6434.2</v>
      </c>
      <c r="E738" s="115">
        <f t="shared" si="474"/>
        <v>6474.09</v>
      </c>
      <c r="F738" s="116">
        <f t="shared" si="475"/>
        <v>44915</v>
      </c>
      <c r="G738" s="117">
        <f t="shared" si="479"/>
        <v>6.199682944266538E-3</v>
      </c>
      <c r="H738" s="118">
        <f t="shared" si="492"/>
        <v>44979</v>
      </c>
      <c r="I738" s="118">
        <f t="shared" si="480"/>
        <v>44979</v>
      </c>
      <c r="J738" s="119">
        <f t="shared" si="488"/>
        <v>21</v>
      </c>
      <c r="K738" s="119">
        <f t="shared" si="477"/>
        <v>21</v>
      </c>
      <c r="L738" s="8">
        <f t="shared" si="489"/>
        <v>1.0061996799999999</v>
      </c>
      <c r="M738" s="120">
        <f t="shared" si="476"/>
        <v>1.0040996</v>
      </c>
      <c r="N738" s="120">
        <f t="shared" si="497"/>
        <v>1.1723466117872636</v>
      </c>
      <c r="O738" s="113">
        <f t="shared" si="473"/>
        <v>1.1796147800000001</v>
      </c>
      <c r="P738" s="113">
        <f t="shared" si="481"/>
        <v>263.03980604999998</v>
      </c>
      <c r="Q738" s="167">
        <f t="shared" si="493"/>
        <v>0</v>
      </c>
      <c r="R738" s="168">
        <f t="shared" si="490"/>
        <v>0</v>
      </c>
      <c r="S738" s="113">
        <f t="shared" si="482"/>
        <v>0</v>
      </c>
      <c r="T738" s="123">
        <f t="shared" si="491"/>
        <v>9.4700000000000006E-2</v>
      </c>
      <c r="U738" s="121">
        <f t="shared" si="472"/>
        <v>14</v>
      </c>
      <c r="V738" s="121">
        <v>252</v>
      </c>
      <c r="W738" s="120">
        <f t="shared" si="483"/>
        <v>1.005039341</v>
      </c>
      <c r="X738" s="113">
        <f t="shared" si="484"/>
        <v>1.3255472699999999</v>
      </c>
      <c r="Y738" s="113">
        <f t="shared" si="485"/>
        <v>0</v>
      </c>
      <c r="Z738" s="126" t="str">
        <f t="shared" si="494"/>
        <v>A+J=</v>
      </c>
      <c r="AA738" s="118">
        <f t="shared" si="49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86"/>
        <v>44976</v>
      </c>
      <c r="B739" s="113">
        <f t="shared" si="478"/>
        <v>264.36535332</v>
      </c>
      <c r="C739" s="183">
        <f t="shared" si="496"/>
        <v>222.98788597142169</v>
      </c>
      <c r="D739" s="114">
        <f t="shared" si="487"/>
        <v>6434.2</v>
      </c>
      <c r="E739" s="115">
        <f t="shared" si="474"/>
        <v>6474.09</v>
      </c>
      <c r="F739" s="116">
        <f t="shared" si="475"/>
        <v>44915</v>
      </c>
      <c r="G739" s="117">
        <f t="shared" si="479"/>
        <v>6.199682944266538E-3</v>
      </c>
      <c r="H739" s="118">
        <f t="shared" si="492"/>
        <v>44979</v>
      </c>
      <c r="I739" s="118">
        <f t="shared" si="480"/>
        <v>44979</v>
      </c>
      <c r="J739" s="119">
        <f t="shared" si="488"/>
        <v>21</v>
      </c>
      <c r="K739" s="119">
        <f t="shared" si="477"/>
        <v>21</v>
      </c>
      <c r="L739" s="8">
        <f t="shared" si="489"/>
        <v>1.0061996799999999</v>
      </c>
      <c r="M739" s="120">
        <f t="shared" si="476"/>
        <v>1.0040996</v>
      </c>
      <c r="N739" s="120">
        <f t="shared" si="497"/>
        <v>1.1723466117872636</v>
      </c>
      <c r="O739" s="113">
        <f t="shared" si="473"/>
        <v>1.1796147800000001</v>
      </c>
      <c r="P739" s="113">
        <f t="shared" si="481"/>
        <v>263.03980604999998</v>
      </c>
      <c r="Q739" s="167">
        <f t="shared" si="493"/>
        <v>0</v>
      </c>
      <c r="R739" s="168">
        <f t="shared" si="490"/>
        <v>0</v>
      </c>
      <c r="S739" s="113">
        <f t="shared" si="482"/>
        <v>0</v>
      </c>
      <c r="T739" s="123">
        <f t="shared" si="491"/>
        <v>9.4700000000000006E-2</v>
      </c>
      <c r="U739" s="121">
        <f t="shared" si="472"/>
        <v>14</v>
      </c>
      <c r="V739" s="121">
        <v>252</v>
      </c>
      <c r="W739" s="120">
        <f t="shared" si="483"/>
        <v>1.005039341</v>
      </c>
      <c r="X739" s="113">
        <f t="shared" si="484"/>
        <v>1.3255472699999999</v>
      </c>
      <c r="Y739" s="113">
        <f t="shared" si="485"/>
        <v>0</v>
      </c>
      <c r="Z739" s="126" t="str">
        <f t="shared" si="494"/>
        <v>A+J=</v>
      </c>
      <c r="AA739" s="118">
        <f t="shared" si="49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86"/>
        <v>44977</v>
      </c>
      <c r="B740" s="113">
        <f t="shared" si="478"/>
        <v>264.36535332</v>
      </c>
      <c r="C740" s="183">
        <f t="shared" si="496"/>
        <v>222.98788597142169</v>
      </c>
      <c r="D740" s="114">
        <f t="shared" si="487"/>
        <v>6434.2</v>
      </c>
      <c r="E740" s="115">
        <f t="shared" si="474"/>
        <v>6474.09</v>
      </c>
      <c r="F740" s="116">
        <f t="shared" si="475"/>
        <v>44915</v>
      </c>
      <c r="G740" s="117">
        <f t="shared" si="479"/>
        <v>6.199682944266538E-3</v>
      </c>
      <c r="H740" s="118">
        <f t="shared" si="492"/>
        <v>45005</v>
      </c>
      <c r="I740" s="118">
        <f t="shared" si="480"/>
        <v>44979</v>
      </c>
      <c r="J740" s="119">
        <f t="shared" si="488"/>
        <v>21</v>
      </c>
      <c r="K740" s="119">
        <f t="shared" si="477"/>
        <v>21</v>
      </c>
      <c r="L740" s="8">
        <f t="shared" si="489"/>
        <v>1.0061996799999999</v>
      </c>
      <c r="M740" s="120">
        <f t="shared" si="476"/>
        <v>1.0040996</v>
      </c>
      <c r="N740" s="120">
        <f t="shared" si="497"/>
        <v>1.1723466117872636</v>
      </c>
      <c r="O740" s="113">
        <f t="shared" si="473"/>
        <v>1.1796147800000001</v>
      </c>
      <c r="P740" s="113">
        <f t="shared" si="481"/>
        <v>263.03980604999998</v>
      </c>
      <c r="Q740" s="167">
        <f t="shared" si="493"/>
        <v>0</v>
      </c>
      <c r="R740" s="168">
        <f t="shared" si="490"/>
        <v>0</v>
      </c>
      <c r="S740" s="113">
        <f t="shared" si="482"/>
        <v>0</v>
      </c>
      <c r="T740" s="123">
        <f t="shared" si="491"/>
        <v>9.4700000000000006E-2</v>
      </c>
      <c r="U740" s="121">
        <f t="shared" si="472"/>
        <v>14</v>
      </c>
      <c r="V740" s="121">
        <v>252</v>
      </c>
      <c r="W740" s="120">
        <f t="shared" si="483"/>
        <v>1.005039341</v>
      </c>
      <c r="X740" s="113">
        <f t="shared" si="484"/>
        <v>1.3255472699999999</v>
      </c>
      <c r="Y740" s="113">
        <f t="shared" si="485"/>
        <v>0</v>
      </c>
      <c r="Z740" s="126" t="str">
        <f t="shared" si="494"/>
        <v>A+J=</v>
      </c>
      <c r="AA740" s="118">
        <f t="shared" si="49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86"/>
        <v>44978</v>
      </c>
      <c r="B741" s="113">
        <f t="shared" si="478"/>
        <v>264.36535332</v>
      </c>
      <c r="C741" s="183">
        <f t="shared" si="496"/>
        <v>222.98788597142169</v>
      </c>
      <c r="D741" s="114">
        <f t="shared" si="487"/>
        <v>6434.2</v>
      </c>
      <c r="E741" s="115">
        <f t="shared" si="474"/>
        <v>6474.09</v>
      </c>
      <c r="F741" s="116">
        <f t="shared" si="475"/>
        <v>44915</v>
      </c>
      <c r="G741" s="117">
        <f t="shared" si="479"/>
        <v>6.199682944266538E-3</v>
      </c>
      <c r="H741" s="118">
        <f t="shared" si="492"/>
        <v>45005</v>
      </c>
      <c r="I741" s="118">
        <f t="shared" si="480"/>
        <v>44979</v>
      </c>
      <c r="J741" s="119">
        <f t="shared" si="488"/>
        <v>21</v>
      </c>
      <c r="K741" s="119">
        <f t="shared" si="477"/>
        <v>21</v>
      </c>
      <c r="L741" s="8">
        <f t="shared" si="489"/>
        <v>1.0061996799999999</v>
      </c>
      <c r="M741" s="120">
        <f t="shared" si="476"/>
        <v>1.0040996</v>
      </c>
      <c r="N741" s="120">
        <f t="shared" si="497"/>
        <v>1.1723466117872636</v>
      </c>
      <c r="O741" s="113">
        <f t="shared" si="473"/>
        <v>1.1796147800000001</v>
      </c>
      <c r="P741" s="113">
        <f t="shared" si="481"/>
        <v>263.03980604999998</v>
      </c>
      <c r="Q741" s="167">
        <f t="shared" si="493"/>
        <v>0</v>
      </c>
      <c r="R741" s="168">
        <f t="shared" si="490"/>
        <v>0</v>
      </c>
      <c r="S741" s="113">
        <f t="shared" si="482"/>
        <v>0</v>
      </c>
      <c r="T741" s="123">
        <f t="shared" si="491"/>
        <v>9.4700000000000006E-2</v>
      </c>
      <c r="U741" s="121">
        <f t="shared" ref="U741:U804" si="498">IF(Q740&gt;0,1,IF(K741=K740,U740,U740+1))</f>
        <v>14</v>
      </c>
      <c r="V741" s="121">
        <v>252</v>
      </c>
      <c r="W741" s="120">
        <f t="shared" si="483"/>
        <v>1.005039341</v>
      </c>
      <c r="X741" s="113">
        <f t="shared" si="484"/>
        <v>1.3255472699999999</v>
      </c>
      <c r="Y741" s="113">
        <f t="shared" si="485"/>
        <v>0</v>
      </c>
      <c r="Z741" s="126" t="str">
        <f t="shared" si="494"/>
        <v>A+J=</v>
      </c>
      <c r="AA741" s="118">
        <f t="shared" si="49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86"/>
        <v>44979</v>
      </c>
      <c r="B742" s="113">
        <f t="shared" si="478"/>
        <v>264.36535332</v>
      </c>
      <c r="C742" s="183">
        <f t="shared" si="496"/>
        <v>222.98788597142169</v>
      </c>
      <c r="D742" s="114">
        <f t="shared" si="487"/>
        <v>6434.2</v>
      </c>
      <c r="E742" s="115">
        <f t="shared" si="474"/>
        <v>6474.09</v>
      </c>
      <c r="F742" s="116">
        <f t="shared" si="475"/>
        <v>44915</v>
      </c>
      <c r="G742" s="117">
        <f t="shared" si="479"/>
        <v>6.199682944266538E-3</v>
      </c>
      <c r="H742" s="118">
        <f t="shared" si="492"/>
        <v>45005</v>
      </c>
      <c r="I742" s="118">
        <f t="shared" si="480"/>
        <v>44979</v>
      </c>
      <c r="J742" s="119">
        <f t="shared" si="488"/>
        <v>21</v>
      </c>
      <c r="K742" s="119">
        <f t="shared" si="477"/>
        <v>21</v>
      </c>
      <c r="L742" s="8">
        <f t="shared" si="489"/>
        <v>1.0061996799999999</v>
      </c>
      <c r="M742" s="120">
        <f t="shared" si="476"/>
        <v>1.0040996</v>
      </c>
      <c r="N742" s="120">
        <f t="shared" si="497"/>
        <v>1.1723466117872636</v>
      </c>
      <c r="O742" s="113">
        <f t="shared" si="473"/>
        <v>1.1796147800000001</v>
      </c>
      <c r="P742" s="113">
        <f t="shared" si="481"/>
        <v>263.03980604999998</v>
      </c>
      <c r="Q742" s="167">
        <f t="shared" si="493"/>
        <v>24</v>
      </c>
      <c r="R742" s="168">
        <f t="shared" si="490"/>
        <v>9.2178772080568905E-2</v>
      </c>
      <c r="S742" s="113">
        <f t="shared" si="482"/>
        <v>24.246686329999999</v>
      </c>
      <c r="T742" s="123">
        <f t="shared" si="491"/>
        <v>9.4700000000000006E-2</v>
      </c>
      <c r="U742" s="121">
        <f t="shared" si="498"/>
        <v>14</v>
      </c>
      <c r="V742" s="121">
        <v>252</v>
      </c>
      <c r="W742" s="120">
        <f t="shared" si="483"/>
        <v>1.005039341</v>
      </c>
      <c r="X742" s="113">
        <f t="shared" si="484"/>
        <v>1.3255472699999999</v>
      </c>
      <c r="Y742" s="113">
        <f t="shared" si="485"/>
        <v>25.572233600000001</v>
      </c>
      <c r="Z742" s="126" t="str">
        <f t="shared" si="494"/>
        <v>A+J=</v>
      </c>
      <c r="AA742" s="118">
        <f t="shared" si="49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86"/>
        <v>44980</v>
      </c>
      <c r="B743" s="113">
        <f t="shared" si="478"/>
        <v>238.94902751999999</v>
      </c>
      <c r="C743" s="183">
        <f t="shared" si="496"/>
        <v>202.43313645395634</v>
      </c>
      <c r="D743" s="114">
        <f t="shared" si="487"/>
        <v>6474.09</v>
      </c>
      <c r="E743" s="115">
        <f t="shared" si="474"/>
        <v>6508.4</v>
      </c>
      <c r="F743" s="116">
        <f t="shared" si="475"/>
        <v>44948</v>
      </c>
      <c r="G743" s="117">
        <f t="shared" si="479"/>
        <v>5.2995865055938118E-3</v>
      </c>
      <c r="H743" s="118">
        <f t="shared" si="492"/>
        <v>45005</v>
      </c>
      <c r="I743" s="118">
        <f t="shared" si="480"/>
        <v>45005</v>
      </c>
      <c r="J743" s="119">
        <f t="shared" si="488"/>
        <v>18</v>
      </c>
      <c r="K743" s="119">
        <f t="shared" si="477"/>
        <v>1</v>
      </c>
      <c r="L743" s="8">
        <f t="shared" si="489"/>
        <v>1.00029368</v>
      </c>
      <c r="M743" s="120">
        <f t="shared" si="476"/>
        <v>1.0061996799999999</v>
      </c>
      <c r="N743" s="120">
        <f t="shared" si="497"/>
        <v>1.1796147856294288</v>
      </c>
      <c r="O743" s="113">
        <f t="shared" si="473"/>
        <v>1.1799612100000001</v>
      </c>
      <c r="P743" s="113">
        <f t="shared" si="481"/>
        <v>238.86324862999999</v>
      </c>
      <c r="Q743" s="167">
        <f t="shared" si="493"/>
        <v>0</v>
      </c>
      <c r="R743" s="168">
        <f t="shared" si="490"/>
        <v>0</v>
      </c>
      <c r="S743" s="113">
        <f t="shared" si="482"/>
        <v>0</v>
      </c>
      <c r="T743" s="123">
        <f t="shared" si="491"/>
        <v>9.4700000000000006E-2</v>
      </c>
      <c r="U743" s="121">
        <f t="shared" si="498"/>
        <v>1</v>
      </c>
      <c r="V743" s="121">
        <v>252</v>
      </c>
      <c r="W743" s="120">
        <f t="shared" si="483"/>
        <v>1.000359113</v>
      </c>
      <c r="X743" s="113">
        <f t="shared" si="484"/>
        <v>8.5778889999999997E-2</v>
      </c>
      <c r="Y743" s="113">
        <f t="shared" si="485"/>
        <v>0</v>
      </c>
      <c r="Z743" s="126" t="str">
        <f t="shared" si="494"/>
        <v>A+J=</v>
      </c>
      <c r="AA743" s="118">
        <f t="shared" si="49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86"/>
        <v>44981</v>
      </c>
      <c r="B744" s="113">
        <f t="shared" si="478"/>
        <v>239.10504107</v>
      </c>
      <c r="C744" s="183">
        <f t="shared" si="496"/>
        <v>202.43313645395634</v>
      </c>
      <c r="D744" s="114">
        <f t="shared" si="487"/>
        <v>6474.09</v>
      </c>
      <c r="E744" s="115">
        <f t="shared" si="474"/>
        <v>6508.4</v>
      </c>
      <c r="F744" s="116">
        <f t="shared" si="475"/>
        <v>44948</v>
      </c>
      <c r="G744" s="117">
        <f t="shared" si="479"/>
        <v>5.2995865055938118E-3</v>
      </c>
      <c r="H744" s="118">
        <f t="shared" si="492"/>
        <v>45005</v>
      </c>
      <c r="I744" s="118">
        <f t="shared" si="480"/>
        <v>45005</v>
      </c>
      <c r="J744" s="119">
        <f t="shared" si="488"/>
        <v>18</v>
      </c>
      <c r="K744" s="119">
        <f t="shared" si="477"/>
        <v>2</v>
      </c>
      <c r="L744" s="8">
        <f t="shared" si="489"/>
        <v>1.00058746</v>
      </c>
      <c r="M744" s="120">
        <f t="shared" si="476"/>
        <v>1.0061996799999999</v>
      </c>
      <c r="N744" s="120">
        <f t="shared" si="497"/>
        <v>1.1796147856294288</v>
      </c>
      <c r="O744" s="113">
        <f t="shared" si="473"/>
        <v>1.18030776</v>
      </c>
      <c r="P744" s="113">
        <f t="shared" si="481"/>
        <v>238.93340183000001</v>
      </c>
      <c r="Q744" s="167">
        <f t="shared" si="493"/>
        <v>0</v>
      </c>
      <c r="R744" s="168">
        <f t="shared" si="490"/>
        <v>0</v>
      </c>
      <c r="S744" s="113">
        <f t="shared" si="482"/>
        <v>0</v>
      </c>
      <c r="T744" s="123">
        <f t="shared" si="491"/>
        <v>9.4700000000000006E-2</v>
      </c>
      <c r="U744" s="121">
        <f t="shared" si="498"/>
        <v>2</v>
      </c>
      <c r="V744" s="121">
        <v>252</v>
      </c>
      <c r="W744" s="120">
        <f t="shared" si="483"/>
        <v>1.0007183559999999</v>
      </c>
      <c r="X744" s="113">
        <f t="shared" si="484"/>
        <v>0.17163924</v>
      </c>
      <c r="Y744" s="113">
        <f t="shared" si="485"/>
        <v>0</v>
      </c>
      <c r="Z744" s="126" t="str">
        <f t="shared" si="494"/>
        <v>A+J=</v>
      </c>
      <c r="AA744" s="118">
        <f t="shared" si="49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86"/>
        <v>44982</v>
      </c>
      <c r="B745" s="113">
        <f t="shared" si="478"/>
        <v>239.26115386000001</v>
      </c>
      <c r="C745" s="183">
        <f t="shared" si="496"/>
        <v>202.43313645395634</v>
      </c>
      <c r="D745" s="114">
        <f t="shared" si="487"/>
        <v>6474.09</v>
      </c>
      <c r="E745" s="115">
        <f t="shared" si="474"/>
        <v>6508.4</v>
      </c>
      <c r="F745" s="116">
        <f t="shared" si="475"/>
        <v>44948</v>
      </c>
      <c r="G745" s="117">
        <f t="shared" si="479"/>
        <v>5.2995865055938118E-3</v>
      </c>
      <c r="H745" s="118">
        <f t="shared" si="492"/>
        <v>45005</v>
      </c>
      <c r="I745" s="118">
        <f t="shared" si="480"/>
        <v>45005</v>
      </c>
      <c r="J745" s="119">
        <f t="shared" si="488"/>
        <v>18</v>
      </c>
      <c r="K745" s="119">
        <f t="shared" si="477"/>
        <v>3</v>
      </c>
      <c r="L745" s="8">
        <f t="shared" si="489"/>
        <v>1.00088132</v>
      </c>
      <c r="M745" s="120">
        <f t="shared" si="476"/>
        <v>1.0061996799999999</v>
      </c>
      <c r="N745" s="120">
        <f t="shared" si="497"/>
        <v>1.1796147856294288</v>
      </c>
      <c r="O745" s="113">
        <f t="shared" ref="O745:O808" si="499">TRUNC(TRUNC((L745*N745),15),8)</f>
        <v>1.1806544000000001</v>
      </c>
      <c r="P745" s="113">
        <f t="shared" si="481"/>
        <v>239.00357326</v>
      </c>
      <c r="Q745" s="167">
        <f t="shared" si="493"/>
        <v>0</v>
      </c>
      <c r="R745" s="168">
        <f t="shared" si="490"/>
        <v>0</v>
      </c>
      <c r="S745" s="113">
        <f t="shared" si="482"/>
        <v>0</v>
      </c>
      <c r="T745" s="123">
        <f t="shared" si="491"/>
        <v>9.4700000000000006E-2</v>
      </c>
      <c r="U745" s="121">
        <f t="shared" si="498"/>
        <v>3</v>
      </c>
      <c r="V745" s="121">
        <v>252</v>
      </c>
      <c r="W745" s="120">
        <f t="shared" si="483"/>
        <v>1.001077727</v>
      </c>
      <c r="X745" s="113">
        <f t="shared" si="484"/>
        <v>0.25758059999999999</v>
      </c>
      <c r="Y745" s="113">
        <f t="shared" si="485"/>
        <v>0</v>
      </c>
      <c r="Z745" s="126" t="str">
        <f t="shared" si="494"/>
        <v>A+J=</v>
      </c>
      <c r="AA745" s="118">
        <f t="shared" si="49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86"/>
        <v>44983</v>
      </c>
      <c r="B746" s="113">
        <f t="shared" si="478"/>
        <v>239.26115386000001</v>
      </c>
      <c r="C746" s="183">
        <f t="shared" si="496"/>
        <v>202.43313645395634</v>
      </c>
      <c r="D746" s="114">
        <f t="shared" si="487"/>
        <v>6474.09</v>
      </c>
      <c r="E746" s="115">
        <f t="shared" ref="E746:E809" si="500">IF($K746=1,VLOOKUP($A745,$AO$10:$AS$131,4),E745)</f>
        <v>6508.4</v>
      </c>
      <c r="F746" s="116">
        <f t="shared" ref="F746:F809" si="501">IF($K746=1,VLOOKUP($A745,$AO$10:$AS$131,5),F745)</f>
        <v>44948</v>
      </c>
      <c r="G746" s="117">
        <f t="shared" si="479"/>
        <v>5.2995865055938118E-3</v>
      </c>
      <c r="H746" s="118">
        <f t="shared" si="492"/>
        <v>45005</v>
      </c>
      <c r="I746" s="118">
        <f t="shared" si="480"/>
        <v>45005</v>
      </c>
      <c r="J746" s="119">
        <f t="shared" si="488"/>
        <v>18</v>
      </c>
      <c r="K746" s="119">
        <f t="shared" si="477"/>
        <v>3</v>
      </c>
      <c r="L746" s="8">
        <f t="shared" si="489"/>
        <v>1.00088132</v>
      </c>
      <c r="M746" s="120">
        <f t="shared" ref="M746:M809" si="502">IF(I746&gt;I745,L745,M745)</f>
        <v>1.0061996799999999</v>
      </c>
      <c r="N746" s="120">
        <f t="shared" si="497"/>
        <v>1.1796147856294288</v>
      </c>
      <c r="O746" s="113">
        <f t="shared" si="499"/>
        <v>1.1806544000000001</v>
      </c>
      <c r="P746" s="113">
        <f t="shared" si="481"/>
        <v>239.00357326</v>
      </c>
      <c r="Q746" s="167">
        <f t="shared" si="493"/>
        <v>0</v>
      </c>
      <c r="R746" s="168">
        <f t="shared" si="490"/>
        <v>0</v>
      </c>
      <c r="S746" s="113">
        <f t="shared" si="482"/>
        <v>0</v>
      </c>
      <c r="T746" s="123">
        <f t="shared" si="491"/>
        <v>9.4700000000000006E-2</v>
      </c>
      <c r="U746" s="121">
        <f t="shared" si="498"/>
        <v>3</v>
      </c>
      <c r="V746" s="121">
        <v>252</v>
      </c>
      <c r="W746" s="120">
        <f t="shared" si="483"/>
        <v>1.001077727</v>
      </c>
      <c r="X746" s="113">
        <f t="shared" si="484"/>
        <v>0.25758059999999999</v>
      </c>
      <c r="Y746" s="113">
        <f t="shared" si="485"/>
        <v>0</v>
      </c>
      <c r="Z746" s="126" t="str">
        <f t="shared" si="494"/>
        <v>A+J=</v>
      </c>
      <c r="AA746" s="118">
        <f t="shared" si="49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86"/>
        <v>44984</v>
      </c>
      <c r="B747" s="113">
        <f t="shared" si="478"/>
        <v>239.26115386000001</v>
      </c>
      <c r="C747" s="183">
        <f t="shared" si="496"/>
        <v>202.43313645395634</v>
      </c>
      <c r="D747" s="114">
        <f t="shared" si="487"/>
        <v>6474.09</v>
      </c>
      <c r="E747" s="115">
        <f t="shared" si="500"/>
        <v>6508.4</v>
      </c>
      <c r="F747" s="116">
        <f t="shared" si="501"/>
        <v>44948</v>
      </c>
      <c r="G747" s="117">
        <f t="shared" si="479"/>
        <v>5.2995865055938118E-3</v>
      </c>
      <c r="H747" s="118">
        <f t="shared" si="492"/>
        <v>45005</v>
      </c>
      <c r="I747" s="118">
        <f t="shared" si="480"/>
        <v>45005</v>
      </c>
      <c r="J747" s="119">
        <f t="shared" si="488"/>
        <v>18</v>
      </c>
      <c r="K747" s="119">
        <f t="shared" si="477"/>
        <v>3</v>
      </c>
      <c r="L747" s="8">
        <f t="shared" si="489"/>
        <v>1.00088132</v>
      </c>
      <c r="M747" s="120">
        <f t="shared" si="502"/>
        <v>1.0061996799999999</v>
      </c>
      <c r="N747" s="120">
        <f t="shared" si="497"/>
        <v>1.1796147856294288</v>
      </c>
      <c r="O747" s="113">
        <f t="shared" si="499"/>
        <v>1.1806544000000001</v>
      </c>
      <c r="P747" s="113">
        <f t="shared" si="481"/>
        <v>239.00357326</v>
      </c>
      <c r="Q747" s="167">
        <f t="shared" si="493"/>
        <v>0</v>
      </c>
      <c r="R747" s="168">
        <f t="shared" si="490"/>
        <v>0</v>
      </c>
      <c r="S747" s="113">
        <f t="shared" si="482"/>
        <v>0</v>
      </c>
      <c r="T747" s="123">
        <f t="shared" si="491"/>
        <v>9.4700000000000006E-2</v>
      </c>
      <c r="U747" s="121">
        <f t="shared" si="498"/>
        <v>3</v>
      </c>
      <c r="V747" s="121">
        <v>252</v>
      </c>
      <c r="W747" s="120">
        <f t="shared" si="483"/>
        <v>1.001077727</v>
      </c>
      <c r="X747" s="113">
        <f t="shared" si="484"/>
        <v>0.25758059999999999</v>
      </c>
      <c r="Y747" s="113">
        <f t="shared" si="485"/>
        <v>0</v>
      </c>
      <c r="Z747" s="126" t="str">
        <f t="shared" si="494"/>
        <v>A+J=</v>
      </c>
      <c r="AA747" s="118">
        <f t="shared" si="49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86"/>
        <v>44985</v>
      </c>
      <c r="B748" s="113">
        <f t="shared" si="478"/>
        <v>239.41736639999999</v>
      </c>
      <c r="C748" s="183">
        <f t="shared" si="496"/>
        <v>202.43313645395634</v>
      </c>
      <c r="D748" s="114">
        <f t="shared" si="487"/>
        <v>6474.09</v>
      </c>
      <c r="E748" s="115">
        <f t="shared" si="500"/>
        <v>6508.4</v>
      </c>
      <c r="F748" s="116">
        <f t="shared" si="501"/>
        <v>44948</v>
      </c>
      <c r="G748" s="117">
        <f t="shared" si="479"/>
        <v>5.2995865055938118E-3</v>
      </c>
      <c r="H748" s="118">
        <f t="shared" si="492"/>
        <v>45005</v>
      </c>
      <c r="I748" s="118">
        <f t="shared" si="480"/>
        <v>45005</v>
      </c>
      <c r="J748" s="119">
        <f t="shared" si="488"/>
        <v>18</v>
      </c>
      <c r="K748" s="119">
        <f t="shared" si="477"/>
        <v>4</v>
      </c>
      <c r="L748" s="8">
        <f t="shared" si="489"/>
        <v>1.0011752599999999</v>
      </c>
      <c r="M748" s="120">
        <f t="shared" si="502"/>
        <v>1.0061996799999999</v>
      </c>
      <c r="N748" s="120">
        <f t="shared" si="497"/>
        <v>1.1796147856294288</v>
      </c>
      <c r="O748" s="113">
        <f t="shared" si="499"/>
        <v>1.1810011300000001</v>
      </c>
      <c r="P748" s="113">
        <f t="shared" si="481"/>
        <v>239.07376289999999</v>
      </c>
      <c r="Q748" s="167">
        <f t="shared" si="493"/>
        <v>0</v>
      </c>
      <c r="R748" s="168">
        <f t="shared" si="490"/>
        <v>0</v>
      </c>
      <c r="S748" s="113">
        <f t="shared" si="482"/>
        <v>0</v>
      </c>
      <c r="T748" s="123">
        <f t="shared" si="491"/>
        <v>9.4700000000000006E-2</v>
      </c>
      <c r="U748" s="121">
        <f t="shared" si="498"/>
        <v>4</v>
      </c>
      <c r="V748" s="121">
        <v>252</v>
      </c>
      <c r="W748" s="120">
        <f t="shared" si="483"/>
        <v>1.0014372279999999</v>
      </c>
      <c r="X748" s="113">
        <f t="shared" si="484"/>
        <v>0.34360350000000001</v>
      </c>
      <c r="Y748" s="113">
        <f t="shared" si="485"/>
        <v>0</v>
      </c>
      <c r="Z748" s="126" t="str">
        <f t="shared" si="494"/>
        <v>A+J=</v>
      </c>
      <c r="AA748" s="118">
        <f t="shared" si="49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86"/>
        <v>44986</v>
      </c>
      <c r="B749" s="113">
        <f t="shared" si="478"/>
        <v>239.57368435000001</v>
      </c>
      <c r="C749" s="183">
        <f t="shared" si="496"/>
        <v>202.43313645395634</v>
      </c>
      <c r="D749" s="114">
        <f t="shared" si="487"/>
        <v>6474.09</v>
      </c>
      <c r="E749" s="115">
        <f t="shared" si="500"/>
        <v>6508.4</v>
      </c>
      <c r="F749" s="116">
        <f t="shared" si="501"/>
        <v>44948</v>
      </c>
      <c r="G749" s="117">
        <f t="shared" si="479"/>
        <v>5.2995865055938118E-3</v>
      </c>
      <c r="H749" s="118">
        <f t="shared" si="492"/>
        <v>45005</v>
      </c>
      <c r="I749" s="118">
        <f t="shared" si="480"/>
        <v>45005</v>
      </c>
      <c r="J749" s="119">
        <f t="shared" si="488"/>
        <v>18</v>
      </c>
      <c r="K749" s="119">
        <f t="shared" si="477"/>
        <v>5</v>
      </c>
      <c r="L749" s="8">
        <f t="shared" si="489"/>
        <v>1.00146929</v>
      </c>
      <c r="M749" s="120">
        <f t="shared" si="502"/>
        <v>1.0061996799999999</v>
      </c>
      <c r="N749" s="120">
        <f t="shared" si="497"/>
        <v>1.1796147856294288</v>
      </c>
      <c r="O749" s="113">
        <f t="shared" si="499"/>
        <v>1.18134798</v>
      </c>
      <c r="P749" s="113">
        <f t="shared" si="481"/>
        <v>239.14397683000001</v>
      </c>
      <c r="Q749" s="167">
        <f t="shared" si="493"/>
        <v>0</v>
      </c>
      <c r="R749" s="168">
        <f t="shared" si="490"/>
        <v>0</v>
      </c>
      <c r="S749" s="113">
        <f t="shared" si="482"/>
        <v>0</v>
      </c>
      <c r="T749" s="123">
        <f t="shared" si="491"/>
        <v>9.4700000000000006E-2</v>
      </c>
      <c r="U749" s="121">
        <f t="shared" si="498"/>
        <v>5</v>
      </c>
      <c r="V749" s="121">
        <v>252</v>
      </c>
      <c r="W749" s="120">
        <f t="shared" si="483"/>
        <v>1.001796857</v>
      </c>
      <c r="X749" s="113">
        <f t="shared" si="484"/>
        <v>0.42970752000000001</v>
      </c>
      <c r="Y749" s="113">
        <f t="shared" si="485"/>
        <v>0</v>
      </c>
      <c r="Z749" s="126" t="str">
        <f t="shared" si="494"/>
        <v>A+J=</v>
      </c>
      <c r="AA749" s="118">
        <f t="shared" si="49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86"/>
        <v>44987</v>
      </c>
      <c r="B750" s="113">
        <f t="shared" si="478"/>
        <v>239.73010420000003</v>
      </c>
      <c r="C750" s="183">
        <f t="shared" si="496"/>
        <v>202.43313645395634</v>
      </c>
      <c r="D750" s="114">
        <f t="shared" si="487"/>
        <v>6474.09</v>
      </c>
      <c r="E750" s="115">
        <f t="shared" si="500"/>
        <v>6508.4</v>
      </c>
      <c r="F750" s="116">
        <f t="shared" si="501"/>
        <v>44948</v>
      </c>
      <c r="G750" s="117">
        <f t="shared" si="479"/>
        <v>5.2995865055938118E-3</v>
      </c>
      <c r="H750" s="118">
        <f t="shared" si="492"/>
        <v>45005</v>
      </c>
      <c r="I750" s="118">
        <f t="shared" si="480"/>
        <v>45005</v>
      </c>
      <c r="J750" s="119">
        <f t="shared" si="488"/>
        <v>18</v>
      </c>
      <c r="K750" s="119">
        <f t="shared" ref="K750:K813" si="503">(J750-(NETWORKDAYS(A750,I750,AD$148:AD$502)-1))</f>
        <v>6</v>
      </c>
      <c r="L750" s="8">
        <f t="shared" si="489"/>
        <v>1.0017634099999999</v>
      </c>
      <c r="M750" s="120">
        <f t="shared" si="502"/>
        <v>1.0061996799999999</v>
      </c>
      <c r="N750" s="120">
        <f t="shared" si="497"/>
        <v>1.1796147856294288</v>
      </c>
      <c r="O750" s="113">
        <f t="shared" si="499"/>
        <v>1.1816949299999999</v>
      </c>
      <c r="P750" s="113">
        <f t="shared" si="481"/>
        <v>239.21421101000001</v>
      </c>
      <c r="Q750" s="167">
        <f t="shared" si="493"/>
        <v>0</v>
      </c>
      <c r="R750" s="168">
        <f t="shared" si="490"/>
        <v>0</v>
      </c>
      <c r="S750" s="113">
        <f t="shared" si="482"/>
        <v>0</v>
      </c>
      <c r="T750" s="123">
        <f t="shared" si="491"/>
        <v>9.4700000000000006E-2</v>
      </c>
      <c r="U750" s="121">
        <f t="shared" si="498"/>
        <v>6</v>
      </c>
      <c r="V750" s="121">
        <v>252</v>
      </c>
      <c r="W750" s="120">
        <f t="shared" si="483"/>
        <v>1.0021566159999999</v>
      </c>
      <c r="X750" s="113">
        <f t="shared" si="484"/>
        <v>0.51589319</v>
      </c>
      <c r="Y750" s="113">
        <f t="shared" si="485"/>
        <v>0</v>
      </c>
      <c r="Z750" s="126" t="str">
        <f t="shared" si="494"/>
        <v>A+J=</v>
      </c>
      <c r="AA750" s="118">
        <f t="shared" si="49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86"/>
        <v>44988</v>
      </c>
      <c r="B751" s="113">
        <f t="shared" si="478"/>
        <v>239.88662574</v>
      </c>
      <c r="C751" s="183">
        <f t="shared" si="496"/>
        <v>202.43313645395634</v>
      </c>
      <c r="D751" s="114">
        <f t="shared" si="487"/>
        <v>6474.09</v>
      </c>
      <c r="E751" s="115">
        <f t="shared" si="500"/>
        <v>6508.4</v>
      </c>
      <c r="F751" s="116">
        <f t="shared" si="501"/>
        <v>44948</v>
      </c>
      <c r="G751" s="117">
        <f t="shared" si="479"/>
        <v>5.2995865055938118E-3</v>
      </c>
      <c r="H751" s="118">
        <f t="shared" si="492"/>
        <v>45005</v>
      </c>
      <c r="I751" s="118">
        <f t="shared" si="480"/>
        <v>45005</v>
      </c>
      <c r="J751" s="119">
        <f t="shared" si="488"/>
        <v>18</v>
      </c>
      <c r="K751" s="119">
        <f t="shared" si="503"/>
        <v>7</v>
      </c>
      <c r="L751" s="8">
        <f t="shared" si="489"/>
        <v>1.00205762</v>
      </c>
      <c r="M751" s="120">
        <f t="shared" si="502"/>
        <v>1.0061996799999999</v>
      </c>
      <c r="N751" s="120">
        <f t="shared" si="497"/>
        <v>1.1796147856294288</v>
      </c>
      <c r="O751" s="113">
        <f t="shared" si="499"/>
        <v>1.1820419799999999</v>
      </c>
      <c r="P751" s="113">
        <f t="shared" si="481"/>
        <v>239.28446543000001</v>
      </c>
      <c r="Q751" s="167">
        <f t="shared" si="493"/>
        <v>0</v>
      </c>
      <c r="R751" s="168">
        <f t="shared" si="490"/>
        <v>0</v>
      </c>
      <c r="S751" s="113">
        <f t="shared" si="482"/>
        <v>0</v>
      </c>
      <c r="T751" s="123">
        <f t="shared" si="491"/>
        <v>9.4700000000000006E-2</v>
      </c>
      <c r="U751" s="121">
        <f t="shared" si="498"/>
        <v>7</v>
      </c>
      <c r="V751" s="121">
        <v>252</v>
      </c>
      <c r="W751" s="120">
        <f t="shared" si="483"/>
        <v>1.0025165039999999</v>
      </c>
      <c r="X751" s="113">
        <f t="shared" si="484"/>
        <v>0.60216031000000003</v>
      </c>
      <c r="Y751" s="113">
        <f t="shared" si="485"/>
        <v>0</v>
      </c>
      <c r="Z751" s="126" t="str">
        <f t="shared" si="494"/>
        <v>A+J=</v>
      </c>
      <c r="AA751" s="118">
        <f t="shared" si="49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86"/>
        <v>44989</v>
      </c>
      <c r="B752" s="113">
        <f t="shared" si="478"/>
        <v>240.04324902000002</v>
      </c>
      <c r="C752" s="183">
        <f t="shared" si="496"/>
        <v>202.43313645395634</v>
      </c>
      <c r="D752" s="114">
        <f t="shared" si="487"/>
        <v>6474.09</v>
      </c>
      <c r="E752" s="115">
        <f t="shared" si="500"/>
        <v>6508.4</v>
      </c>
      <c r="F752" s="116">
        <f t="shared" si="501"/>
        <v>44948</v>
      </c>
      <c r="G752" s="117">
        <f t="shared" si="479"/>
        <v>5.2995865055938118E-3</v>
      </c>
      <c r="H752" s="118">
        <f t="shared" si="492"/>
        <v>45005</v>
      </c>
      <c r="I752" s="118">
        <f t="shared" si="480"/>
        <v>45005</v>
      </c>
      <c r="J752" s="119">
        <f t="shared" si="488"/>
        <v>18</v>
      </c>
      <c r="K752" s="119">
        <f t="shared" si="503"/>
        <v>8</v>
      </c>
      <c r="L752" s="8">
        <f t="shared" si="489"/>
        <v>1.00235191</v>
      </c>
      <c r="M752" s="120">
        <f t="shared" si="502"/>
        <v>1.0061996799999999</v>
      </c>
      <c r="N752" s="120">
        <f t="shared" si="497"/>
        <v>1.1796147856294288</v>
      </c>
      <c r="O752" s="113">
        <f t="shared" si="499"/>
        <v>1.18238913</v>
      </c>
      <c r="P752" s="113">
        <f t="shared" si="481"/>
        <v>239.35474009000001</v>
      </c>
      <c r="Q752" s="167">
        <f t="shared" si="493"/>
        <v>0</v>
      </c>
      <c r="R752" s="168">
        <f t="shared" si="490"/>
        <v>0</v>
      </c>
      <c r="S752" s="113">
        <f t="shared" si="482"/>
        <v>0</v>
      </c>
      <c r="T752" s="123">
        <f t="shared" si="491"/>
        <v>9.4700000000000006E-2</v>
      </c>
      <c r="U752" s="121">
        <f t="shared" si="498"/>
        <v>8</v>
      </c>
      <c r="V752" s="121">
        <v>252</v>
      </c>
      <c r="W752" s="120">
        <f t="shared" si="483"/>
        <v>1.0028765209999999</v>
      </c>
      <c r="X752" s="113">
        <f t="shared" si="484"/>
        <v>0.68850893000000002</v>
      </c>
      <c r="Y752" s="113">
        <f t="shared" si="485"/>
        <v>0</v>
      </c>
      <c r="Z752" s="126" t="str">
        <f t="shared" si="494"/>
        <v>A+J=</v>
      </c>
      <c r="AA752" s="118">
        <f t="shared" si="49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86"/>
        <v>44990</v>
      </c>
      <c r="B753" s="113">
        <f t="shared" si="478"/>
        <v>240.04324902000002</v>
      </c>
      <c r="C753" s="183">
        <f t="shared" si="496"/>
        <v>202.43313645395634</v>
      </c>
      <c r="D753" s="114">
        <f t="shared" si="487"/>
        <v>6474.09</v>
      </c>
      <c r="E753" s="115">
        <f t="shared" si="500"/>
        <v>6508.4</v>
      </c>
      <c r="F753" s="116">
        <f t="shared" si="501"/>
        <v>44948</v>
      </c>
      <c r="G753" s="117">
        <f t="shared" si="479"/>
        <v>5.2995865055938118E-3</v>
      </c>
      <c r="H753" s="118">
        <f t="shared" si="492"/>
        <v>45005</v>
      </c>
      <c r="I753" s="118">
        <f t="shared" si="480"/>
        <v>45005</v>
      </c>
      <c r="J753" s="119">
        <f t="shared" si="488"/>
        <v>18</v>
      </c>
      <c r="K753" s="119">
        <f t="shared" si="503"/>
        <v>8</v>
      </c>
      <c r="L753" s="8">
        <f t="shared" si="489"/>
        <v>1.00235191</v>
      </c>
      <c r="M753" s="120">
        <f t="shared" si="502"/>
        <v>1.0061996799999999</v>
      </c>
      <c r="N753" s="120">
        <f t="shared" si="497"/>
        <v>1.1796147856294288</v>
      </c>
      <c r="O753" s="113">
        <f t="shared" si="499"/>
        <v>1.18238913</v>
      </c>
      <c r="P753" s="113">
        <f t="shared" si="481"/>
        <v>239.35474009000001</v>
      </c>
      <c r="Q753" s="167">
        <f t="shared" si="493"/>
        <v>0</v>
      </c>
      <c r="R753" s="168">
        <f t="shared" si="490"/>
        <v>0</v>
      </c>
      <c r="S753" s="113">
        <f t="shared" si="482"/>
        <v>0</v>
      </c>
      <c r="T753" s="123">
        <f t="shared" si="491"/>
        <v>9.4700000000000006E-2</v>
      </c>
      <c r="U753" s="121">
        <f t="shared" si="498"/>
        <v>8</v>
      </c>
      <c r="V753" s="121">
        <v>252</v>
      </c>
      <c r="W753" s="120">
        <f t="shared" si="483"/>
        <v>1.0028765209999999</v>
      </c>
      <c r="X753" s="113">
        <f t="shared" si="484"/>
        <v>0.68850893000000002</v>
      </c>
      <c r="Y753" s="113">
        <f t="shared" si="485"/>
        <v>0</v>
      </c>
      <c r="Z753" s="126" t="str">
        <f t="shared" si="494"/>
        <v>A+J=</v>
      </c>
      <c r="AA753" s="118">
        <f t="shared" si="49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86"/>
        <v>44991</v>
      </c>
      <c r="B754" s="113">
        <f t="shared" si="478"/>
        <v>240.04324902000002</v>
      </c>
      <c r="C754" s="183">
        <f t="shared" si="496"/>
        <v>202.43313645395634</v>
      </c>
      <c r="D754" s="114">
        <f t="shared" si="487"/>
        <v>6474.09</v>
      </c>
      <c r="E754" s="115">
        <f t="shared" si="500"/>
        <v>6508.4</v>
      </c>
      <c r="F754" s="116">
        <f t="shared" si="501"/>
        <v>44948</v>
      </c>
      <c r="G754" s="117">
        <f t="shared" si="479"/>
        <v>5.2995865055938118E-3</v>
      </c>
      <c r="H754" s="118">
        <f t="shared" si="492"/>
        <v>45005</v>
      </c>
      <c r="I754" s="118">
        <f t="shared" si="480"/>
        <v>45005</v>
      </c>
      <c r="J754" s="119">
        <f t="shared" si="488"/>
        <v>18</v>
      </c>
      <c r="K754" s="119">
        <f t="shared" si="503"/>
        <v>8</v>
      </c>
      <c r="L754" s="8">
        <f t="shared" si="489"/>
        <v>1.00235191</v>
      </c>
      <c r="M754" s="120">
        <f t="shared" si="502"/>
        <v>1.0061996799999999</v>
      </c>
      <c r="N754" s="120">
        <f t="shared" si="497"/>
        <v>1.1796147856294288</v>
      </c>
      <c r="O754" s="113">
        <f t="shared" si="499"/>
        <v>1.18238913</v>
      </c>
      <c r="P754" s="113">
        <f t="shared" si="481"/>
        <v>239.35474009000001</v>
      </c>
      <c r="Q754" s="167">
        <f t="shared" si="493"/>
        <v>0</v>
      </c>
      <c r="R754" s="168">
        <f t="shared" si="490"/>
        <v>0</v>
      </c>
      <c r="S754" s="113">
        <f t="shared" si="482"/>
        <v>0</v>
      </c>
      <c r="T754" s="123">
        <f t="shared" si="491"/>
        <v>9.4700000000000006E-2</v>
      </c>
      <c r="U754" s="121">
        <f t="shared" si="498"/>
        <v>8</v>
      </c>
      <c r="V754" s="121">
        <v>252</v>
      </c>
      <c r="W754" s="120">
        <f t="shared" si="483"/>
        <v>1.0028765209999999</v>
      </c>
      <c r="X754" s="113">
        <f t="shared" si="484"/>
        <v>0.68850893000000002</v>
      </c>
      <c r="Y754" s="113">
        <f t="shared" si="485"/>
        <v>0</v>
      </c>
      <c r="Z754" s="126" t="str">
        <f t="shared" si="494"/>
        <v>A+J=</v>
      </c>
      <c r="AA754" s="118">
        <f t="shared" si="49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86"/>
        <v>44992</v>
      </c>
      <c r="B755" s="113">
        <f t="shared" si="478"/>
        <v>240.19997434000001</v>
      </c>
      <c r="C755" s="183">
        <f t="shared" si="496"/>
        <v>202.43313645395634</v>
      </c>
      <c r="D755" s="114">
        <f t="shared" si="487"/>
        <v>6474.09</v>
      </c>
      <c r="E755" s="115">
        <f t="shared" si="500"/>
        <v>6508.4</v>
      </c>
      <c r="F755" s="116">
        <f t="shared" si="501"/>
        <v>44948</v>
      </c>
      <c r="G755" s="117">
        <f t="shared" si="479"/>
        <v>5.2995865055938118E-3</v>
      </c>
      <c r="H755" s="118">
        <f t="shared" si="492"/>
        <v>45005</v>
      </c>
      <c r="I755" s="118">
        <f t="shared" si="480"/>
        <v>45005</v>
      </c>
      <c r="J755" s="119">
        <f t="shared" si="488"/>
        <v>18</v>
      </c>
      <c r="K755" s="119">
        <f t="shared" si="503"/>
        <v>9</v>
      </c>
      <c r="L755" s="8">
        <f t="shared" si="489"/>
        <v>1.0026462899999999</v>
      </c>
      <c r="M755" s="120">
        <f t="shared" si="502"/>
        <v>1.0061996799999999</v>
      </c>
      <c r="N755" s="120">
        <f t="shared" si="497"/>
        <v>1.1796147856294288</v>
      </c>
      <c r="O755" s="113">
        <f t="shared" si="499"/>
        <v>1.1827363799999999</v>
      </c>
      <c r="P755" s="113">
        <f t="shared" si="481"/>
        <v>239.42503500000001</v>
      </c>
      <c r="Q755" s="167">
        <f t="shared" si="493"/>
        <v>0</v>
      </c>
      <c r="R755" s="168">
        <f t="shared" si="490"/>
        <v>0</v>
      </c>
      <c r="S755" s="113">
        <f t="shared" si="482"/>
        <v>0</v>
      </c>
      <c r="T755" s="123">
        <f t="shared" si="491"/>
        <v>9.4700000000000006E-2</v>
      </c>
      <c r="U755" s="121">
        <f t="shared" si="498"/>
        <v>9</v>
      </c>
      <c r="V755" s="121">
        <v>252</v>
      </c>
      <c r="W755" s="120">
        <f t="shared" si="483"/>
        <v>1.003236668</v>
      </c>
      <c r="X755" s="113">
        <f t="shared" si="484"/>
        <v>0.77493933999999998</v>
      </c>
      <c r="Y755" s="113">
        <f t="shared" si="485"/>
        <v>0</v>
      </c>
      <c r="Z755" s="126" t="str">
        <f t="shared" si="494"/>
        <v>A+J=</v>
      </c>
      <c r="AA755" s="118">
        <f t="shared" si="49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86"/>
        <v>44993</v>
      </c>
      <c r="B756" s="113">
        <f t="shared" si="478"/>
        <v>240.35680151</v>
      </c>
      <c r="C756" s="183">
        <f t="shared" si="496"/>
        <v>202.43313645395634</v>
      </c>
      <c r="D756" s="114">
        <f t="shared" si="487"/>
        <v>6474.09</v>
      </c>
      <c r="E756" s="115">
        <f t="shared" si="500"/>
        <v>6508.4</v>
      </c>
      <c r="F756" s="116">
        <f t="shared" si="501"/>
        <v>44948</v>
      </c>
      <c r="G756" s="117">
        <f t="shared" si="479"/>
        <v>5.2995865055938118E-3</v>
      </c>
      <c r="H756" s="118">
        <f t="shared" si="492"/>
        <v>45005</v>
      </c>
      <c r="I756" s="118">
        <f t="shared" si="480"/>
        <v>45005</v>
      </c>
      <c r="J756" s="119">
        <f t="shared" si="488"/>
        <v>18</v>
      </c>
      <c r="K756" s="119">
        <f t="shared" si="503"/>
        <v>10</v>
      </c>
      <c r="L756" s="8">
        <f t="shared" si="489"/>
        <v>1.00294075</v>
      </c>
      <c r="M756" s="120">
        <f t="shared" si="502"/>
        <v>1.0061996799999999</v>
      </c>
      <c r="N756" s="120">
        <f t="shared" si="497"/>
        <v>1.1796147856294288</v>
      </c>
      <c r="O756" s="113">
        <f t="shared" si="499"/>
        <v>1.1830837299999999</v>
      </c>
      <c r="P756" s="113">
        <f t="shared" si="481"/>
        <v>239.49535015000001</v>
      </c>
      <c r="Q756" s="167">
        <f t="shared" si="493"/>
        <v>0</v>
      </c>
      <c r="R756" s="168">
        <f t="shared" si="490"/>
        <v>0</v>
      </c>
      <c r="S756" s="113">
        <f t="shared" si="482"/>
        <v>0</v>
      </c>
      <c r="T756" s="123">
        <f t="shared" si="491"/>
        <v>9.4700000000000006E-2</v>
      </c>
      <c r="U756" s="121">
        <f t="shared" si="498"/>
        <v>10</v>
      </c>
      <c r="V756" s="121">
        <v>252</v>
      </c>
      <c r="W756" s="120">
        <f t="shared" si="483"/>
        <v>1.0035969440000001</v>
      </c>
      <c r="X756" s="113">
        <f t="shared" si="484"/>
        <v>0.86145136</v>
      </c>
      <c r="Y756" s="113">
        <f t="shared" si="485"/>
        <v>0</v>
      </c>
      <c r="Z756" s="126" t="str">
        <f t="shared" si="494"/>
        <v>A+J=</v>
      </c>
      <c r="AA756" s="118">
        <f t="shared" si="49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86"/>
        <v>44994</v>
      </c>
      <c r="B757" s="113">
        <f t="shared" si="478"/>
        <v>240.51373258999999</v>
      </c>
      <c r="C757" s="183">
        <f t="shared" si="496"/>
        <v>202.43313645395634</v>
      </c>
      <c r="D757" s="114">
        <f t="shared" si="487"/>
        <v>6474.09</v>
      </c>
      <c r="E757" s="115">
        <f t="shared" si="500"/>
        <v>6508.4</v>
      </c>
      <c r="F757" s="116">
        <f t="shared" si="501"/>
        <v>44948</v>
      </c>
      <c r="G757" s="117">
        <f t="shared" si="479"/>
        <v>5.2995865055938118E-3</v>
      </c>
      <c r="H757" s="118">
        <f t="shared" si="492"/>
        <v>45005</v>
      </c>
      <c r="I757" s="118">
        <f t="shared" si="480"/>
        <v>45005</v>
      </c>
      <c r="J757" s="119">
        <f t="shared" si="488"/>
        <v>18</v>
      </c>
      <c r="K757" s="119">
        <f t="shared" si="503"/>
        <v>11</v>
      </c>
      <c r="L757" s="8">
        <f t="shared" si="489"/>
        <v>1.0032353000000001</v>
      </c>
      <c r="M757" s="120">
        <f t="shared" si="502"/>
        <v>1.0061996799999999</v>
      </c>
      <c r="N757" s="120">
        <f t="shared" si="497"/>
        <v>1.1796147856294288</v>
      </c>
      <c r="O757" s="113">
        <f t="shared" si="499"/>
        <v>1.1834311900000001</v>
      </c>
      <c r="P757" s="113">
        <f t="shared" si="481"/>
        <v>239.56568755999999</v>
      </c>
      <c r="Q757" s="167">
        <f t="shared" si="493"/>
        <v>0</v>
      </c>
      <c r="R757" s="168">
        <f t="shared" si="490"/>
        <v>0</v>
      </c>
      <c r="S757" s="113">
        <f t="shared" si="482"/>
        <v>0</v>
      </c>
      <c r="T757" s="123">
        <f t="shared" si="491"/>
        <v>9.4700000000000006E-2</v>
      </c>
      <c r="U757" s="121">
        <f t="shared" si="498"/>
        <v>11</v>
      </c>
      <c r="V757" s="121">
        <v>252</v>
      </c>
      <c r="W757" s="120">
        <f t="shared" si="483"/>
        <v>1.003957349</v>
      </c>
      <c r="X757" s="113">
        <f t="shared" si="484"/>
        <v>0.94804502999999996</v>
      </c>
      <c r="Y757" s="113">
        <f t="shared" si="485"/>
        <v>0</v>
      </c>
      <c r="Z757" s="126" t="str">
        <f t="shared" si="494"/>
        <v>A+J=</v>
      </c>
      <c r="AA757" s="118">
        <f t="shared" si="49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86"/>
        <v>44995</v>
      </c>
      <c r="B758" s="113">
        <f t="shared" si="478"/>
        <v>240.67076563000001</v>
      </c>
      <c r="C758" s="183">
        <f t="shared" si="496"/>
        <v>202.43313645395634</v>
      </c>
      <c r="D758" s="114">
        <f t="shared" si="487"/>
        <v>6474.09</v>
      </c>
      <c r="E758" s="115">
        <f t="shared" si="500"/>
        <v>6508.4</v>
      </c>
      <c r="F758" s="116">
        <f t="shared" si="501"/>
        <v>44948</v>
      </c>
      <c r="G758" s="117">
        <f t="shared" si="479"/>
        <v>5.2995865055938118E-3</v>
      </c>
      <c r="H758" s="118">
        <f t="shared" si="492"/>
        <v>45005</v>
      </c>
      <c r="I758" s="118">
        <f t="shared" si="480"/>
        <v>45005</v>
      </c>
      <c r="J758" s="119">
        <f t="shared" si="488"/>
        <v>18</v>
      </c>
      <c r="K758" s="119">
        <f t="shared" si="503"/>
        <v>12</v>
      </c>
      <c r="L758" s="8">
        <f t="shared" si="489"/>
        <v>1.00352994</v>
      </c>
      <c r="M758" s="120">
        <f t="shared" si="502"/>
        <v>1.0061996799999999</v>
      </c>
      <c r="N758" s="120">
        <f t="shared" si="497"/>
        <v>1.1796147856294288</v>
      </c>
      <c r="O758" s="113">
        <f t="shared" si="499"/>
        <v>1.1837787500000001</v>
      </c>
      <c r="P758" s="113">
        <f t="shared" si="481"/>
        <v>239.63604523000001</v>
      </c>
      <c r="Q758" s="167">
        <f t="shared" si="493"/>
        <v>0</v>
      </c>
      <c r="R758" s="168">
        <f t="shared" si="490"/>
        <v>0</v>
      </c>
      <c r="S758" s="113">
        <f t="shared" si="482"/>
        <v>0</v>
      </c>
      <c r="T758" s="123">
        <f t="shared" si="491"/>
        <v>9.4700000000000006E-2</v>
      </c>
      <c r="U758" s="121">
        <f t="shared" si="498"/>
        <v>12</v>
      </c>
      <c r="V758" s="121">
        <v>252</v>
      </c>
      <c r="W758" s="120">
        <f t="shared" si="483"/>
        <v>1.0043178829999999</v>
      </c>
      <c r="X758" s="113">
        <f t="shared" si="484"/>
        <v>1.0347204000000001</v>
      </c>
      <c r="Y758" s="113">
        <f t="shared" si="485"/>
        <v>0</v>
      </c>
      <c r="Z758" s="126" t="str">
        <f t="shared" si="494"/>
        <v>A+J=</v>
      </c>
      <c r="AA758" s="118">
        <f t="shared" si="49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86"/>
        <v>44996</v>
      </c>
      <c r="B759" s="113">
        <f t="shared" si="478"/>
        <v>240.82790112999999</v>
      </c>
      <c r="C759" s="183">
        <f t="shared" si="496"/>
        <v>202.43313645395634</v>
      </c>
      <c r="D759" s="114">
        <f t="shared" si="487"/>
        <v>6474.09</v>
      </c>
      <c r="E759" s="115">
        <f t="shared" si="500"/>
        <v>6508.4</v>
      </c>
      <c r="F759" s="116">
        <f t="shared" si="501"/>
        <v>44948</v>
      </c>
      <c r="G759" s="117">
        <f t="shared" si="479"/>
        <v>5.2995865055938118E-3</v>
      </c>
      <c r="H759" s="118">
        <f t="shared" si="492"/>
        <v>45005</v>
      </c>
      <c r="I759" s="118">
        <f t="shared" si="480"/>
        <v>45005</v>
      </c>
      <c r="J759" s="119">
        <f t="shared" si="488"/>
        <v>18</v>
      </c>
      <c r="K759" s="119">
        <f t="shared" si="503"/>
        <v>13</v>
      </c>
      <c r="L759" s="8">
        <f t="shared" si="489"/>
        <v>1.00382466</v>
      </c>
      <c r="M759" s="120">
        <f t="shared" si="502"/>
        <v>1.0061996799999999</v>
      </c>
      <c r="N759" s="120">
        <f t="shared" si="497"/>
        <v>1.1796147856294288</v>
      </c>
      <c r="O759" s="113">
        <f t="shared" si="499"/>
        <v>1.18412641</v>
      </c>
      <c r="P759" s="113">
        <f t="shared" si="481"/>
        <v>239.70642312999999</v>
      </c>
      <c r="Q759" s="167">
        <f t="shared" si="493"/>
        <v>0</v>
      </c>
      <c r="R759" s="168">
        <f t="shared" si="490"/>
        <v>0</v>
      </c>
      <c r="S759" s="113">
        <f t="shared" si="482"/>
        <v>0</v>
      </c>
      <c r="T759" s="123">
        <f t="shared" si="491"/>
        <v>9.4700000000000006E-2</v>
      </c>
      <c r="U759" s="121">
        <f t="shared" si="498"/>
        <v>13</v>
      </c>
      <c r="V759" s="121">
        <v>252</v>
      </c>
      <c r="W759" s="120">
        <f t="shared" si="483"/>
        <v>1.004678548</v>
      </c>
      <c r="X759" s="113">
        <f t="shared" si="484"/>
        <v>1.121478</v>
      </c>
      <c r="Y759" s="113">
        <f t="shared" si="485"/>
        <v>0</v>
      </c>
      <c r="Z759" s="126" t="str">
        <f t="shared" si="494"/>
        <v>A+J=</v>
      </c>
      <c r="AA759" s="118">
        <f t="shared" si="49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86"/>
        <v>44997</v>
      </c>
      <c r="B760" s="113">
        <f t="shared" si="478"/>
        <v>240.82790112999999</v>
      </c>
      <c r="C760" s="183">
        <f t="shared" si="496"/>
        <v>202.43313645395634</v>
      </c>
      <c r="D760" s="114">
        <f t="shared" si="487"/>
        <v>6474.09</v>
      </c>
      <c r="E760" s="115">
        <f t="shared" si="500"/>
        <v>6508.4</v>
      </c>
      <c r="F760" s="116">
        <f t="shared" si="501"/>
        <v>44948</v>
      </c>
      <c r="G760" s="117">
        <f t="shared" si="479"/>
        <v>5.2995865055938118E-3</v>
      </c>
      <c r="H760" s="118">
        <f t="shared" si="492"/>
        <v>45005</v>
      </c>
      <c r="I760" s="118">
        <f t="shared" si="480"/>
        <v>45005</v>
      </c>
      <c r="J760" s="119">
        <f t="shared" si="488"/>
        <v>18</v>
      </c>
      <c r="K760" s="119">
        <f t="shared" si="503"/>
        <v>13</v>
      </c>
      <c r="L760" s="8">
        <f t="shared" si="489"/>
        <v>1.00382466</v>
      </c>
      <c r="M760" s="120">
        <f t="shared" si="502"/>
        <v>1.0061996799999999</v>
      </c>
      <c r="N760" s="120">
        <f t="shared" si="497"/>
        <v>1.1796147856294288</v>
      </c>
      <c r="O760" s="113">
        <f t="shared" si="499"/>
        <v>1.18412641</v>
      </c>
      <c r="P760" s="113">
        <f t="shared" si="481"/>
        <v>239.70642312999999</v>
      </c>
      <c r="Q760" s="167">
        <f t="shared" si="493"/>
        <v>0</v>
      </c>
      <c r="R760" s="168">
        <f t="shared" si="490"/>
        <v>0</v>
      </c>
      <c r="S760" s="113">
        <f t="shared" si="482"/>
        <v>0</v>
      </c>
      <c r="T760" s="123">
        <f t="shared" si="491"/>
        <v>9.4700000000000006E-2</v>
      </c>
      <c r="U760" s="121">
        <f t="shared" si="498"/>
        <v>13</v>
      </c>
      <c r="V760" s="121">
        <v>252</v>
      </c>
      <c r="W760" s="120">
        <f t="shared" si="483"/>
        <v>1.004678548</v>
      </c>
      <c r="X760" s="113">
        <f t="shared" si="484"/>
        <v>1.121478</v>
      </c>
      <c r="Y760" s="113">
        <f t="shared" si="485"/>
        <v>0</v>
      </c>
      <c r="Z760" s="126" t="str">
        <f t="shared" si="494"/>
        <v>A+J=</v>
      </c>
      <c r="AA760" s="118">
        <f t="shared" si="49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86"/>
        <v>44998</v>
      </c>
      <c r="B761" s="113">
        <f t="shared" si="478"/>
        <v>240.82790112999999</v>
      </c>
      <c r="C761" s="183">
        <f t="shared" si="496"/>
        <v>202.43313645395634</v>
      </c>
      <c r="D761" s="114">
        <f t="shared" si="487"/>
        <v>6474.09</v>
      </c>
      <c r="E761" s="115">
        <f t="shared" si="500"/>
        <v>6508.4</v>
      </c>
      <c r="F761" s="116">
        <f t="shared" si="501"/>
        <v>44948</v>
      </c>
      <c r="G761" s="117">
        <f t="shared" si="479"/>
        <v>5.2995865055938118E-3</v>
      </c>
      <c r="H761" s="118">
        <f t="shared" si="492"/>
        <v>45005</v>
      </c>
      <c r="I761" s="118">
        <f t="shared" si="480"/>
        <v>45005</v>
      </c>
      <c r="J761" s="119">
        <f t="shared" si="488"/>
        <v>18</v>
      </c>
      <c r="K761" s="119">
        <f t="shared" si="503"/>
        <v>13</v>
      </c>
      <c r="L761" s="8">
        <f t="shared" si="489"/>
        <v>1.00382466</v>
      </c>
      <c r="M761" s="120">
        <f t="shared" si="502"/>
        <v>1.0061996799999999</v>
      </c>
      <c r="N761" s="120">
        <f t="shared" si="497"/>
        <v>1.1796147856294288</v>
      </c>
      <c r="O761" s="113">
        <f t="shared" si="499"/>
        <v>1.18412641</v>
      </c>
      <c r="P761" s="113">
        <f t="shared" si="481"/>
        <v>239.70642312999999</v>
      </c>
      <c r="Q761" s="167">
        <f t="shared" si="493"/>
        <v>0</v>
      </c>
      <c r="R761" s="168">
        <f t="shared" si="490"/>
        <v>0</v>
      </c>
      <c r="S761" s="113">
        <f t="shared" si="482"/>
        <v>0</v>
      </c>
      <c r="T761" s="123">
        <f t="shared" si="491"/>
        <v>9.4700000000000006E-2</v>
      </c>
      <c r="U761" s="121">
        <f t="shared" si="498"/>
        <v>13</v>
      </c>
      <c r="V761" s="121">
        <v>252</v>
      </c>
      <c r="W761" s="120">
        <f t="shared" si="483"/>
        <v>1.004678548</v>
      </c>
      <c r="X761" s="113">
        <f t="shared" si="484"/>
        <v>1.121478</v>
      </c>
      <c r="Y761" s="113">
        <f t="shared" si="485"/>
        <v>0</v>
      </c>
      <c r="Z761" s="126" t="str">
        <f t="shared" si="494"/>
        <v>A+J=</v>
      </c>
      <c r="AA761" s="118">
        <f t="shared" si="49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86"/>
        <v>44999</v>
      </c>
      <c r="B762" s="113">
        <f t="shared" si="478"/>
        <v>240.98513844000001</v>
      </c>
      <c r="C762" s="183">
        <f t="shared" si="496"/>
        <v>202.43313645395634</v>
      </c>
      <c r="D762" s="114">
        <f t="shared" si="487"/>
        <v>6474.09</v>
      </c>
      <c r="E762" s="115">
        <f t="shared" si="500"/>
        <v>6508.4</v>
      </c>
      <c r="F762" s="116">
        <f t="shared" si="501"/>
        <v>44948</v>
      </c>
      <c r="G762" s="117">
        <f t="shared" si="479"/>
        <v>5.2995865055938118E-3</v>
      </c>
      <c r="H762" s="118">
        <f t="shared" si="492"/>
        <v>45005</v>
      </c>
      <c r="I762" s="118">
        <f t="shared" si="480"/>
        <v>45005</v>
      </c>
      <c r="J762" s="119">
        <f t="shared" si="488"/>
        <v>18</v>
      </c>
      <c r="K762" s="119">
        <f t="shared" si="503"/>
        <v>14</v>
      </c>
      <c r="L762" s="8">
        <f t="shared" si="489"/>
        <v>1.00411947</v>
      </c>
      <c r="M762" s="120">
        <f t="shared" si="502"/>
        <v>1.0061996799999999</v>
      </c>
      <c r="N762" s="120">
        <f t="shared" si="497"/>
        <v>1.1796147856294288</v>
      </c>
      <c r="O762" s="113">
        <f t="shared" si="499"/>
        <v>1.1844741700000001</v>
      </c>
      <c r="P762" s="113">
        <f t="shared" si="481"/>
        <v>239.77682128000001</v>
      </c>
      <c r="Q762" s="167">
        <f t="shared" si="493"/>
        <v>0</v>
      </c>
      <c r="R762" s="168">
        <f t="shared" si="490"/>
        <v>0</v>
      </c>
      <c r="S762" s="113">
        <f t="shared" si="482"/>
        <v>0</v>
      </c>
      <c r="T762" s="123">
        <f t="shared" si="491"/>
        <v>9.4700000000000006E-2</v>
      </c>
      <c r="U762" s="121">
        <f t="shared" si="498"/>
        <v>14</v>
      </c>
      <c r="V762" s="121">
        <v>252</v>
      </c>
      <c r="W762" s="120">
        <f t="shared" si="483"/>
        <v>1.005039341</v>
      </c>
      <c r="X762" s="113">
        <f t="shared" si="484"/>
        <v>1.20831716</v>
      </c>
      <c r="Y762" s="113">
        <f t="shared" si="485"/>
        <v>0</v>
      </c>
      <c r="Z762" s="126" t="str">
        <f t="shared" si="494"/>
        <v>A+J=</v>
      </c>
      <c r="AA762" s="118">
        <f t="shared" si="49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86"/>
        <v>45000</v>
      </c>
      <c r="B763" s="113">
        <f t="shared" si="478"/>
        <v>241.14248011000001</v>
      </c>
      <c r="C763" s="183">
        <f t="shared" si="496"/>
        <v>202.43313645395634</v>
      </c>
      <c r="D763" s="114">
        <f t="shared" si="487"/>
        <v>6474.09</v>
      </c>
      <c r="E763" s="115">
        <f t="shared" si="500"/>
        <v>6508.4</v>
      </c>
      <c r="F763" s="116">
        <f t="shared" si="501"/>
        <v>44948</v>
      </c>
      <c r="G763" s="117">
        <f t="shared" si="479"/>
        <v>5.2995865055938118E-3</v>
      </c>
      <c r="H763" s="118">
        <f t="shared" si="492"/>
        <v>45005</v>
      </c>
      <c r="I763" s="118">
        <f t="shared" si="480"/>
        <v>45005</v>
      </c>
      <c r="J763" s="119">
        <f t="shared" si="488"/>
        <v>18</v>
      </c>
      <c r="K763" s="119">
        <f t="shared" si="503"/>
        <v>15</v>
      </c>
      <c r="L763" s="8">
        <f t="shared" si="489"/>
        <v>1.0044143699999999</v>
      </c>
      <c r="M763" s="120">
        <f t="shared" si="502"/>
        <v>1.0061996799999999</v>
      </c>
      <c r="N763" s="120">
        <f t="shared" si="497"/>
        <v>1.1796147856294288</v>
      </c>
      <c r="O763" s="113">
        <f t="shared" si="499"/>
        <v>1.18482204</v>
      </c>
      <c r="P763" s="113">
        <f t="shared" si="481"/>
        <v>239.84724169</v>
      </c>
      <c r="Q763" s="167">
        <f t="shared" si="493"/>
        <v>0</v>
      </c>
      <c r="R763" s="168">
        <f t="shared" si="490"/>
        <v>0</v>
      </c>
      <c r="S763" s="113">
        <f t="shared" si="482"/>
        <v>0</v>
      </c>
      <c r="T763" s="123">
        <f t="shared" si="491"/>
        <v>9.4700000000000006E-2</v>
      </c>
      <c r="U763" s="121">
        <f t="shared" si="498"/>
        <v>15</v>
      </c>
      <c r="V763" s="121">
        <v>252</v>
      </c>
      <c r="W763" s="120">
        <f t="shared" si="483"/>
        <v>1.0054002639999999</v>
      </c>
      <c r="X763" s="113">
        <f t="shared" si="484"/>
        <v>1.29523842</v>
      </c>
      <c r="Y763" s="113">
        <f t="shared" si="485"/>
        <v>0</v>
      </c>
      <c r="Z763" s="126" t="str">
        <f t="shared" si="494"/>
        <v>A+J=</v>
      </c>
      <c r="AA763" s="118">
        <f t="shared" si="49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86"/>
        <v>45001</v>
      </c>
      <c r="B764" s="113">
        <f t="shared" si="478"/>
        <v>241.29992214000001</v>
      </c>
      <c r="C764" s="183">
        <f t="shared" si="496"/>
        <v>202.43313645395634</v>
      </c>
      <c r="D764" s="114">
        <f t="shared" si="487"/>
        <v>6474.09</v>
      </c>
      <c r="E764" s="115">
        <f t="shared" si="500"/>
        <v>6508.4</v>
      </c>
      <c r="F764" s="116">
        <f t="shared" si="501"/>
        <v>44948</v>
      </c>
      <c r="G764" s="117">
        <f t="shared" si="479"/>
        <v>5.2995865055938118E-3</v>
      </c>
      <c r="H764" s="118">
        <f t="shared" si="492"/>
        <v>45005</v>
      </c>
      <c r="I764" s="118">
        <f t="shared" si="480"/>
        <v>45005</v>
      </c>
      <c r="J764" s="119">
        <f t="shared" si="488"/>
        <v>18</v>
      </c>
      <c r="K764" s="119">
        <f t="shared" si="503"/>
        <v>16</v>
      </c>
      <c r="L764" s="8">
        <f t="shared" si="489"/>
        <v>1.0047093499999999</v>
      </c>
      <c r="M764" s="120">
        <f t="shared" si="502"/>
        <v>1.0061996799999999</v>
      </c>
      <c r="N764" s="120">
        <f t="shared" si="497"/>
        <v>1.1796147856294288</v>
      </c>
      <c r="O764" s="113">
        <f t="shared" si="499"/>
        <v>1.1851700000000001</v>
      </c>
      <c r="P764" s="113">
        <f t="shared" si="481"/>
        <v>239.91768033</v>
      </c>
      <c r="Q764" s="167">
        <f t="shared" si="493"/>
        <v>0</v>
      </c>
      <c r="R764" s="168">
        <f t="shared" si="490"/>
        <v>0</v>
      </c>
      <c r="S764" s="113">
        <f t="shared" si="482"/>
        <v>0</v>
      </c>
      <c r="T764" s="123">
        <f t="shared" si="491"/>
        <v>9.4700000000000006E-2</v>
      </c>
      <c r="U764" s="121">
        <f t="shared" si="498"/>
        <v>16</v>
      </c>
      <c r="V764" s="121">
        <v>252</v>
      </c>
      <c r="W764" s="120">
        <f t="shared" si="483"/>
        <v>1.0057613169999999</v>
      </c>
      <c r="X764" s="113">
        <f t="shared" si="484"/>
        <v>1.38224181</v>
      </c>
      <c r="Y764" s="113">
        <f t="shared" si="485"/>
        <v>0</v>
      </c>
      <c r="Z764" s="126" t="str">
        <f t="shared" si="494"/>
        <v>A+J=</v>
      </c>
      <c r="AA764" s="118">
        <f t="shared" si="49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86"/>
        <v>45002</v>
      </c>
      <c r="B765" s="113">
        <f t="shared" si="478"/>
        <v>241.45746861999999</v>
      </c>
      <c r="C765" s="183">
        <f t="shared" si="496"/>
        <v>202.43313645395634</v>
      </c>
      <c r="D765" s="114">
        <f t="shared" si="487"/>
        <v>6474.09</v>
      </c>
      <c r="E765" s="115">
        <f t="shared" si="500"/>
        <v>6508.4</v>
      </c>
      <c r="F765" s="116">
        <f t="shared" si="501"/>
        <v>44948</v>
      </c>
      <c r="G765" s="117">
        <f t="shared" si="479"/>
        <v>5.2995865055938118E-3</v>
      </c>
      <c r="H765" s="118">
        <f t="shared" si="492"/>
        <v>45005</v>
      </c>
      <c r="I765" s="118">
        <f t="shared" si="480"/>
        <v>45005</v>
      </c>
      <c r="J765" s="119">
        <f t="shared" si="488"/>
        <v>18</v>
      </c>
      <c r="K765" s="119">
        <f t="shared" si="503"/>
        <v>17</v>
      </c>
      <c r="L765" s="8">
        <f t="shared" si="489"/>
        <v>1.0050044199999999</v>
      </c>
      <c r="M765" s="120">
        <f t="shared" si="502"/>
        <v>1.0061996799999999</v>
      </c>
      <c r="N765" s="120">
        <f t="shared" si="497"/>
        <v>1.1796147856294288</v>
      </c>
      <c r="O765" s="113">
        <f t="shared" si="499"/>
        <v>1.1855180700000001</v>
      </c>
      <c r="P765" s="113">
        <f t="shared" si="481"/>
        <v>239.98814123</v>
      </c>
      <c r="Q765" s="167">
        <f t="shared" si="493"/>
        <v>0</v>
      </c>
      <c r="R765" s="168">
        <f t="shared" si="490"/>
        <v>0</v>
      </c>
      <c r="S765" s="113">
        <f t="shared" si="482"/>
        <v>0</v>
      </c>
      <c r="T765" s="123">
        <f t="shared" si="491"/>
        <v>9.4700000000000006E-2</v>
      </c>
      <c r="U765" s="121">
        <f t="shared" si="498"/>
        <v>17</v>
      </c>
      <c r="V765" s="121">
        <v>252</v>
      </c>
      <c r="W765" s="120">
        <f t="shared" si="483"/>
        <v>1.0061225</v>
      </c>
      <c r="X765" s="113">
        <f t="shared" si="484"/>
        <v>1.4693273899999999</v>
      </c>
      <c r="Y765" s="113">
        <f t="shared" si="485"/>
        <v>0</v>
      </c>
      <c r="Z765" s="126" t="str">
        <f t="shared" si="494"/>
        <v>A+J=</v>
      </c>
      <c r="AA765" s="118">
        <f t="shared" si="49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86"/>
        <v>45003</v>
      </c>
      <c r="B766" s="113">
        <f t="shared" si="478"/>
        <v>241.61511733999998</v>
      </c>
      <c r="C766" s="183">
        <f t="shared" si="496"/>
        <v>202.43313645395634</v>
      </c>
      <c r="D766" s="114">
        <f t="shared" si="487"/>
        <v>6474.09</v>
      </c>
      <c r="E766" s="115">
        <f t="shared" si="500"/>
        <v>6508.4</v>
      </c>
      <c r="F766" s="116">
        <f t="shared" si="501"/>
        <v>44948</v>
      </c>
      <c r="G766" s="117">
        <f t="shared" si="479"/>
        <v>5.2995865055938118E-3</v>
      </c>
      <c r="H766" s="118">
        <f t="shared" si="492"/>
        <v>45005</v>
      </c>
      <c r="I766" s="118">
        <f t="shared" si="480"/>
        <v>45005</v>
      </c>
      <c r="J766" s="119">
        <f t="shared" si="488"/>
        <v>18</v>
      </c>
      <c r="K766" s="119">
        <f t="shared" si="503"/>
        <v>18</v>
      </c>
      <c r="L766" s="8">
        <f t="shared" si="489"/>
        <v>1.00529958</v>
      </c>
      <c r="M766" s="120">
        <f t="shared" si="502"/>
        <v>1.0061996799999999</v>
      </c>
      <c r="N766" s="120">
        <f t="shared" si="497"/>
        <v>1.1796147856294288</v>
      </c>
      <c r="O766" s="113">
        <f t="shared" si="499"/>
        <v>1.18586624</v>
      </c>
      <c r="P766" s="113">
        <f t="shared" si="481"/>
        <v>240.05862236999999</v>
      </c>
      <c r="Q766" s="167">
        <f t="shared" si="493"/>
        <v>0</v>
      </c>
      <c r="R766" s="168">
        <f t="shared" si="490"/>
        <v>0</v>
      </c>
      <c r="S766" s="113">
        <f t="shared" si="482"/>
        <v>0</v>
      </c>
      <c r="T766" s="123">
        <f t="shared" si="491"/>
        <v>9.4700000000000006E-2</v>
      </c>
      <c r="U766" s="121">
        <f t="shared" si="498"/>
        <v>18</v>
      </c>
      <c r="V766" s="121">
        <v>252</v>
      </c>
      <c r="W766" s="120">
        <f t="shared" si="483"/>
        <v>1.0064838119999999</v>
      </c>
      <c r="X766" s="113">
        <f t="shared" si="484"/>
        <v>1.5564949699999999</v>
      </c>
      <c r="Y766" s="113">
        <f t="shared" si="485"/>
        <v>0</v>
      </c>
      <c r="Z766" s="126" t="str">
        <f t="shared" si="494"/>
        <v>A+J=</v>
      </c>
      <c r="AA766" s="118">
        <f t="shared" si="49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86"/>
        <v>45004</v>
      </c>
      <c r="B767" s="113">
        <f t="shared" si="478"/>
        <v>241.61511733999998</v>
      </c>
      <c r="C767" s="183">
        <f t="shared" si="496"/>
        <v>202.43313645395634</v>
      </c>
      <c r="D767" s="114">
        <f t="shared" si="487"/>
        <v>6474.09</v>
      </c>
      <c r="E767" s="115">
        <f t="shared" si="500"/>
        <v>6508.4</v>
      </c>
      <c r="F767" s="116">
        <f t="shared" si="501"/>
        <v>44948</v>
      </c>
      <c r="G767" s="117">
        <f t="shared" si="479"/>
        <v>5.2995865055938118E-3</v>
      </c>
      <c r="H767" s="118">
        <f t="shared" si="492"/>
        <v>45005</v>
      </c>
      <c r="I767" s="118">
        <f t="shared" si="480"/>
        <v>45005</v>
      </c>
      <c r="J767" s="119">
        <f t="shared" si="488"/>
        <v>18</v>
      </c>
      <c r="K767" s="119">
        <f t="shared" si="503"/>
        <v>18</v>
      </c>
      <c r="L767" s="8">
        <f t="shared" si="489"/>
        <v>1.00529958</v>
      </c>
      <c r="M767" s="120">
        <f t="shared" si="502"/>
        <v>1.0061996799999999</v>
      </c>
      <c r="N767" s="120">
        <f t="shared" si="497"/>
        <v>1.1796147856294288</v>
      </c>
      <c r="O767" s="113">
        <f t="shared" si="499"/>
        <v>1.18586624</v>
      </c>
      <c r="P767" s="113">
        <f t="shared" si="481"/>
        <v>240.05862236999999</v>
      </c>
      <c r="Q767" s="167">
        <f t="shared" si="493"/>
        <v>0</v>
      </c>
      <c r="R767" s="168">
        <f t="shared" si="490"/>
        <v>0</v>
      </c>
      <c r="S767" s="113">
        <f t="shared" si="482"/>
        <v>0</v>
      </c>
      <c r="T767" s="123">
        <f t="shared" si="491"/>
        <v>9.4700000000000006E-2</v>
      </c>
      <c r="U767" s="121">
        <f t="shared" si="498"/>
        <v>18</v>
      </c>
      <c r="V767" s="121">
        <v>252</v>
      </c>
      <c r="W767" s="120">
        <f t="shared" si="483"/>
        <v>1.0064838119999999</v>
      </c>
      <c r="X767" s="113">
        <f t="shared" si="484"/>
        <v>1.5564949699999999</v>
      </c>
      <c r="Y767" s="113">
        <f t="shared" si="485"/>
        <v>0</v>
      </c>
      <c r="Z767" s="126" t="str">
        <f t="shared" si="494"/>
        <v>A+J=</v>
      </c>
      <c r="AA767" s="118">
        <f t="shared" si="49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86"/>
        <v>45005</v>
      </c>
      <c r="B768" s="113">
        <f t="shared" si="478"/>
        <v>241.61511733999998</v>
      </c>
      <c r="C768" s="183">
        <f t="shared" si="496"/>
        <v>202.43313645395634</v>
      </c>
      <c r="D768" s="114">
        <f t="shared" si="487"/>
        <v>6474.09</v>
      </c>
      <c r="E768" s="115">
        <f t="shared" si="500"/>
        <v>6508.4</v>
      </c>
      <c r="F768" s="116">
        <f t="shared" si="501"/>
        <v>44948</v>
      </c>
      <c r="G768" s="117">
        <f t="shared" si="479"/>
        <v>5.2995865055938118E-3</v>
      </c>
      <c r="H768" s="118">
        <f t="shared" si="492"/>
        <v>45036</v>
      </c>
      <c r="I768" s="118">
        <f t="shared" si="480"/>
        <v>45005</v>
      </c>
      <c r="J768" s="119">
        <f t="shared" si="488"/>
        <v>18</v>
      </c>
      <c r="K768" s="119">
        <f t="shared" si="503"/>
        <v>18</v>
      </c>
      <c r="L768" s="8">
        <f t="shared" si="489"/>
        <v>1.00529958</v>
      </c>
      <c r="M768" s="120">
        <f t="shared" si="502"/>
        <v>1.0061996799999999</v>
      </c>
      <c r="N768" s="120">
        <f t="shared" si="497"/>
        <v>1.1796147856294288</v>
      </c>
      <c r="O768" s="113">
        <f t="shared" si="499"/>
        <v>1.18586624</v>
      </c>
      <c r="P768" s="113">
        <f t="shared" si="481"/>
        <v>240.05862236999999</v>
      </c>
      <c r="Q768" s="167">
        <f t="shared" si="493"/>
        <v>25</v>
      </c>
      <c r="R768" s="168">
        <f t="shared" si="490"/>
        <v>9.5997001742687285E-2</v>
      </c>
      <c r="S768" s="113">
        <f t="shared" si="482"/>
        <v>23.044907989999999</v>
      </c>
      <c r="T768" s="123">
        <f t="shared" si="491"/>
        <v>9.4700000000000006E-2</v>
      </c>
      <c r="U768" s="121">
        <f t="shared" si="498"/>
        <v>18</v>
      </c>
      <c r="V768" s="121">
        <v>252</v>
      </c>
      <c r="W768" s="120">
        <f t="shared" si="483"/>
        <v>1.0064838119999999</v>
      </c>
      <c r="X768" s="113">
        <f t="shared" si="484"/>
        <v>1.5564949699999999</v>
      </c>
      <c r="Y768" s="113">
        <f t="shared" si="485"/>
        <v>24.601402959999998</v>
      </c>
      <c r="Z768" s="126" t="str">
        <f t="shared" si="494"/>
        <v>A+J=</v>
      </c>
      <c r="AA768" s="118">
        <f t="shared" si="49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86"/>
        <v>45006</v>
      </c>
      <c r="B769" s="113">
        <f t="shared" si="478"/>
        <v>217.17420587999999</v>
      </c>
      <c r="C769" s="183">
        <f t="shared" si="496"/>
        <v>183.00016230166071</v>
      </c>
      <c r="D769" s="114">
        <f t="shared" si="487"/>
        <v>6508.4</v>
      </c>
      <c r="E769" s="115">
        <f t="shared" si="500"/>
        <v>6563.07</v>
      </c>
      <c r="F769" s="116">
        <f t="shared" si="501"/>
        <v>44977</v>
      </c>
      <c r="G769" s="117">
        <f t="shared" si="479"/>
        <v>8.3999139573474046E-3</v>
      </c>
      <c r="H769" s="118">
        <f t="shared" si="492"/>
        <v>45036</v>
      </c>
      <c r="I769" s="118">
        <f t="shared" si="480"/>
        <v>45036</v>
      </c>
      <c r="J769" s="119">
        <f t="shared" si="488"/>
        <v>22</v>
      </c>
      <c r="K769" s="119">
        <f t="shared" si="503"/>
        <v>1</v>
      </c>
      <c r="L769" s="8">
        <f t="shared" si="489"/>
        <v>1.0003802900000001</v>
      </c>
      <c r="M769" s="120">
        <f t="shared" si="502"/>
        <v>1.00529958</v>
      </c>
      <c r="N769" s="120">
        <f t="shared" si="497"/>
        <v>1.1858662485550548</v>
      </c>
      <c r="O769" s="113">
        <f t="shared" si="499"/>
        <v>1.1863172200000001</v>
      </c>
      <c r="P769" s="113">
        <f t="shared" si="481"/>
        <v>217.0962438</v>
      </c>
      <c r="Q769" s="167">
        <f t="shared" si="493"/>
        <v>0</v>
      </c>
      <c r="R769" s="168">
        <f t="shared" si="490"/>
        <v>0</v>
      </c>
      <c r="S769" s="113">
        <f t="shared" si="482"/>
        <v>0</v>
      </c>
      <c r="T769" s="123">
        <f t="shared" si="491"/>
        <v>9.4700000000000006E-2</v>
      </c>
      <c r="U769" s="121">
        <f t="shared" si="498"/>
        <v>1</v>
      </c>
      <c r="V769" s="121">
        <v>252</v>
      </c>
      <c r="W769" s="120">
        <f t="shared" si="483"/>
        <v>1.000359113</v>
      </c>
      <c r="X769" s="113">
        <f t="shared" si="484"/>
        <v>7.7962080000000003E-2</v>
      </c>
      <c r="Y769" s="113">
        <f t="shared" si="485"/>
        <v>0</v>
      </c>
      <c r="Z769" s="126" t="str">
        <f t="shared" si="494"/>
        <v>A+J=</v>
      </c>
      <c r="AA769" s="118">
        <f t="shared" si="49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86"/>
        <v>45007</v>
      </c>
      <c r="B770" s="113">
        <f t="shared" si="478"/>
        <v>217.33481418000002</v>
      </c>
      <c r="C770" s="183">
        <f t="shared" si="496"/>
        <v>183.00016230166071</v>
      </c>
      <c r="D770" s="114">
        <f t="shared" si="487"/>
        <v>6508.4</v>
      </c>
      <c r="E770" s="115">
        <f t="shared" si="500"/>
        <v>6563.07</v>
      </c>
      <c r="F770" s="116">
        <f t="shared" si="501"/>
        <v>44977</v>
      </c>
      <c r="G770" s="117">
        <f t="shared" si="479"/>
        <v>8.3999139573474046E-3</v>
      </c>
      <c r="H770" s="118">
        <f t="shared" si="492"/>
        <v>45036</v>
      </c>
      <c r="I770" s="118">
        <f t="shared" si="480"/>
        <v>45036</v>
      </c>
      <c r="J770" s="119">
        <f t="shared" si="488"/>
        <v>22</v>
      </c>
      <c r="K770" s="119">
        <f t="shared" si="503"/>
        <v>2</v>
      </c>
      <c r="L770" s="8">
        <f t="shared" si="489"/>
        <v>1.0007607199999999</v>
      </c>
      <c r="M770" s="120">
        <f t="shared" si="502"/>
        <v>1.00529958</v>
      </c>
      <c r="N770" s="120">
        <f t="shared" si="497"/>
        <v>1.1858662485550548</v>
      </c>
      <c r="O770" s="113">
        <f t="shared" si="499"/>
        <v>1.1867683600000001</v>
      </c>
      <c r="P770" s="113">
        <f t="shared" si="481"/>
        <v>217.17880249000001</v>
      </c>
      <c r="Q770" s="167">
        <f t="shared" si="493"/>
        <v>0</v>
      </c>
      <c r="R770" s="168">
        <f t="shared" si="490"/>
        <v>0</v>
      </c>
      <c r="S770" s="113">
        <f t="shared" si="482"/>
        <v>0</v>
      </c>
      <c r="T770" s="123">
        <f t="shared" si="491"/>
        <v>9.4700000000000006E-2</v>
      </c>
      <c r="U770" s="121">
        <f t="shared" si="498"/>
        <v>2</v>
      </c>
      <c r="V770" s="121">
        <v>252</v>
      </c>
      <c r="W770" s="120">
        <f t="shared" si="483"/>
        <v>1.0007183559999999</v>
      </c>
      <c r="X770" s="113">
        <f t="shared" si="484"/>
        <v>0.15601169000000001</v>
      </c>
      <c r="Y770" s="113">
        <f t="shared" si="485"/>
        <v>0</v>
      </c>
      <c r="Z770" s="126" t="str">
        <f t="shared" si="494"/>
        <v>A+J=</v>
      </c>
      <c r="AA770" s="118">
        <f t="shared" si="49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86"/>
        <v>45008</v>
      </c>
      <c r="B771" s="113">
        <f t="shared" si="478"/>
        <v>217.49554075</v>
      </c>
      <c r="C771" s="183">
        <f t="shared" si="496"/>
        <v>183.00016230166071</v>
      </c>
      <c r="D771" s="114">
        <f t="shared" si="487"/>
        <v>6508.4</v>
      </c>
      <c r="E771" s="115">
        <f t="shared" si="500"/>
        <v>6563.07</v>
      </c>
      <c r="F771" s="116">
        <f t="shared" si="501"/>
        <v>44977</v>
      </c>
      <c r="G771" s="117">
        <f t="shared" si="479"/>
        <v>8.3999139573474046E-3</v>
      </c>
      <c r="H771" s="118">
        <f t="shared" si="492"/>
        <v>45036</v>
      </c>
      <c r="I771" s="118">
        <f t="shared" si="480"/>
        <v>45036</v>
      </c>
      <c r="J771" s="119">
        <f t="shared" si="488"/>
        <v>22</v>
      </c>
      <c r="K771" s="119">
        <f t="shared" si="503"/>
        <v>3</v>
      </c>
      <c r="L771" s="8">
        <f t="shared" si="489"/>
        <v>1.0011413</v>
      </c>
      <c r="M771" s="120">
        <f t="shared" si="502"/>
        <v>1.00529958</v>
      </c>
      <c r="N771" s="120">
        <f t="shared" si="497"/>
        <v>1.1858662485550548</v>
      </c>
      <c r="O771" s="113">
        <f t="shared" si="499"/>
        <v>1.1872196699999999</v>
      </c>
      <c r="P771" s="113">
        <f t="shared" si="481"/>
        <v>217.26139229</v>
      </c>
      <c r="Q771" s="167">
        <f t="shared" si="493"/>
        <v>0</v>
      </c>
      <c r="R771" s="168">
        <f t="shared" si="490"/>
        <v>0</v>
      </c>
      <c r="S771" s="113">
        <f t="shared" si="482"/>
        <v>0</v>
      </c>
      <c r="T771" s="123">
        <f t="shared" si="491"/>
        <v>9.4700000000000006E-2</v>
      </c>
      <c r="U771" s="121">
        <f t="shared" si="498"/>
        <v>3</v>
      </c>
      <c r="V771" s="121">
        <v>252</v>
      </c>
      <c r="W771" s="120">
        <f t="shared" si="483"/>
        <v>1.001077727</v>
      </c>
      <c r="X771" s="113">
        <f t="shared" si="484"/>
        <v>0.23414846</v>
      </c>
      <c r="Y771" s="113">
        <f t="shared" si="485"/>
        <v>0</v>
      </c>
      <c r="Z771" s="126" t="str">
        <f t="shared" si="494"/>
        <v>A+J=</v>
      </c>
      <c r="AA771" s="118">
        <f t="shared" si="49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86"/>
        <v>45009</v>
      </c>
      <c r="B772" s="113">
        <f t="shared" si="478"/>
        <v>217.65638977</v>
      </c>
      <c r="C772" s="183">
        <f t="shared" si="496"/>
        <v>183.00016230166071</v>
      </c>
      <c r="D772" s="114">
        <f t="shared" si="487"/>
        <v>6508.4</v>
      </c>
      <c r="E772" s="115">
        <f t="shared" si="500"/>
        <v>6563.07</v>
      </c>
      <c r="F772" s="116">
        <f t="shared" si="501"/>
        <v>44977</v>
      </c>
      <c r="G772" s="117">
        <f t="shared" si="479"/>
        <v>8.3999139573474046E-3</v>
      </c>
      <c r="H772" s="118">
        <f t="shared" si="492"/>
        <v>45036</v>
      </c>
      <c r="I772" s="118">
        <f t="shared" si="480"/>
        <v>45036</v>
      </c>
      <c r="J772" s="119">
        <f t="shared" si="488"/>
        <v>22</v>
      </c>
      <c r="K772" s="119">
        <f t="shared" si="503"/>
        <v>4</v>
      </c>
      <c r="L772" s="8">
        <f t="shared" si="489"/>
        <v>1.0015220300000001</v>
      </c>
      <c r="M772" s="120">
        <f t="shared" si="502"/>
        <v>1.00529958</v>
      </c>
      <c r="N772" s="120">
        <f t="shared" si="497"/>
        <v>1.1858662485550548</v>
      </c>
      <c r="O772" s="113">
        <f t="shared" si="499"/>
        <v>1.18767117</v>
      </c>
      <c r="P772" s="113">
        <f t="shared" si="481"/>
        <v>217.34401686999999</v>
      </c>
      <c r="Q772" s="167">
        <f t="shared" si="493"/>
        <v>0</v>
      </c>
      <c r="R772" s="168">
        <f t="shared" si="490"/>
        <v>0</v>
      </c>
      <c r="S772" s="113">
        <f t="shared" si="482"/>
        <v>0</v>
      </c>
      <c r="T772" s="123">
        <f t="shared" si="491"/>
        <v>9.4700000000000006E-2</v>
      </c>
      <c r="U772" s="121">
        <f t="shared" si="498"/>
        <v>4</v>
      </c>
      <c r="V772" s="121">
        <v>252</v>
      </c>
      <c r="W772" s="120">
        <f t="shared" si="483"/>
        <v>1.0014372279999999</v>
      </c>
      <c r="X772" s="113">
        <f t="shared" si="484"/>
        <v>0.31237290000000001</v>
      </c>
      <c r="Y772" s="113">
        <f t="shared" si="485"/>
        <v>0</v>
      </c>
      <c r="Z772" s="126" t="str">
        <f t="shared" si="494"/>
        <v>A+J=</v>
      </c>
      <c r="AA772" s="118">
        <f t="shared" si="49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86"/>
        <v>45010</v>
      </c>
      <c r="B773" s="113">
        <f t="shared" si="478"/>
        <v>217.81735535000001</v>
      </c>
      <c r="C773" s="183">
        <f t="shared" si="496"/>
        <v>183.00016230166071</v>
      </c>
      <c r="D773" s="114">
        <f t="shared" si="487"/>
        <v>6508.4</v>
      </c>
      <c r="E773" s="115">
        <f t="shared" si="500"/>
        <v>6563.07</v>
      </c>
      <c r="F773" s="116">
        <f t="shared" si="501"/>
        <v>44977</v>
      </c>
      <c r="G773" s="117">
        <f t="shared" si="479"/>
        <v>8.3999139573474046E-3</v>
      </c>
      <c r="H773" s="118">
        <f t="shared" si="492"/>
        <v>45036</v>
      </c>
      <c r="I773" s="118">
        <f t="shared" si="480"/>
        <v>45036</v>
      </c>
      <c r="J773" s="119">
        <f t="shared" si="488"/>
        <v>22</v>
      </c>
      <c r="K773" s="119">
        <f t="shared" si="503"/>
        <v>5</v>
      </c>
      <c r="L773" s="8">
        <f t="shared" si="489"/>
        <v>1.0019028999999999</v>
      </c>
      <c r="M773" s="120">
        <f t="shared" si="502"/>
        <v>1.00529958</v>
      </c>
      <c r="N773" s="120">
        <f t="shared" si="497"/>
        <v>1.1858662485550548</v>
      </c>
      <c r="O773" s="113">
        <f t="shared" si="499"/>
        <v>1.18812283</v>
      </c>
      <c r="P773" s="113">
        <f t="shared" si="481"/>
        <v>217.42667072</v>
      </c>
      <c r="Q773" s="167">
        <f t="shared" si="493"/>
        <v>0</v>
      </c>
      <c r="R773" s="168">
        <f t="shared" si="490"/>
        <v>0</v>
      </c>
      <c r="S773" s="113">
        <f t="shared" si="482"/>
        <v>0</v>
      </c>
      <c r="T773" s="123">
        <f t="shared" si="491"/>
        <v>9.4700000000000006E-2</v>
      </c>
      <c r="U773" s="121">
        <f t="shared" si="498"/>
        <v>5</v>
      </c>
      <c r="V773" s="121">
        <v>252</v>
      </c>
      <c r="W773" s="120">
        <f t="shared" si="483"/>
        <v>1.001796857</v>
      </c>
      <c r="X773" s="113">
        <f t="shared" si="484"/>
        <v>0.39068462999999998</v>
      </c>
      <c r="Y773" s="113">
        <f t="shared" si="485"/>
        <v>0</v>
      </c>
      <c r="Z773" s="126" t="str">
        <f t="shared" si="494"/>
        <v>A+J=</v>
      </c>
      <c r="AA773" s="118">
        <f t="shared" si="49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86"/>
        <v>45011</v>
      </c>
      <c r="B774" s="113">
        <f t="shared" si="478"/>
        <v>217.81735535000001</v>
      </c>
      <c r="C774" s="183">
        <f t="shared" si="496"/>
        <v>183.00016230166071</v>
      </c>
      <c r="D774" s="114">
        <f t="shared" si="487"/>
        <v>6508.4</v>
      </c>
      <c r="E774" s="115">
        <f t="shared" si="500"/>
        <v>6563.07</v>
      </c>
      <c r="F774" s="116">
        <f t="shared" si="501"/>
        <v>44977</v>
      </c>
      <c r="G774" s="117">
        <f t="shared" si="479"/>
        <v>8.3999139573474046E-3</v>
      </c>
      <c r="H774" s="118">
        <f t="shared" si="492"/>
        <v>45036</v>
      </c>
      <c r="I774" s="118">
        <f t="shared" si="480"/>
        <v>45036</v>
      </c>
      <c r="J774" s="119">
        <f t="shared" si="488"/>
        <v>22</v>
      </c>
      <c r="K774" s="119">
        <f t="shared" si="503"/>
        <v>5</v>
      </c>
      <c r="L774" s="8">
        <f t="shared" si="489"/>
        <v>1.0019028999999999</v>
      </c>
      <c r="M774" s="120">
        <f t="shared" si="502"/>
        <v>1.00529958</v>
      </c>
      <c r="N774" s="120">
        <f t="shared" si="497"/>
        <v>1.1858662485550548</v>
      </c>
      <c r="O774" s="113">
        <f t="shared" si="499"/>
        <v>1.18812283</v>
      </c>
      <c r="P774" s="113">
        <f t="shared" si="481"/>
        <v>217.42667072</v>
      </c>
      <c r="Q774" s="167">
        <f t="shared" si="493"/>
        <v>0</v>
      </c>
      <c r="R774" s="168">
        <f t="shared" si="490"/>
        <v>0</v>
      </c>
      <c r="S774" s="113">
        <f t="shared" si="482"/>
        <v>0</v>
      </c>
      <c r="T774" s="123">
        <f t="shared" si="491"/>
        <v>9.4700000000000006E-2</v>
      </c>
      <c r="U774" s="121">
        <f t="shared" si="498"/>
        <v>5</v>
      </c>
      <c r="V774" s="121">
        <v>252</v>
      </c>
      <c r="W774" s="120">
        <f t="shared" si="483"/>
        <v>1.001796857</v>
      </c>
      <c r="X774" s="113">
        <f t="shared" si="484"/>
        <v>0.39068462999999998</v>
      </c>
      <c r="Y774" s="113">
        <f t="shared" si="485"/>
        <v>0</v>
      </c>
      <c r="Z774" s="126" t="str">
        <f t="shared" si="494"/>
        <v>A+J=</v>
      </c>
      <c r="AA774" s="118">
        <f t="shared" si="49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86"/>
        <v>45012</v>
      </c>
      <c r="B775" s="113">
        <f t="shared" si="478"/>
        <v>217.81735535000001</v>
      </c>
      <c r="C775" s="183">
        <f t="shared" si="496"/>
        <v>183.00016230166071</v>
      </c>
      <c r="D775" s="114">
        <f t="shared" si="487"/>
        <v>6508.4</v>
      </c>
      <c r="E775" s="115">
        <f t="shared" si="500"/>
        <v>6563.07</v>
      </c>
      <c r="F775" s="116">
        <f t="shared" si="501"/>
        <v>44977</v>
      </c>
      <c r="G775" s="117">
        <f t="shared" si="479"/>
        <v>8.3999139573474046E-3</v>
      </c>
      <c r="H775" s="118">
        <f t="shared" si="492"/>
        <v>45036</v>
      </c>
      <c r="I775" s="118">
        <f t="shared" si="480"/>
        <v>45036</v>
      </c>
      <c r="J775" s="119">
        <f t="shared" si="488"/>
        <v>22</v>
      </c>
      <c r="K775" s="119">
        <f t="shared" si="503"/>
        <v>5</v>
      </c>
      <c r="L775" s="8">
        <f t="shared" si="489"/>
        <v>1.0019028999999999</v>
      </c>
      <c r="M775" s="120">
        <f t="shared" si="502"/>
        <v>1.00529958</v>
      </c>
      <c r="N775" s="120">
        <f t="shared" si="497"/>
        <v>1.1858662485550548</v>
      </c>
      <c r="O775" s="113">
        <f t="shared" si="499"/>
        <v>1.18812283</v>
      </c>
      <c r="P775" s="113">
        <f t="shared" si="481"/>
        <v>217.42667072</v>
      </c>
      <c r="Q775" s="167">
        <f t="shared" si="493"/>
        <v>0</v>
      </c>
      <c r="R775" s="168">
        <f t="shared" si="490"/>
        <v>0</v>
      </c>
      <c r="S775" s="113">
        <f t="shared" si="482"/>
        <v>0</v>
      </c>
      <c r="T775" s="123">
        <f t="shared" si="491"/>
        <v>9.4700000000000006E-2</v>
      </c>
      <c r="U775" s="121">
        <f t="shared" si="498"/>
        <v>5</v>
      </c>
      <c r="V775" s="121">
        <v>252</v>
      </c>
      <c r="W775" s="120">
        <f t="shared" si="483"/>
        <v>1.001796857</v>
      </c>
      <c r="X775" s="113">
        <f t="shared" si="484"/>
        <v>0.39068462999999998</v>
      </c>
      <c r="Y775" s="113">
        <f t="shared" si="485"/>
        <v>0</v>
      </c>
      <c r="Z775" s="126" t="str">
        <f t="shared" si="494"/>
        <v>A+J=</v>
      </c>
      <c r="AA775" s="118">
        <f t="shared" si="49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86"/>
        <v>45013</v>
      </c>
      <c r="B776" s="113">
        <f t="shared" si="478"/>
        <v>217.97844167</v>
      </c>
      <c r="C776" s="183">
        <f t="shared" si="496"/>
        <v>183.00016230166071</v>
      </c>
      <c r="D776" s="114">
        <f t="shared" si="487"/>
        <v>6508.4</v>
      </c>
      <c r="E776" s="115">
        <f t="shared" si="500"/>
        <v>6563.07</v>
      </c>
      <c r="F776" s="116">
        <f t="shared" si="501"/>
        <v>44977</v>
      </c>
      <c r="G776" s="117">
        <f t="shared" si="479"/>
        <v>8.3999139573474046E-3</v>
      </c>
      <c r="H776" s="118">
        <f t="shared" si="492"/>
        <v>45036</v>
      </c>
      <c r="I776" s="118">
        <f t="shared" si="480"/>
        <v>45036</v>
      </c>
      <c r="J776" s="119">
        <f t="shared" si="488"/>
        <v>22</v>
      </c>
      <c r="K776" s="119">
        <f t="shared" si="503"/>
        <v>6</v>
      </c>
      <c r="L776" s="8">
        <f t="shared" si="489"/>
        <v>1.00228392</v>
      </c>
      <c r="M776" s="120">
        <f t="shared" si="502"/>
        <v>1.00529958</v>
      </c>
      <c r="N776" s="120">
        <f t="shared" si="497"/>
        <v>1.1858662485550548</v>
      </c>
      <c r="O776" s="113">
        <f t="shared" si="499"/>
        <v>1.1885746699999999</v>
      </c>
      <c r="P776" s="113">
        <f t="shared" si="481"/>
        <v>217.50935751</v>
      </c>
      <c r="Q776" s="167">
        <f t="shared" si="493"/>
        <v>0</v>
      </c>
      <c r="R776" s="168">
        <f t="shared" si="490"/>
        <v>0</v>
      </c>
      <c r="S776" s="113">
        <f t="shared" si="482"/>
        <v>0</v>
      </c>
      <c r="T776" s="123">
        <f t="shared" si="491"/>
        <v>9.4700000000000006E-2</v>
      </c>
      <c r="U776" s="121">
        <f t="shared" si="498"/>
        <v>6</v>
      </c>
      <c r="V776" s="121">
        <v>252</v>
      </c>
      <c r="W776" s="120">
        <f t="shared" si="483"/>
        <v>1.0021566159999999</v>
      </c>
      <c r="X776" s="113">
        <f t="shared" si="484"/>
        <v>0.46908415999999997</v>
      </c>
      <c r="Y776" s="113">
        <f t="shared" si="485"/>
        <v>0</v>
      </c>
      <c r="Z776" s="126" t="str">
        <f t="shared" si="494"/>
        <v>A+J=</v>
      </c>
      <c r="AA776" s="118">
        <f t="shared" si="49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86"/>
        <v>45014</v>
      </c>
      <c r="B777" s="113">
        <f t="shared" si="478"/>
        <v>218.13964491000002</v>
      </c>
      <c r="C777" s="183">
        <f t="shared" si="496"/>
        <v>183.00016230166071</v>
      </c>
      <c r="D777" s="114">
        <f t="shared" si="487"/>
        <v>6508.4</v>
      </c>
      <c r="E777" s="115">
        <f t="shared" si="500"/>
        <v>6563.07</v>
      </c>
      <c r="F777" s="116">
        <f t="shared" si="501"/>
        <v>44977</v>
      </c>
      <c r="G777" s="117">
        <f t="shared" si="479"/>
        <v>8.3999139573474046E-3</v>
      </c>
      <c r="H777" s="118">
        <f t="shared" si="492"/>
        <v>45036</v>
      </c>
      <c r="I777" s="118">
        <f t="shared" si="480"/>
        <v>45036</v>
      </c>
      <c r="J777" s="119">
        <f t="shared" si="488"/>
        <v>22</v>
      </c>
      <c r="K777" s="119">
        <f t="shared" si="503"/>
        <v>7</v>
      </c>
      <c r="L777" s="8">
        <f t="shared" si="489"/>
        <v>1.0026650800000001</v>
      </c>
      <c r="M777" s="120">
        <f t="shared" si="502"/>
        <v>1.00529958</v>
      </c>
      <c r="N777" s="120">
        <f t="shared" si="497"/>
        <v>1.1858662485550548</v>
      </c>
      <c r="O777" s="113">
        <f t="shared" si="499"/>
        <v>1.1890266700000001</v>
      </c>
      <c r="P777" s="113">
        <f t="shared" si="481"/>
        <v>217.59207359000001</v>
      </c>
      <c r="Q777" s="167">
        <f t="shared" si="493"/>
        <v>0</v>
      </c>
      <c r="R777" s="168">
        <f t="shared" si="490"/>
        <v>0</v>
      </c>
      <c r="S777" s="113">
        <f t="shared" si="482"/>
        <v>0</v>
      </c>
      <c r="T777" s="123">
        <f t="shared" si="491"/>
        <v>9.4700000000000006E-2</v>
      </c>
      <c r="U777" s="121">
        <f t="shared" si="498"/>
        <v>7</v>
      </c>
      <c r="V777" s="121">
        <v>252</v>
      </c>
      <c r="W777" s="120">
        <f t="shared" si="483"/>
        <v>1.0025165039999999</v>
      </c>
      <c r="X777" s="113">
        <f t="shared" si="484"/>
        <v>0.54757131999999997</v>
      </c>
      <c r="Y777" s="113">
        <f t="shared" si="485"/>
        <v>0</v>
      </c>
      <c r="Z777" s="126" t="str">
        <f t="shared" si="494"/>
        <v>A+J=</v>
      </c>
      <c r="AA777" s="118">
        <f t="shared" si="49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86"/>
        <v>45015</v>
      </c>
      <c r="B778" s="113">
        <f t="shared" ref="B778:B841" si="504">(P778+X778)</f>
        <v>218.30096695999998</v>
      </c>
      <c r="C778" s="183">
        <f t="shared" si="496"/>
        <v>183.00016230166071</v>
      </c>
      <c r="D778" s="114">
        <f t="shared" si="487"/>
        <v>6508.4</v>
      </c>
      <c r="E778" s="115">
        <f t="shared" si="500"/>
        <v>6563.07</v>
      </c>
      <c r="F778" s="116">
        <f t="shared" si="501"/>
        <v>44977</v>
      </c>
      <c r="G778" s="117">
        <f t="shared" ref="G778:G841" si="505">(E778/D778)-1</f>
        <v>8.3999139573474046E-3</v>
      </c>
      <c r="H778" s="118">
        <f t="shared" si="492"/>
        <v>45036</v>
      </c>
      <c r="I778" s="118">
        <f t="shared" ref="I778:I841" si="506">IF(A778&gt;I777,H778,I777)</f>
        <v>45036</v>
      </c>
      <c r="J778" s="119">
        <f t="shared" si="488"/>
        <v>22</v>
      </c>
      <c r="K778" s="119">
        <f t="shared" si="503"/>
        <v>8</v>
      </c>
      <c r="L778" s="8">
        <f t="shared" si="489"/>
        <v>1.00304638</v>
      </c>
      <c r="M778" s="120">
        <f t="shared" si="502"/>
        <v>1.00529958</v>
      </c>
      <c r="N778" s="120">
        <f t="shared" si="497"/>
        <v>1.1858662485550548</v>
      </c>
      <c r="O778" s="113">
        <f t="shared" si="499"/>
        <v>1.18947884</v>
      </c>
      <c r="P778" s="113">
        <f t="shared" ref="P778:P841" si="507">TRUNC(C778*O778,8)</f>
        <v>217.67482077</v>
      </c>
      <c r="Q778" s="167">
        <f t="shared" si="493"/>
        <v>0</v>
      </c>
      <c r="R778" s="168">
        <f t="shared" si="490"/>
        <v>0</v>
      </c>
      <c r="S778" s="113">
        <f t="shared" ref="S778:S841" si="508">IF(R778&gt;0,TRUNC(R778*P778,8),0)</f>
        <v>0</v>
      </c>
      <c r="T778" s="123">
        <f t="shared" si="491"/>
        <v>9.4700000000000006E-2</v>
      </c>
      <c r="U778" s="121">
        <f t="shared" si="498"/>
        <v>8</v>
      </c>
      <c r="V778" s="121">
        <v>252</v>
      </c>
      <c r="W778" s="120">
        <f t="shared" ref="W778:W841" si="509">ROUND((1+T778)^TRUNC((U778/V778),9),9)</f>
        <v>1.0028765209999999</v>
      </c>
      <c r="X778" s="113">
        <f t="shared" ref="X778:X841" si="510">TRUNC((P778*(W778-1)),8)</f>
        <v>0.62614619000000005</v>
      </c>
      <c r="Y778" s="113">
        <f t="shared" ref="Y778:Y841" si="511">IF(Q778&gt;0,S778+X778,0)</f>
        <v>0</v>
      </c>
      <c r="Z778" s="126" t="str">
        <f t="shared" si="494"/>
        <v>A+J=</v>
      </c>
      <c r="AA778" s="118">
        <f t="shared" si="49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12">(A778+1)</f>
        <v>45016</v>
      </c>
      <c r="B779" s="113">
        <f t="shared" si="504"/>
        <v>218.46240993999999</v>
      </c>
      <c r="C779" s="183">
        <f t="shared" si="496"/>
        <v>183.00016230166071</v>
      </c>
      <c r="D779" s="114">
        <f t="shared" ref="D779:D842" si="513">IF(E779=E778,D778,E778)</f>
        <v>6508.4</v>
      </c>
      <c r="E779" s="115">
        <f t="shared" si="500"/>
        <v>6563.07</v>
      </c>
      <c r="F779" s="116">
        <f t="shared" si="501"/>
        <v>44977</v>
      </c>
      <c r="G779" s="117">
        <f t="shared" si="505"/>
        <v>8.3999139573474046E-3</v>
      </c>
      <c r="H779" s="118">
        <f t="shared" si="492"/>
        <v>45036</v>
      </c>
      <c r="I779" s="118">
        <f t="shared" si="506"/>
        <v>45036</v>
      </c>
      <c r="J779" s="119">
        <f t="shared" ref="J779:J842" si="514">IF(I779=I778,J778,NETWORKDAYS(I778,I779,$AD$148:$AD$502)-1)</f>
        <v>22</v>
      </c>
      <c r="K779" s="119">
        <f t="shared" si="503"/>
        <v>9</v>
      </c>
      <c r="L779" s="8">
        <f t="shared" ref="L779:L842" si="515">IF(E779&lt;D779,1,TRUNC((E779/D779)^TRUNC((K779/J779),9),8))</f>
        <v>1.0034278299999999</v>
      </c>
      <c r="M779" s="120">
        <f t="shared" si="502"/>
        <v>1.00529958</v>
      </c>
      <c r="N779" s="120">
        <f t="shared" si="497"/>
        <v>1.1858662485550548</v>
      </c>
      <c r="O779" s="113">
        <f t="shared" si="499"/>
        <v>1.18993119</v>
      </c>
      <c r="P779" s="113">
        <f t="shared" si="507"/>
        <v>217.75760088999999</v>
      </c>
      <c r="Q779" s="167">
        <f t="shared" si="493"/>
        <v>0</v>
      </c>
      <c r="R779" s="168">
        <f t="shared" ref="R779:R842" si="516">IF(Q779&gt;0,VLOOKUP($A779,$AD$10:$AI$140,6),0)</f>
        <v>0</v>
      </c>
      <c r="S779" s="113">
        <f t="shared" si="508"/>
        <v>0</v>
      </c>
      <c r="T779" s="123">
        <f t="shared" ref="T779:T842" si="517">(T778)</f>
        <v>9.4700000000000006E-2</v>
      </c>
      <c r="U779" s="121">
        <f t="shared" si="498"/>
        <v>9</v>
      </c>
      <c r="V779" s="121">
        <v>252</v>
      </c>
      <c r="W779" s="120">
        <f t="shared" si="509"/>
        <v>1.003236668</v>
      </c>
      <c r="X779" s="113">
        <f t="shared" si="510"/>
        <v>0.70480905000000005</v>
      </c>
      <c r="Y779" s="113">
        <f t="shared" si="511"/>
        <v>0</v>
      </c>
      <c r="Z779" s="126" t="str">
        <f t="shared" si="494"/>
        <v>A+J=</v>
      </c>
      <c r="AA779" s="118">
        <f t="shared" si="49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12"/>
        <v>45017</v>
      </c>
      <c r="B780" s="113">
        <f t="shared" si="504"/>
        <v>218.62397372000001</v>
      </c>
      <c r="C780" s="183">
        <f t="shared" si="496"/>
        <v>183.00016230166071</v>
      </c>
      <c r="D780" s="114">
        <f t="shared" si="513"/>
        <v>6508.4</v>
      </c>
      <c r="E780" s="115">
        <f t="shared" si="500"/>
        <v>6563.07</v>
      </c>
      <c r="F780" s="116">
        <f t="shared" si="501"/>
        <v>44977</v>
      </c>
      <c r="G780" s="117">
        <f t="shared" si="505"/>
        <v>8.3999139573474046E-3</v>
      </c>
      <c r="H780" s="118">
        <f t="shared" ref="H780:H843" si="518">IF(DAY(A780)=H$9,VLOOKUP(A780,AH$118:AN$450,4),H779)</f>
        <v>45036</v>
      </c>
      <c r="I780" s="118">
        <f t="shared" si="506"/>
        <v>45036</v>
      </c>
      <c r="J780" s="119">
        <f t="shared" si="514"/>
        <v>22</v>
      </c>
      <c r="K780" s="119">
        <f t="shared" si="503"/>
        <v>10</v>
      </c>
      <c r="L780" s="8">
        <f t="shared" si="515"/>
        <v>1.00380943</v>
      </c>
      <c r="M780" s="120">
        <f t="shared" si="502"/>
        <v>1.00529958</v>
      </c>
      <c r="N780" s="120">
        <f t="shared" si="497"/>
        <v>1.1858662485550548</v>
      </c>
      <c r="O780" s="113">
        <f t="shared" si="499"/>
        <v>1.19038372</v>
      </c>
      <c r="P780" s="113">
        <f t="shared" si="507"/>
        <v>217.84041396000001</v>
      </c>
      <c r="Q780" s="167">
        <f t="shared" ref="Q780:Q843" si="519">IF(VLOOKUP(A780,AD$10:AK$140,8)=VLOOKUP(A779,AD$10:AK$140,8),0,VLOOKUP(A780,AD$10:AK$140,8))</f>
        <v>0</v>
      </c>
      <c r="R780" s="168">
        <f t="shared" si="516"/>
        <v>0</v>
      </c>
      <c r="S780" s="113">
        <f t="shared" si="508"/>
        <v>0</v>
      </c>
      <c r="T780" s="123">
        <f t="shared" si="517"/>
        <v>9.4700000000000006E-2</v>
      </c>
      <c r="U780" s="121">
        <f t="shared" si="498"/>
        <v>10</v>
      </c>
      <c r="V780" s="121">
        <v>252</v>
      </c>
      <c r="W780" s="120">
        <f t="shared" si="509"/>
        <v>1.0035969440000001</v>
      </c>
      <c r="X780" s="113">
        <f t="shared" si="510"/>
        <v>0.78355976000000005</v>
      </c>
      <c r="Y780" s="113">
        <f t="shared" si="511"/>
        <v>0</v>
      </c>
      <c r="Z780" s="126" t="str">
        <f t="shared" ref="Z780:Z843" si="520">IF($Q779&gt;0,VLOOKUP($A779,$AD$10:$AM$140,9),Z779)</f>
        <v>A+J=</v>
      </c>
      <c r="AA780" s="118">
        <f t="shared" ref="AA780:AA843" si="52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12"/>
        <v>45018</v>
      </c>
      <c r="B781" s="113">
        <f t="shared" si="504"/>
        <v>218.62397372000001</v>
      </c>
      <c r="C781" s="183">
        <f t="shared" si="496"/>
        <v>183.00016230166071</v>
      </c>
      <c r="D781" s="114">
        <f t="shared" si="513"/>
        <v>6508.4</v>
      </c>
      <c r="E781" s="115">
        <f t="shared" si="500"/>
        <v>6563.07</v>
      </c>
      <c r="F781" s="116">
        <f t="shared" si="501"/>
        <v>44977</v>
      </c>
      <c r="G781" s="117">
        <f t="shared" si="505"/>
        <v>8.3999139573474046E-3</v>
      </c>
      <c r="H781" s="118">
        <f t="shared" si="518"/>
        <v>45036</v>
      </c>
      <c r="I781" s="118">
        <f t="shared" si="506"/>
        <v>45036</v>
      </c>
      <c r="J781" s="119">
        <f t="shared" si="514"/>
        <v>22</v>
      </c>
      <c r="K781" s="119">
        <f t="shared" si="503"/>
        <v>10</v>
      </c>
      <c r="L781" s="8">
        <f t="shared" si="515"/>
        <v>1.00380943</v>
      </c>
      <c r="M781" s="120">
        <f t="shared" si="502"/>
        <v>1.00529958</v>
      </c>
      <c r="N781" s="120">
        <f t="shared" si="497"/>
        <v>1.1858662485550548</v>
      </c>
      <c r="O781" s="113">
        <f t="shared" si="499"/>
        <v>1.19038372</v>
      </c>
      <c r="P781" s="113">
        <f t="shared" si="507"/>
        <v>217.84041396000001</v>
      </c>
      <c r="Q781" s="167">
        <f t="shared" si="519"/>
        <v>0</v>
      </c>
      <c r="R781" s="168">
        <f t="shared" si="516"/>
        <v>0</v>
      </c>
      <c r="S781" s="113">
        <f t="shared" si="508"/>
        <v>0</v>
      </c>
      <c r="T781" s="123">
        <f t="shared" si="517"/>
        <v>9.4700000000000006E-2</v>
      </c>
      <c r="U781" s="121">
        <f t="shared" si="498"/>
        <v>10</v>
      </c>
      <c r="V781" s="121">
        <v>252</v>
      </c>
      <c r="W781" s="120">
        <f t="shared" si="509"/>
        <v>1.0035969440000001</v>
      </c>
      <c r="X781" s="113">
        <f t="shared" si="510"/>
        <v>0.78355976000000005</v>
      </c>
      <c r="Y781" s="113">
        <f t="shared" si="511"/>
        <v>0</v>
      </c>
      <c r="Z781" s="126" t="str">
        <f t="shared" si="520"/>
        <v>A+J=</v>
      </c>
      <c r="AA781" s="118">
        <f t="shared" si="52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12"/>
        <v>45019</v>
      </c>
      <c r="B782" s="113">
        <f t="shared" si="504"/>
        <v>218.62397372000001</v>
      </c>
      <c r="C782" s="183">
        <f t="shared" si="496"/>
        <v>183.00016230166071</v>
      </c>
      <c r="D782" s="114">
        <f t="shared" si="513"/>
        <v>6508.4</v>
      </c>
      <c r="E782" s="115">
        <f t="shared" si="500"/>
        <v>6563.07</v>
      </c>
      <c r="F782" s="116">
        <f t="shared" si="501"/>
        <v>44977</v>
      </c>
      <c r="G782" s="117">
        <f t="shared" si="505"/>
        <v>8.3999139573474046E-3</v>
      </c>
      <c r="H782" s="118">
        <f t="shared" si="518"/>
        <v>45036</v>
      </c>
      <c r="I782" s="118">
        <f t="shared" si="506"/>
        <v>45036</v>
      </c>
      <c r="J782" s="119">
        <f t="shared" si="514"/>
        <v>22</v>
      </c>
      <c r="K782" s="119">
        <f t="shared" si="503"/>
        <v>10</v>
      </c>
      <c r="L782" s="8">
        <f t="shared" si="515"/>
        <v>1.00380943</v>
      </c>
      <c r="M782" s="120">
        <f t="shared" si="502"/>
        <v>1.00529958</v>
      </c>
      <c r="N782" s="120">
        <f t="shared" si="497"/>
        <v>1.1858662485550548</v>
      </c>
      <c r="O782" s="113">
        <f t="shared" si="499"/>
        <v>1.19038372</v>
      </c>
      <c r="P782" s="113">
        <f t="shared" si="507"/>
        <v>217.84041396000001</v>
      </c>
      <c r="Q782" s="167">
        <f t="shared" si="519"/>
        <v>0</v>
      </c>
      <c r="R782" s="168">
        <f t="shared" si="516"/>
        <v>0</v>
      </c>
      <c r="S782" s="113">
        <f t="shared" si="508"/>
        <v>0</v>
      </c>
      <c r="T782" s="123">
        <f t="shared" si="517"/>
        <v>9.4700000000000006E-2</v>
      </c>
      <c r="U782" s="121">
        <f t="shared" si="498"/>
        <v>10</v>
      </c>
      <c r="V782" s="121">
        <v>252</v>
      </c>
      <c r="W782" s="120">
        <f t="shared" si="509"/>
        <v>1.0035969440000001</v>
      </c>
      <c r="X782" s="113">
        <f t="shared" si="510"/>
        <v>0.78355976000000005</v>
      </c>
      <c r="Y782" s="113">
        <f t="shared" si="511"/>
        <v>0</v>
      </c>
      <c r="Z782" s="126" t="str">
        <f t="shared" si="520"/>
        <v>A+J=</v>
      </c>
      <c r="AA782" s="118">
        <f t="shared" si="52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12"/>
        <v>45020</v>
      </c>
      <c r="B783" s="113">
        <f t="shared" si="504"/>
        <v>218.78565467999999</v>
      </c>
      <c r="C783" s="183">
        <f t="shared" ref="C783:C846" si="522">C782-(S782/O782)</f>
        <v>183.00016230166071</v>
      </c>
      <c r="D783" s="114">
        <f t="shared" si="513"/>
        <v>6508.4</v>
      </c>
      <c r="E783" s="115">
        <f t="shared" si="500"/>
        <v>6563.07</v>
      </c>
      <c r="F783" s="116">
        <f t="shared" si="501"/>
        <v>44977</v>
      </c>
      <c r="G783" s="117">
        <f t="shared" si="505"/>
        <v>8.3999139573474046E-3</v>
      </c>
      <c r="H783" s="118">
        <f t="shared" si="518"/>
        <v>45036</v>
      </c>
      <c r="I783" s="118">
        <f t="shared" si="506"/>
        <v>45036</v>
      </c>
      <c r="J783" s="119">
        <f t="shared" si="514"/>
        <v>22</v>
      </c>
      <c r="K783" s="119">
        <f t="shared" si="503"/>
        <v>11</v>
      </c>
      <c r="L783" s="8">
        <f t="shared" si="515"/>
        <v>1.0041911699999999</v>
      </c>
      <c r="M783" s="120">
        <f t="shared" si="502"/>
        <v>1.00529958</v>
      </c>
      <c r="N783" s="120">
        <f t="shared" si="497"/>
        <v>1.1858662485550548</v>
      </c>
      <c r="O783" s="113">
        <f t="shared" si="499"/>
        <v>1.19083641</v>
      </c>
      <c r="P783" s="113">
        <f t="shared" si="507"/>
        <v>217.92325629999999</v>
      </c>
      <c r="Q783" s="167">
        <f t="shared" si="519"/>
        <v>0</v>
      </c>
      <c r="R783" s="168">
        <f t="shared" si="516"/>
        <v>0</v>
      </c>
      <c r="S783" s="113">
        <f t="shared" si="508"/>
        <v>0</v>
      </c>
      <c r="T783" s="123">
        <f t="shared" si="517"/>
        <v>9.4700000000000006E-2</v>
      </c>
      <c r="U783" s="121">
        <f t="shared" si="498"/>
        <v>11</v>
      </c>
      <c r="V783" s="121">
        <v>252</v>
      </c>
      <c r="W783" s="120">
        <f t="shared" si="509"/>
        <v>1.003957349</v>
      </c>
      <c r="X783" s="113">
        <f t="shared" si="510"/>
        <v>0.86239838000000002</v>
      </c>
      <c r="Y783" s="113">
        <f t="shared" si="511"/>
        <v>0</v>
      </c>
      <c r="Z783" s="126" t="str">
        <f t="shared" si="520"/>
        <v>A+J=</v>
      </c>
      <c r="AA783" s="118">
        <f t="shared" si="52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12"/>
        <v>45021</v>
      </c>
      <c r="B784" s="113">
        <f t="shared" si="504"/>
        <v>218.94745471000002</v>
      </c>
      <c r="C784" s="183">
        <f t="shared" si="522"/>
        <v>183.00016230166071</v>
      </c>
      <c r="D784" s="114">
        <f t="shared" si="513"/>
        <v>6508.4</v>
      </c>
      <c r="E784" s="115">
        <f t="shared" si="500"/>
        <v>6563.07</v>
      </c>
      <c r="F784" s="116">
        <f t="shared" si="501"/>
        <v>44977</v>
      </c>
      <c r="G784" s="117">
        <f t="shared" si="505"/>
        <v>8.3999139573474046E-3</v>
      </c>
      <c r="H784" s="118">
        <f t="shared" si="518"/>
        <v>45036</v>
      </c>
      <c r="I784" s="118">
        <f t="shared" si="506"/>
        <v>45036</v>
      </c>
      <c r="J784" s="119">
        <f t="shared" si="514"/>
        <v>22</v>
      </c>
      <c r="K784" s="119">
        <f t="shared" si="503"/>
        <v>12</v>
      </c>
      <c r="L784" s="8">
        <f t="shared" si="515"/>
        <v>1.0045730500000001</v>
      </c>
      <c r="M784" s="120">
        <f t="shared" si="502"/>
        <v>1.00529958</v>
      </c>
      <c r="N784" s="120">
        <f t="shared" si="497"/>
        <v>1.1858662485550548</v>
      </c>
      <c r="O784" s="113">
        <f t="shared" si="499"/>
        <v>1.19128927</v>
      </c>
      <c r="P784" s="113">
        <f t="shared" si="507"/>
        <v>218.00612975000001</v>
      </c>
      <c r="Q784" s="167">
        <f t="shared" si="519"/>
        <v>0</v>
      </c>
      <c r="R784" s="168">
        <f t="shared" si="516"/>
        <v>0</v>
      </c>
      <c r="S784" s="113">
        <f t="shared" si="508"/>
        <v>0</v>
      </c>
      <c r="T784" s="123">
        <f t="shared" si="517"/>
        <v>9.4700000000000006E-2</v>
      </c>
      <c r="U784" s="121">
        <f t="shared" si="498"/>
        <v>12</v>
      </c>
      <c r="V784" s="121">
        <v>252</v>
      </c>
      <c r="W784" s="120">
        <f t="shared" si="509"/>
        <v>1.0043178829999999</v>
      </c>
      <c r="X784" s="113">
        <f t="shared" si="510"/>
        <v>0.94132495999999999</v>
      </c>
      <c r="Y784" s="113">
        <f t="shared" si="511"/>
        <v>0</v>
      </c>
      <c r="Z784" s="126" t="str">
        <f t="shared" si="520"/>
        <v>A+J=</v>
      </c>
      <c r="AA784" s="118">
        <f t="shared" si="52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12"/>
        <v>45022</v>
      </c>
      <c r="B785" s="113">
        <f t="shared" si="504"/>
        <v>219.10937801</v>
      </c>
      <c r="C785" s="183">
        <f t="shared" si="522"/>
        <v>183.00016230166071</v>
      </c>
      <c r="D785" s="114">
        <f t="shared" si="513"/>
        <v>6508.4</v>
      </c>
      <c r="E785" s="115">
        <f t="shared" si="500"/>
        <v>6563.07</v>
      </c>
      <c r="F785" s="116">
        <f t="shared" si="501"/>
        <v>44977</v>
      </c>
      <c r="G785" s="117">
        <f t="shared" si="505"/>
        <v>8.3999139573474046E-3</v>
      </c>
      <c r="H785" s="118">
        <f t="shared" si="518"/>
        <v>45036</v>
      </c>
      <c r="I785" s="118">
        <f t="shared" si="506"/>
        <v>45036</v>
      </c>
      <c r="J785" s="119">
        <f t="shared" si="514"/>
        <v>22</v>
      </c>
      <c r="K785" s="119">
        <f t="shared" si="503"/>
        <v>13</v>
      </c>
      <c r="L785" s="8">
        <f t="shared" si="515"/>
        <v>1.0049550899999999</v>
      </c>
      <c r="M785" s="120">
        <f t="shared" si="502"/>
        <v>1.00529958</v>
      </c>
      <c r="N785" s="120">
        <f t="shared" si="497"/>
        <v>1.1858662485550548</v>
      </c>
      <c r="O785" s="113">
        <f t="shared" si="499"/>
        <v>1.1917423199999999</v>
      </c>
      <c r="P785" s="113">
        <f t="shared" si="507"/>
        <v>218.08903798</v>
      </c>
      <c r="Q785" s="167">
        <f t="shared" si="519"/>
        <v>0</v>
      </c>
      <c r="R785" s="168">
        <f t="shared" si="516"/>
        <v>0</v>
      </c>
      <c r="S785" s="113">
        <f t="shared" si="508"/>
        <v>0</v>
      </c>
      <c r="T785" s="123">
        <f t="shared" si="517"/>
        <v>9.4700000000000006E-2</v>
      </c>
      <c r="U785" s="121">
        <f t="shared" si="498"/>
        <v>13</v>
      </c>
      <c r="V785" s="121">
        <v>252</v>
      </c>
      <c r="W785" s="120">
        <f t="shared" si="509"/>
        <v>1.004678548</v>
      </c>
      <c r="X785" s="113">
        <f t="shared" si="510"/>
        <v>1.0203400300000001</v>
      </c>
      <c r="Y785" s="113">
        <f t="shared" si="511"/>
        <v>0</v>
      </c>
      <c r="Z785" s="126" t="str">
        <f t="shared" si="520"/>
        <v>A+J=</v>
      </c>
      <c r="AA785" s="118">
        <f t="shared" si="52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12"/>
        <v>45023</v>
      </c>
      <c r="B786" s="113">
        <f t="shared" si="504"/>
        <v>219.27141662000002</v>
      </c>
      <c r="C786" s="183">
        <f t="shared" si="522"/>
        <v>183.00016230166071</v>
      </c>
      <c r="D786" s="114">
        <f t="shared" si="513"/>
        <v>6508.4</v>
      </c>
      <c r="E786" s="115">
        <f t="shared" si="500"/>
        <v>6563.07</v>
      </c>
      <c r="F786" s="116">
        <f t="shared" si="501"/>
        <v>44977</v>
      </c>
      <c r="G786" s="117">
        <f t="shared" si="505"/>
        <v>8.3999139573474046E-3</v>
      </c>
      <c r="H786" s="118">
        <f t="shared" si="518"/>
        <v>45036</v>
      </c>
      <c r="I786" s="118">
        <f t="shared" si="506"/>
        <v>45036</v>
      </c>
      <c r="J786" s="119">
        <f t="shared" si="514"/>
        <v>22</v>
      </c>
      <c r="K786" s="119">
        <f t="shared" si="503"/>
        <v>14</v>
      </c>
      <c r="L786" s="8">
        <f t="shared" si="515"/>
        <v>1.0053372599999999</v>
      </c>
      <c r="M786" s="120">
        <f t="shared" si="502"/>
        <v>1.00529958</v>
      </c>
      <c r="N786" s="120">
        <f t="shared" si="497"/>
        <v>1.1858662485550548</v>
      </c>
      <c r="O786" s="113">
        <f t="shared" si="499"/>
        <v>1.1921955200000001</v>
      </c>
      <c r="P786" s="113">
        <f t="shared" si="507"/>
        <v>218.17197365000001</v>
      </c>
      <c r="Q786" s="167">
        <f t="shared" si="519"/>
        <v>0</v>
      </c>
      <c r="R786" s="168">
        <f t="shared" si="516"/>
        <v>0</v>
      </c>
      <c r="S786" s="113">
        <f t="shared" si="508"/>
        <v>0</v>
      </c>
      <c r="T786" s="123">
        <f t="shared" si="517"/>
        <v>9.4700000000000006E-2</v>
      </c>
      <c r="U786" s="121">
        <f t="shared" si="498"/>
        <v>14</v>
      </c>
      <c r="V786" s="121">
        <v>252</v>
      </c>
      <c r="W786" s="120">
        <f t="shared" si="509"/>
        <v>1.005039341</v>
      </c>
      <c r="X786" s="113">
        <f t="shared" si="510"/>
        <v>1.0994429699999999</v>
      </c>
      <c r="Y786" s="113">
        <f t="shared" si="511"/>
        <v>0</v>
      </c>
      <c r="Z786" s="126" t="str">
        <f t="shared" si="520"/>
        <v>A+J=</v>
      </c>
      <c r="AA786" s="118">
        <f t="shared" si="52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12"/>
        <v>45024</v>
      </c>
      <c r="B787" s="113">
        <f t="shared" si="504"/>
        <v>219.27141662000002</v>
      </c>
      <c r="C787" s="183">
        <f t="shared" si="522"/>
        <v>183.00016230166071</v>
      </c>
      <c r="D787" s="114">
        <f t="shared" si="513"/>
        <v>6508.4</v>
      </c>
      <c r="E787" s="115">
        <f t="shared" si="500"/>
        <v>6563.07</v>
      </c>
      <c r="F787" s="116">
        <f t="shared" si="501"/>
        <v>44977</v>
      </c>
      <c r="G787" s="117">
        <f t="shared" si="505"/>
        <v>8.3999139573474046E-3</v>
      </c>
      <c r="H787" s="118">
        <f t="shared" si="518"/>
        <v>45036</v>
      </c>
      <c r="I787" s="118">
        <f t="shared" si="506"/>
        <v>45036</v>
      </c>
      <c r="J787" s="119">
        <f t="shared" si="514"/>
        <v>22</v>
      </c>
      <c r="K787" s="119">
        <f t="shared" si="503"/>
        <v>14</v>
      </c>
      <c r="L787" s="8">
        <f t="shared" si="515"/>
        <v>1.0053372599999999</v>
      </c>
      <c r="M787" s="120">
        <f t="shared" si="502"/>
        <v>1.00529958</v>
      </c>
      <c r="N787" s="120">
        <f t="shared" si="497"/>
        <v>1.1858662485550548</v>
      </c>
      <c r="O787" s="113">
        <f t="shared" si="499"/>
        <v>1.1921955200000001</v>
      </c>
      <c r="P787" s="113">
        <f t="shared" si="507"/>
        <v>218.17197365000001</v>
      </c>
      <c r="Q787" s="167">
        <f t="shared" si="519"/>
        <v>0</v>
      </c>
      <c r="R787" s="168">
        <f t="shared" si="516"/>
        <v>0</v>
      </c>
      <c r="S787" s="113">
        <f t="shared" si="508"/>
        <v>0</v>
      </c>
      <c r="T787" s="123">
        <f t="shared" si="517"/>
        <v>9.4700000000000006E-2</v>
      </c>
      <c r="U787" s="121">
        <f t="shared" si="498"/>
        <v>14</v>
      </c>
      <c r="V787" s="121">
        <v>252</v>
      </c>
      <c r="W787" s="120">
        <f t="shared" si="509"/>
        <v>1.005039341</v>
      </c>
      <c r="X787" s="113">
        <f t="shared" si="510"/>
        <v>1.0994429699999999</v>
      </c>
      <c r="Y787" s="113">
        <f t="shared" si="511"/>
        <v>0</v>
      </c>
      <c r="Z787" s="126" t="str">
        <f t="shared" si="520"/>
        <v>A+J=</v>
      </c>
      <c r="AA787" s="118">
        <f t="shared" si="52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12"/>
        <v>45025</v>
      </c>
      <c r="B788" s="113">
        <f t="shared" si="504"/>
        <v>219.27141662000002</v>
      </c>
      <c r="C788" s="183">
        <f t="shared" si="522"/>
        <v>183.00016230166071</v>
      </c>
      <c r="D788" s="114">
        <f t="shared" si="513"/>
        <v>6508.4</v>
      </c>
      <c r="E788" s="115">
        <f t="shared" si="500"/>
        <v>6563.07</v>
      </c>
      <c r="F788" s="116">
        <f t="shared" si="501"/>
        <v>44977</v>
      </c>
      <c r="G788" s="117">
        <f t="shared" si="505"/>
        <v>8.3999139573474046E-3</v>
      </c>
      <c r="H788" s="118">
        <f t="shared" si="518"/>
        <v>45036</v>
      </c>
      <c r="I788" s="118">
        <f t="shared" si="506"/>
        <v>45036</v>
      </c>
      <c r="J788" s="119">
        <f t="shared" si="514"/>
        <v>22</v>
      </c>
      <c r="K788" s="119">
        <f t="shared" si="503"/>
        <v>14</v>
      </c>
      <c r="L788" s="8">
        <f t="shared" si="515"/>
        <v>1.0053372599999999</v>
      </c>
      <c r="M788" s="120">
        <f t="shared" si="502"/>
        <v>1.00529958</v>
      </c>
      <c r="N788" s="120">
        <f t="shared" si="497"/>
        <v>1.1858662485550548</v>
      </c>
      <c r="O788" s="113">
        <f t="shared" si="499"/>
        <v>1.1921955200000001</v>
      </c>
      <c r="P788" s="113">
        <f t="shared" si="507"/>
        <v>218.17197365000001</v>
      </c>
      <c r="Q788" s="167">
        <f t="shared" si="519"/>
        <v>0</v>
      </c>
      <c r="R788" s="168">
        <f t="shared" si="516"/>
        <v>0</v>
      </c>
      <c r="S788" s="113">
        <f t="shared" si="508"/>
        <v>0</v>
      </c>
      <c r="T788" s="123">
        <f t="shared" si="517"/>
        <v>9.4700000000000006E-2</v>
      </c>
      <c r="U788" s="121">
        <f t="shared" si="498"/>
        <v>14</v>
      </c>
      <c r="V788" s="121">
        <v>252</v>
      </c>
      <c r="W788" s="120">
        <f t="shared" si="509"/>
        <v>1.005039341</v>
      </c>
      <c r="X788" s="113">
        <f t="shared" si="510"/>
        <v>1.0994429699999999</v>
      </c>
      <c r="Y788" s="113">
        <f t="shared" si="511"/>
        <v>0</v>
      </c>
      <c r="Z788" s="126" t="str">
        <f t="shared" si="520"/>
        <v>A+J=</v>
      </c>
      <c r="AA788" s="118">
        <f t="shared" si="52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12"/>
        <v>45026</v>
      </c>
      <c r="B789" s="113">
        <f t="shared" si="504"/>
        <v>219.27141662000002</v>
      </c>
      <c r="C789" s="183">
        <f t="shared" si="522"/>
        <v>183.00016230166071</v>
      </c>
      <c r="D789" s="114">
        <f t="shared" si="513"/>
        <v>6508.4</v>
      </c>
      <c r="E789" s="115">
        <f t="shared" si="500"/>
        <v>6563.07</v>
      </c>
      <c r="F789" s="116">
        <f t="shared" si="501"/>
        <v>44977</v>
      </c>
      <c r="G789" s="117">
        <f t="shared" si="505"/>
        <v>8.3999139573474046E-3</v>
      </c>
      <c r="H789" s="118">
        <f t="shared" si="518"/>
        <v>45036</v>
      </c>
      <c r="I789" s="118">
        <f t="shared" si="506"/>
        <v>45036</v>
      </c>
      <c r="J789" s="119">
        <f t="shared" si="514"/>
        <v>22</v>
      </c>
      <c r="K789" s="119">
        <f t="shared" si="503"/>
        <v>14</v>
      </c>
      <c r="L789" s="8">
        <f t="shared" si="515"/>
        <v>1.0053372599999999</v>
      </c>
      <c r="M789" s="120">
        <f t="shared" si="502"/>
        <v>1.00529958</v>
      </c>
      <c r="N789" s="120">
        <f t="shared" si="497"/>
        <v>1.1858662485550548</v>
      </c>
      <c r="O789" s="113">
        <f t="shared" si="499"/>
        <v>1.1921955200000001</v>
      </c>
      <c r="P789" s="113">
        <f t="shared" si="507"/>
        <v>218.17197365000001</v>
      </c>
      <c r="Q789" s="167">
        <f t="shared" si="519"/>
        <v>0</v>
      </c>
      <c r="R789" s="168">
        <f t="shared" si="516"/>
        <v>0</v>
      </c>
      <c r="S789" s="113">
        <f t="shared" si="508"/>
        <v>0</v>
      </c>
      <c r="T789" s="123">
        <f t="shared" si="517"/>
        <v>9.4700000000000006E-2</v>
      </c>
      <c r="U789" s="121">
        <f t="shared" si="498"/>
        <v>14</v>
      </c>
      <c r="V789" s="121">
        <v>252</v>
      </c>
      <c r="W789" s="120">
        <f t="shared" si="509"/>
        <v>1.005039341</v>
      </c>
      <c r="X789" s="113">
        <f t="shared" si="510"/>
        <v>1.0994429699999999</v>
      </c>
      <c r="Y789" s="113">
        <f t="shared" si="511"/>
        <v>0</v>
      </c>
      <c r="Z789" s="126" t="str">
        <f t="shared" si="520"/>
        <v>A+J=</v>
      </c>
      <c r="AA789" s="118">
        <f t="shared" si="52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12"/>
        <v>45027</v>
      </c>
      <c r="B790" s="113">
        <f t="shared" si="504"/>
        <v>219.43357656000001</v>
      </c>
      <c r="C790" s="183">
        <f t="shared" si="522"/>
        <v>183.00016230166071</v>
      </c>
      <c r="D790" s="114">
        <f t="shared" si="513"/>
        <v>6508.4</v>
      </c>
      <c r="E790" s="115">
        <f t="shared" si="500"/>
        <v>6563.07</v>
      </c>
      <c r="F790" s="116">
        <f t="shared" si="501"/>
        <v>44977</v>
      </c>
      <c r="G790" s="117">
        <f t="shared" si="505"/>
        <v>8.3999139573474046E-3</v>
      </c>
      <c r="H790" s="118">
        <f t="shared" si="518"/>
        <v>45036</v>
      </c>
      <c r="I790" s="118">
        <f t="shared" si="506"/>
        <v>45036</v>
      </c>
      <c r="J790" s="119">
        <f t="shared" si="514"/>
        <v>22</v>
      </c>
      <c r="K790" s="119">
        <f t="shared" si="503"/>
        <v>15</v>
      </c>
      <c r="L790" s="8">
        <f t="shared" si="515"/>
        <v>1.0057195800000001</v>
      </c>
      <c r="M790" s="120">
        <f t="shared" si="502"/>
        <v>1.00529958</v>
      </c>
      <c r="N790" s="120">
        <f t="shared" si="497"/>
        <v>1.1858662485550548</v>
      </c>
      <c r="O790" s="113">
        <f t="shared" si="499"/>
        <v>1.1926489</v>
      </c>
      <c r="P790" s="113">
        <f t="shared" si="507"/>
        <v>218.25494226000001</v>
      </c>
      <c r="Q790" s="167">
        <f t="shared" si="519"/>
        <v>0</v>
      </c>
      <c r="R790" s="168">
        <f t="shared" si="516"/>
        <v>0</v>
      </c>
      <c r="S790" s="113">
        <f t="shared" si="508"/>
        <v>0</v>
      </c>
      <c r="T790" s="123">
        <f t="shared" si="517"/>
        <v>9.4700000000000006E-2</v>
      </c>
      <c r="U790" s="121">
        <f t="shared" si="498"/>
        <v>15</v>
      </c>
      <c r="V790" s="121">
        <v>252</v>
      </c>
      <c r="W790" s="120">
        <f t="shared" si="509"/>
        <v>1.0054002639999999</v>
      </c>
      <c r="X790" s="113">
        <f t="shared" si="510"/>
        <v>1.1786342999999999</v>
      </c>
      <c r="Y790" s="113">
        <f t="shared" si="511"/>
        <v>0</v>
      </c>
      <c r="Z790" s="126" t="str">
        <f t="shared" si="520"/>
        <v>A+J=</v>
      </c>
      <c r="AA790" s="118">
        <f t="shared" si="52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12"/>
        <v>45028</v>
      </c>
      <c r="B791" s="113">
        <f t="shared" si="504"/>
        <v>219.59585791999999</v>
      </c>
      <c r="C791" s="183">
        <f t="shared" si="522"/>
        <v>183.00016230166071</v>
      </c>
      <c r="D791" s="114">
        <f t="shared" si="513"/>
        <v>6508.4</v>
      </c>
      <c r="E791" s="115">
        <f t="shared" si="500"/>
        <v>6563.07</v>
      </c>
      <c r="F791" s="116">
        <f t="shared" si="501"/>
        <v>44977</v>
      </c>
      <c r="G791" s="117">
        <f t="shared" si="505"/>
        <v>8.3999139573474046E-3</v>
      </c>
      <c r="H791" s="118">
        <f t="shared" si="518"/>
        <v>45036</v>
      </c>
      <c r="I791" s="118">
        <f t="shared" si="506"/>
        <v>45036</v>
      </c>
      <c r="J791" s="119">
        <f t="shared" si="514"/>
        <v>22</v>
      </c>
      <c r="K791" s="119">
        <f t="shared" si="503"/>
        <v>16</v>
      </c>
      <c r="L791" s="8">
        <f t="shared" si="515"/>
        <v>1.00610205</v>
      </c>
      <c r="M791" s="120">
        <f t="shared" si="502"/>
        <v>1.00529958</v>
      </c>
      <c r="N791" s="120">
        <f t="shared" si="497"/>
        <v>1.1858662485550548</v>
      </c>
      <c r="O791" s="113">
        <f t="shared" si="499"/>
        <v>1.19310246</v>
      </c>
      <c r="P791" s="113">
        <f t="shared" si="507"/>
        <v>218.33794381999999</v>
      </c>
      <c r="Q791" s="167">
        <f t="shared" si="519"/>
        <v>0</v>
      </c>
      <c r="R791" s="168">
        <f t="shared" si="516"/>
        <v>0</v>
      </c>
      <c r="S791" s="113">
        <f t="shared" si="508"/>
        <v>0</v>
      </c>
      <c r="T791" s="123">
        <f t="shared" si="517"/>
        <v>9.4700000000000006E-2</v>
      </c>
      <c r="U791" s="121">
        <f t="shared" si="498"/>
        <v>16</v>
      </c>
      <c r="V791" s="121">
        <v>252</v>
      </c>
      <c r="W791" s="120">
        <f t="shared" si="509"/>
        <v>1.0057613169999999</v>
      </c>
      <c r="X791" s="113">
        <f t="shared" si="510"/>
        <v>1.2579141</v>
      </c>
      <c r="Y791" s="113">
        <f t="shared" si="511"/>
        <v>0</v>
      </c>
      <c r="Z791" s="126" t="str">
        <f t="shared" si="520"/>
        <v>A+J=</v>
      </c>
      <c r="AA791" s="118">
        <f t="shared" si="52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12"/>
        <v>45029</v>
      </c>
      <c r="B792" s="113">
        <f t="shared" si="504"/>
        <v>219.75825706000001</v>
      </c>
      <c r="C792" s="183">
        <f t="shared" si="522"/>
        <v>183.00016230166071</v>
      </c>
      <c r="D792" s="114">
        <f t="shared" si="513"/>
        <v>6508.4</v>
      </c>
      <c r="E792" s="115">
        <f t="shared" si="500"/>
        <v>6563.07</v>
      </c>
      <c r="F792" s="116">
        <f t="shared" si="501"/>
        <v>44977</v>
      </c>
      <c r="G792" s="117">
        <f t="shared" si="505"/>
        <v>8.3999139573474046E-3</v>
      </c>
      <c r="H792" s="118">
        <f t="shared" si="518"/>
        <v>45036</v>
      </c>
      <c r="I792" s="118">
        <f t="shared" si="506"/>
        <v>45036</v>
      </c>
      <c r="J792" s="119">
        <f t="shared" si="514"/>
        <v>22</v>
      </c>
      <c r="K792" s="119">
        <f t="shared" si="503"/>
        <v>17</v>
      </c>
      <c r="L792" s="8">
        <f t="shared" si="515"/>
        <v>1.0064846599999999</v>
      </c>
      <c r="M792" s="120">
        <f t="shared" si="502"/>
        <v>1.00529958</v>
      </c>
      <c r="N792" s="120">
        <f t="shared" si="497"/>
        <v>1.1858662485550548</v>
      </c>
      <c r="O792" s="113">
        <f t="shared" si="499"/>
        <v>1.1935561800000001</v>
      </c>
      <c r="P792" s="113">
        <f t="shared" si="507"/>
        <v>218.42097465000001</v>
      </c>
      <c r="Q792" s="167">
        <f t="shared" si="519"/>
        <v>0</v>
      </c>
      <c r="R792" s="168">
        <f t="shared" si="516"/>
        <v>0</v>
      </c>
      <c r="S792" s="113">
        <f t="shared" si="508"/>
        <v>0</v>
      </c>
      <c r="T792" s="123">
        <f t="shared" si="517"/>
        <v>9.4700000000000006E-2</v>
      </c>
      <c r="U792" s="121">
        <f t="shared" si="498"/>
        <v>17</v>
      </c>
      <c r="V792" s="121">
        <v>252</v>
      </c>
      <c r="W792" s="120">
        <f t="shared" si="509"/>
        <v>1.0061225</v>
      </c>
      <c r="X792" s="113">
        <f t="shared" si="510"/>
        <v>1.33728241</v>
      </c>
      <c r="Y792" s="113">
        <f t="shared" si="511"/>
        <v>0</v>
      </c>
      <c r="Z792" s="126" t="str">
        <f t="shared" si="520"/>
        <v>A+J=</v>
      </c>
      <c r="AA792" s="118">
        <f t="shared" si="52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12"/>
        <v>45030</v>
      </c>
      <c r="B793" s="113">
        <f t="shared" si="504"/>
        <v>219.92077936000001</v>
      </c>
      <c r="C793" s="183">
        <f t="shared" si="522"/>
        <v>183.00016230166071</v>
      </c>
      <c r="D793" s="114">
        <f t="shared" si="513"/>
        <v>6508.4</v>
      </c>
      <c r="E793" s="115">
        <f t="shared" si="500"/>
        <v>6563.07</v>
      </c>
      <c r="F793" s="116">
        <f t="shared" si="501"/>
        <v>44977</v>
      </c>
      <c r="G793" s="117">
        <f t="shared" si="505"/>
        <v>8.3999139573474046E-3</v>
      </c>
      <c r="H793" s="118">
        <f t="shared" si="518"/>
        <v>45036</v>
      </c>
      <c r="I793" s="118">
        <f t="shared" si="506"/>
        <v>45036</v>
      </c>
      <c r="J793" s="119">
        <f t="shared" si="514"/>
        <v>22</v>
      </c>
      <c r="K793" s="119">
        <f t="shared" si="503"/>
        <v>18</v>
      </c>
      <c r="L793" s="8">
        <f t="shared" si="515"/>
        <v>1.0068674200000001</v>
      </c>
      <c r="M793" s="120">
        <f t="shared" si="502"/>
        <v>1.00529958</v>
      </c>
      <c r="N793" s="120">
        <f t="shared" si="497"/>
        <v>1.1858662485550548</v>
      </c>
      <c r="O793" s="113">
        <f t="shared" si="499"/>
        <v>1.1940100899999999</v>
      </c>
      <c r="P793" s="113">
        <f t="shared" si="507"/>
        <v>218.50404025</v>
      </c>
      <c r="Q793" s="167">
        <f t="shared" si="519"/>
        <v>0</v>
      </c>
      <c r="R793" s="168">
        <f t="shared" si="516"/>
        <v>0</v>
      </c>
      <c r="S793" s="113">
        <f t="shared" si="508"/>
        <v>0</v>
      </c>
      <c r="T793" s="123">
        <f t="shared" si="517"/>
        <v>9.4700000000000006E-2</v>
      </c>
      <c r="U793" s="121">
        <f t="shared" si="498"/>
        <v>18</v>
      </c>
      <c r="V793" s="121">
        <v>252</v>
      </c>
      <c r="W793" s="120">
        <f t="shared" si="509"/>
        <v>1.0064838119999999</v>
      </c>
      <c r="X793" s="113">
        <f t="shared" si="510"/>
        <v>1.41673911</v>
      </c>
      <c r="Y793" s="113">
        <f t="shared" si="511"/>
        <v>0</v>
      </c>
      <c r="Z793" s="126" t="str">
        <f t="shared" si="520"/>
        <v>A+J=</v>
      </c>
      <c r="AA793" s="118">
        <f t="shared" si="52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12"/>
        <v>45031</v>
      </c>
      <c r="B794" s="113">
        <f t="shared" si="504"/>
        <v>220.08341775000002</v>
      </c>
      <c r="C794" s="183">
        <f t="shared" si="522"/>
        <v>183.00016230166071</v>
      </c>
      <c r="D794" s="114">
        <f t="shared" si="513"/>
        <v>6508.4</v>
      </c>
      <c r="E794" s="115">
        <f t="shared" si="500"/>
        <v>6563.07</v>
      </c>
      <c r="F794" s="116">
        <f t="shared" si="501"/>
        <v>44977</v>
      </c>
      <c r="G794" s="117">
        <f t="shared" si="505"/>
        <v>8.3999139573474046E-3</v>
      </c>
      <c r="H794" s="118">
        <f t="shared" si="518"/>
        <v>45036</v>
      </c>
      <c r="I794" s="118">
        <f t="shared" si="506"/>
        <v>45036</v>
      </c>
      <c r="J794" s="119">
        <f t="shared" si="514"/>
        <v>22</v>
      </c>
      <c r="K794" s="119">
        <f t="shared" si="503"/>
        <v>19</v>
      </c>
      <c r="L794" s="8">
        <f t="shared" si="515"/>
        <v>1.00725032</v>
      </c>
      <c r="M794" s="120">
        <f t="shared" si="502"/>
        <v>1.00529958</v>
      </c>
      <c r="N794" s="120">
        <f t="shared" si="497"/>
        <v>1.1858662485550548</v>
      </c>
      <c r="O794" s="113">
        <f t="shared" si="499"/>
        <v>1.1944641499999999</v>
      </c>
      <c r="P794" s="113">
        <f t="shared" si="507"/>
        <v>218.58713331000001</v>
      </c>
      <c r="Q794" s="167">
        <f t="shared" si="519"/>
        <v>0</v>
      </c>
      <c r="R794" s="168">
        <f t="shared" si="516"/>
        <v>0</v>
      </c>
      <c r="S794" s="113">
        <f t="shared" si="508"/>
        <v>0</v>
      </c>
      <c r="T794" s="123">
        <f t="shared" si="517"/>
        <v>9.4700000000000006E-2</v>
      </c>
      <c r="U794" s="121">
        <f t="shared" si="498"/>
        <v>19</v>
      </c>
      <c r="V794" s="121">
        <v>252</v>
      </c>
      <c r="W794" s="120">
        <f t="shared" si="509"/>
        <v>1.0068452539999999</v>
      </c>
      <c r="X794" s="113">
        <f t="shared" si="510"/>
        <v>1.4962844399999999</v>
      </c>
      <c r="Y794" s="113">
        <f t="shared" si="511"/>
        <v>0</v>
      </c>
      <c r="Z794" s="126" t="str">
        <f t="shared" si="520"/>
        <v>A+J=</v>
      </c>
      <c r="AA794" s="118">
        <f t="shared" si="52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12"/>
        <v>45032</v>
      </c>
      <c r="B795" s="113">
        <f t="shared" si="504"/>
        <v>220.08341775000002</v>
      </c>
      <c r="C795" s="183">
        <f t="shared" si="522"/>
        <v>183.00016230166071</v>
      </c>
      <c r="D795" s="114">
        <f t="shared" si="513"/>
        <v>6508.4</v>
      </c>
      <c r="E795" s="115">
        <f t="shared" si="500"/>
        <v>6563.07</v>
      </c>
      <c r="F795" s="116">
        <f t="shared" si="501"/>
        <v>44977</v>
      </c>
      <c r="G795" s="117">
        <f t="shared" si="505"/>
        <v>8.3999139573474046E-3</v>
      </c>
      <c r="H795" s="118">
        <f t="shared" si="518"/>
        <v>45036</v>
      </c>
      <c r="I795" s="118">
        <f t="shared" si="506"/>
        <v>45036</v>
      </c>
      <c r="J795" s="119">
        <f t="shared" si="514"/>
        <v>22</v>
      </c>
      <c r="K795" s="119">
        <f t="shared" si="503"/>
        <v>19</v>
      </c>
      <c r="L795" s="8">
        <f t="shared" si="515"/>
        <v>1.00725032</v>
      </c>
      <c r="M795" s="120">
        <f t="shared" si="502"/>
        <v>1.00529958</v>
      </c>
      <c r="N795" s="120">
        <f t="shared" si="497"/>
        <v>1.1858662485550548</v>
      </c>
      <c r="O795" s="113">
        <f t="shared" si="499"/>
        <v>1.1944641499999999</v>
      </c>
      <c r="P795" s="113">
        <f t="shared" si="507"/>
        <v>218.58713331000001</v>
      </c>
      <c r="Q795" s="167">
        <f t="shared" si="519"/>
        <v>0</v>
      </c>
      <c r="R795" s="168">
        <f t="shared" si="516"/>
        <v>0</v>
      </c>
      <c r="S795" s="113">
        <f t="shared" si="508"/>
        <v>0</v>
      </c>
      <c r="T795" s="123">
        <f t="shared" si="517"/>
        <v>9.4700000000000006E-2</v>
      </c>
      <c r="U795" s="121">
        <f t="shared" si="498"/>
        <v>19</v>
      </c>
      <c r="V795" s="121">
        <v>252</v>
      </c>
      <c r="W795" s="120">
        <f t="shared" si="509"/>
        <v>1.0068452539999999</v>
      </c>
      <c r="X795" s="113">
        <f t="shared" si="510"/>
        <v>1.4962844399999999</v>
      </c>
      <c r="Y795" s="113">
        <f t="shared" si="511"/>
        <v>0</v>
      </c>
      <c r="Z795" s="126" t="str">
        <f t="shared" si="520"/>
        <v>A+J=</v>
      </c>
      <c r="AA795" s="118">
        <f t="shared" si="52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12"/>
        <v>45033</v>
      </c>
      <c r="B796" s="113">
        <f t="shared" si="504"/>
        <v>220.08341775000002</v>
      </c>
      <c r="C796" s="183">
        <f t="shared" si="522"/>
        <v>183.00016230166071</v>
      </c>
      <c r="D796" s="114">
        <f t="shared" si="513"/>
        <v>6508.4</v>
      </c>
      <c r="E796" s="115">
        <f t="shared" si="500"/>
        <v>6563.07</v>
      </c>
      <c r="F796" s="116">
        <f t="shared" si="501"/>
        <v>44977</v>
      </c>
      <c r="G796" s="117">
        <f t="shared" si="505"/>
        <v>8.3999139573474046E-3</v>
      </c>
      <c r="H796" s="118">
        <f t="shared" si="518"/>
        <v>45036</v>
      </c>
      <c r="I796" s="118">
        <f t="shared" si="506"/>
        <v>45036</v>
      </c>
      <c r="J796" s="119">
        <f t="shared" si="514"/>
        <v>22</v>
      </c>
      <c r="K796" s="119">
        <f t="shared" si="503"/>
        <v>19</v>
      </c>
      <c r="L796" s="8">
        <f t="shared" si="515"/>
        <v>1.00725032</v>
      </c>
      <c r="M796" s="120">
        <f t="shared" si="502"/>
        <v>1.00529958</v>
      </c>
      <c r="N796" s="120">
        <f t="shared" si="497"/>
        <v>1.1858662485550548</v>
      </c>
      <c r="O796" s="113">
        <f t="shared" si="499"/>
        <v>1.1944641499999999</v>
      </c>
      <c r="P796" s="113">
        <f t="shared" si="507"/>
        <v>218.58713331000001</v>
      </c>
      <c r="Q796" s="167">
        <f t="shared" si="519"/>
        <v>0</v>
      </c>
      <c r="R796" s="168">
        <f t="shared" si="516"/>
        <v>0</v>
      </c>
      <c r="S796" s="113">
        <f t="shared" si="508"/>
        <v>0</v>
      </c>
      <c r="T796" s="123">
        <f t="shared" si="517"/>
        <v>9.4700000000000006E-2</v>
      </c>
      <c r="U796" s="121">
        <f t="shared" si="498"/>
        <v>19</v>
      </c>
      <c r="V796" s="121">
        <v>252</v>
      </c>
      <c r="W796" s="120">
        <f t="shared" si="509"/>
        <v>1.0068452539999999</v>
      </c>
      <c r="X796" s="113">
        <f t="shared" si="510"/>
        <v>1.4962844399999999</v>
      </c>
      <c r="Y796" s="113">
        <f t="shared" si="511"/>
        <v>0</v>
      </c>
      <c r="Z796" s="126" t="str">
        <f t="shared" si="520"/>
        <v>A+J=</v>
      </c>
      <c r="AA796" s="118">
        <f t="shared" si="52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12"/>
        <v>45034</v>
      </c>
      <c r="B797" s="113">
        <f t="shared" si="504"/>
        <v>220.24617943000001</v>
      </c>
      <c r="C797" s="183">
        <f t="shared" si="522"/>
        <v>183.00016230166071</v>
      </c>
      <c r="D797" s="114">
        <f t="shared" si="513"/>
        <v>6508.4</v>
      </c>
      <c r="E797" s="115">
        <f t="shared" si="500"/>
        <v>6563.07</v>
      </c>
      <c r="F797" s="116">
        <f t="shared" si="501"/>
        <v>44977</v>
      </c>
      <c r="G797" s="117">
        <f t="shared" si="505"/>
        <v>8.3999139573474046E-3</v>
      </c>
      <c r="H797" s="118">
        <f t="shared" si="518"/>
        <v>45036</v>
      </c>
      <c r="I797" s="118">
        <f t="shared" si="506"/>
        <v>45036</v>
      </c>
      <c r="J797" s="119">
        <f t="shared" si="514"/>
        <v>22</v>
      </c>
      <c r="K797" s="119">
        <f t="shared" si="503"/>
        <v>20</v>
      </c>
      <c r="L797" s="8">
        <f t="shared" si="515"/>
        <v>1.00763337</v>
      </c>
      <c r="M797" s="120">
        <f t="shared" si="502"/>
        <v>1.00529958</v>
      </c>
      <c r="N797" s="120">
        <f t="shared" si="497"/>
        <v>1.1858662485550548</v>
      </c>
      <c r="O797" s="113">
        <f t="shared" si="499"/>
        <v>1.1949183999999999</v>
      </c>
      <c r="P797" s="113">
        <f t="shared" si="507"/>
        <v>218.67026113</v>
      </c>
      <c r="Q797" s="167">
        <f t="shared" si="519"/>
        <v>0</v>
      </c>
      <c r="R797" s="168">
        <f t="shared" si="516"/>
        <v>0</v>
      </c>
      <c r="S797" s="113">
        <f t="shared" si="508"/>
        <v>0</v>
      </c>
      <c r="T797" s="123">
        <f t="shared" si="517"/>
        <v>9.4700000000000006E-2</v>
      </c>
      <c r="U797" s="121">
        <f t="shared" si="498"/>
        <v>20</v>
      </c>
      <c r="V797" s="121">
        <v>252</v>
      </c>
      <c r="W797" s="120">
        <f t="shared" si="509"/>
        <v>1.0072068249999999</v>
      </c>
      <c r="X797" s="113">
        <f t="shared" si="510"/>
        <v>1.5759183000000001</v>
      </c>
      <c r="Y797" s="113">
        <f t="shared" si="511"/>
        <v>0</v>
      </c>
      <c r="Z797" s="126" t="str">
        <f t="shared" si="520"/>
        <v>A+J=</v>
      </c>
      <c r="AA797" s="118">
        <f t="shared" si="52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12"/>
        <v>45035</v>
      </c>
      <c r="B798" s="113">
        <f t="shared" si="504"/>
        <v>220.40906122999999</v>
      </c>
      <c r="C798" s="183">
        <f t="shared" si="522"/>
        <v>183.00016230166071</v>
      </c>
      <c r="D798" s="114">
        <f t="shared" si="513"/>
        <v>6508.4</v>
      </c>
      <c r="E798" s="115">
        <f t="shared" si="500"/>
        <v>6563.07</v>
      </c>
      <c r="F798" s="116">
        <f t="shared" si="501"/>
        <v>44977</v>
      </c>
      <c r="G798" s="117">
        <f t="shared" si="505"/>
        <v>8.3999139573474046E-3</v>
      </c>
      <c r="H798" s="118">
        <f t="shared" si="518"/>
        <v>45036</v>
      </c>
      <c r="I798" s="118">
        <f t="shared" si="506"/>
        <v>45036</v>
      </c>
      <c r="J798" s="119">
        <f t="shared" si="514"/>
        <v>22</v>
      </c>
      <c r="K798" s="119">
        <f t="shared" si="503"/>
        <v>21</v>
      </c>
      <c r="L798" s="8">
        <f t="shared" si="515"/>
        <v>1.0080165699999999</v>
      </c>
      <c r="M798" s="120">
        <f t="shared" si="502"/>
        <v>1.00529958</v>
      </c>
      <c r="N798" s="120">
        <f t="shared" si="497"/>
        <v>1.1858662485550548</v>
      </c>
      <c r="O798" s="113">
        <f t="shared" si="499"/>
        <v>1.19537282</v>
      </c>
      <c r="P798" s="113">
        <f t="shared" si="507"/>
        <v>218.75342007</v>
      </c>
      <c r="Q798" s="167">
        <f t="shared" si="519"/>
        <v>0</v>
      </c>
      <c r="R798" s="168">
        <f t="shared" si="516"/>
        <v>0</v>
      </c>
      <c r="S798" s="113">
        <f t="shared" si="508"/>
        <v>0</v>
      </c>
      <c r="T798" s="123">
        <f t="shared" si="517"/>
        <v>9.4700000000000006E-2</v>
      </c>
      <c r="U798" s="121">
        <f t="shared" si="498"/>
        <v>21</v>
      </c>
      <c r="V798" s="121">
        <v>252</v>
      </c>
      <c r="W798" s="120">
        <f t="shared" si="509"/>
        <v>1.0075685270000001</v>
      </c>
      <c r="X798" s="113">
        <f t="shared" si="510"/>
        <v>1.6556411600000001</v>
      </c>
      <c r="Y798" s="113">
        <f t="shared" si="511"/>
        <v>0</v>
      </c>
      <c r="Z798" s="126" t="str">
        <f t="shared" si="520"/>
        <v>A+J=</v>
      </c>
      <c r="AA798" s="118">
        <f t="shared" si="52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12"/>
        <v>45036</v>
      </c>
      <c r="B799" s="113">
        <f t="shared" si="504"/>
        <v>220.57206277</v>
      </c>
      <c r="C799" s="183">
        <f t="shared" si="522"/>
        <v>183.00016230166071</v>
      </c>
      <c r="D799" s="114">
        <f t="shared" si="513"/>
        <v>6508.4</v>
      </c>
      <c r="E799" s="115">
        <f t="shared" si="500"/>
        <v>6563.07</v>
      </c>
      <c r="F799" s="116">
        <f t="shared" si="501"/>
        <v>44977</v>
      </c>
      <c r="G799" s="117">
        <f t="shared" si="505"/>
        <v>8.3999139573474046E-3</v>
      </c>
      <c r="H799" s="118">
        <f t="shared" si="518"/>
        <v>45068</v>
      </c>
      <c r="I799" s="118">
        <f t="shared" si="506"/>
        <v>45036</v>
      </c>
      <c r="J799" s="119">
        <f t="shared" si="514"/>
        <v>22</v>
      </c>
      <c r="K799" s="119">
        <f t="shared" si="503"/>
        <v>22</v>
      </c>
      <c r="L799" s="8">
        <f t="shared" si="515"/>
        <v>1.0083999100000001</v>
      </c>
      <c r="M799" s="120">
        <f t="shared" si="502"/>
        <v>1.00529958</v>
      </c>
      <c r="N799" s="120">
        <f t="shared" ref="N799:N862" si="523">IF(I799&gt;I798,N798*M799,N798)</f>
        <v>1.1858662485550548</v>
      </c>
      <c r="O799" s="113">
        <f t="shared" si="499"/>
        <v>1.1958274099999999</v>
      </c>
      <c r="P799" s="113">
        <f t="shared" si="507"/>
        <v>218.83661011000001</v>
      </c>
      <c r="Q799" s="167">
        <f t="shared" si="519"/>
        <v>26</v>
      </c>
      <c r="R799" s="168">
        <f t="shared" si="516"/>
        <v>0.10201900202520003</v>
      </c>
      <c r="S799" s="113">
        <f t="shared" si="508"/>
        <v>22.325492570000002</v>
      </c>
      <c r="T799" s="123">
        <f t="shared" si="517"/>
        <v>9.4700000000000006E-2</v>
      </c>
      <c r="U799" s="121">
        <f t="shared" si="498"/>
        <v>22</v>
      </c>
      <c r="V799" s="121">
        <v>252</v>
      </c>
      <c r="W799" s="120">
        <f t="shared" si="509"/>
        <v>1.0079303580000001</v>
      </c>
      <c r="X799" s="113">
        <f t="shared" si="510"/>
        <v>1.73545266</v>
      </c>
      <c r="Y799" s="113">
        <f t="shared" si="511"/>
        <v>24.060945230000002</v>
      </c>
      <c r="Z799" s="126" t="str">
        <f t="shared" si="520"/>
        <v>A+J=</v>
      </c>
      <c r="AA799" s="118">
        <f t="shared" si="52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12"/>
        <v>45037</v>
      </c>
      <c r="B800" s="113">
        <f t="shared" si="504"/>
        <v>196.65124215</v>
      </c>
      <c r="C800" s="183">
        <f t="shared" si="522"/>
        <v>164.33066837360298</v>
      </c>
      <c r="D800" s="114">
        <f t="shared" si="513"/>
        <v>6563.07</v>
      </c>
      <c r="E800" s="115">
        <f t="shared" si="500"/>
        <v>6609.67</v>
      </c>
      <c r="F800" s="116">
        <f t="shared" si="501"/>
        <v>45005</v>
      </c>
      <c r="G800" s="117">
        <f t="shared" si="505"/>
        <v>7.1003356660832573E-3</v>
      </c>
      <c r="H800" s="118">
        <f t="shared" si="518"/>
        <v>45068</v>
      </c>
      <c r="I800" s="118">
        <f t="shared" si="506"/>
        <v>45068</v>
      </c>
      <c r="J800" s="119">
        <f t="shared" si="514"/>
        <v>20</v>
      </c>
      <c r="K800" s="119">
        <f t="shared" si="503"/>
        <v>1</v>
      </c>
      <c r="L800" s="8">
        <f t="shared" si="515"/>
        <v>1.0003538199999999</v>
      </c>
      <c r="M800" s="120">
        <f t="shared" si="502"/>
        <v>1.0083999100000001</v>
      </c>
      <c r="N800" s="120">
        <f t="shared" si="523"/>
        <v>1.1958274183149551</v>
      </c>
      <c r="O800" s="113">
        <f t="shared" si="499"/>
        <v>1.19625052</v>
      </c>
      <c r="P800" s="113">
        <f t="shared" si="507"/>
        <v>196.58064748999999</v>
      </c>
      <c r="Q800" s="167">
        <f t="shared" si="519"/>
        <v>0</v>
      </c>
      <c r="R800" s="168">
        <f t="shared" si="516"/>
        <v>0</v>
      </c>
      <c r="S800" s="113">
        <f t="shared" si="508"/>
        <v>0</v>
      </c>
      <c r="T800" s="123">
        <f t="shared" si="517"/>
        <v>9.4700000000000006E-2</v>
      </c>
      <c r="U800" s="121">
        <f t="shared" si="498"/>
        <v>1</v>
      </c>
      <c r="V800" s="121">
        <v>252</v>
      </c>
      <c r="W800" s="120">
        <f t="shared" si="509"/>
        <v>1.000359113</v>
      </c>
      <c r="X800" s="113">
        <f t="shared" si="510"/>
        <v>7.0594660000000004E-2</v>
      </c>
      <c r="Y800" s="113">
        <f t="shared" si="511"/>
        <v>0</v>
      </c>
      <c r="Z800" s="126" t="str">
        <f t="shared" si="520"/>
        <v>A+J=</v>
      </c>
      <c r="AA800" s="118">
        <f t="shared" si="52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12"/>
        <v>45038</v>
      </c>
      <c r="B801" s="113">
        <f t="shared" si="504"/>
        <v>196.65124215</v>
      </c>
      <c r="C801" s="183">
        <f t="shared" si="522"/>
        <v>164.33066837360298</v>
      </c>
      <c r="D801" s="114">
        <f t="shared" si="513"/>
        <v>6563.07</v>
      </c>
      <c r="E801" s="115">
        <f t="shared" si="500"/>
        <v>6609.67</v>
      </c>
      <c r="F801" s="116">
        <f t="shared" si="501"/>
        <v>45005</v>
      </c>
      <c r="G801" s="117">
        <f t="shared" si="505"/>
        <v>7.1003356660832573E-3</v>
      </c>
      <c r="H801" s="118">
        <f t="shared" si="518"/>
        <v>45068</v>
      </c>
      <c r="I801" s="118">
        <f t="shared" si="506"/>
        <v>45068</v>
      </c>
      <c r="J801" s="119">
        <f t="shared" si="514"/>
        <v>20</v>
      </c>
      <c r="K801" s="119">
        <f t="shared" si="503"/>
        <v>1</v>
      </c>
      <c r="L801" s="8">
        <f t="shared" si="515"/>
        <v>1.0003538199999999</v>
      </c>
      <c r="M801" s="120">
        <f t="shared" si="502"/>
        <v>1.0083999100000001</v>
      </c>
      <c r="N801" s="120">
        <f t="shared" si="523"/>
        <v>1.1958274183149551</v>
      </c>
      <c r="O801" s="113">
        <f t="shared" si="499"/>
        <v>1.19625052</v>
      </c>
      <c r="P801" s="113">
        <f t="shared" si="507"/>
        <v>196.58064748999999</v>
      </c>
      <c r="Q801" s="167">
        <f t="shared" si="519"/>
        <v>0</v>
      </c>
      <c r="R801" s="168">
        <f t="shared" si="516"/>
        <v>0</v>
      </c>
      <c r="S801" s="113">
        <f t="shared" si="508"/>
        <v>0</v>
      </c>
      <c r="T801" s="123">
        <f t="shared" si="517"/>
        <v>9.4700000000000006E-2</v>
      </c>
      <c r="U801" s="121">
        <f t="shared" si="498"/>
        <v>1</v>
      </c>
      <c r="V801" s="121">
        <v>252</v>
      </c>
      <c r="W801" s="120">
        <f t="shared" si="509"/>
        <v>1.000359113</v>
      </c>
      <c r="X801" s="113">
        <f t="shared" si="510"/>
        <v>7.0594660000000004E-2</v>
      </c>
      <c r="Y801" s="113">
        <f t="shared" si="511"/>
        <v>0</v>
      </c>
      <c r="Z801" s="126" t="str">
        <f t="shared" si="520"/>
        <v>A+J=</v>
      </c>
      <c r="AA801" s="118">
        <f t="shared" si="52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12"/>
        <v>45039</v>
      </c>
      <c r="B802" s="113">
        <f t="shared" si="504"/>
        <v>196.65124215</v>
      </c>
      <c r="C802" s="183">
        <f t="shared" si="522"/>
        <v>164.33066837360298</v>
      </c>
      <c r="D802" s="114">
        <f t="shared" si="513"/>
        <v>6563.07</v>
      </c>
      <c r="E802" s="115">
        <f t="shared" si="500"/>
        <v>6609.67</v>
      </c>
      <c r="F802" s="116">
        <f t="shared" si="501"/>
        <v>45005</v>
      </c>
      <c r="G802" s="117">
        <f t="shared" si="505"/>
        <v>7.1003356660832573E-3</v>
      </c>
      <c r="H802" s="118">
        <f t="shared" si="518"/>
        <v>45068</v>
      </c>
      <c r="I802" s="118">
        <f t="shared" si="506"/>
        <v>45068</v>
      </c>
      <c r="J802" s="119">
        <f t="shared" si="514"/>
        <v>20</v>
      </c>
      <c r="K802" s="119">
        <f t="shared" si="503"/>
        <v>1</v>
      </c>
      <c r="L802" s="8">
        <f t="shared" si="515"/>
        <v>1.0003538199999999</v>
      </c>
      <c r="M802" s="120">
        <f t="shared" si="502"/>
        <v>1.0083999100000001</v>
      </c>
      <c r="N802" s="120">
        <f t="shared" si="523"/>
        <v>1.1958274183149551</v>
      </c>
      <c r="O802" s="113">
        <f t="shared" si="499"/>
        <v>1.19625052</v>
      </c>
      <c r="P802" s="113">
        <f t="shared" si="507"/>
        <v>196.58064748999999</v>
      </c>
      <c r="Q802" s="167">
        <f t="shared" si="519"/>
        <v>0</v>
      </c>
      <c r="R802" s="168">
        <f t="shared" si="516"/>
        <v>0</v>
      </c>
      <c r="S802" s="113">
        <f t="shared" si="508"/>
        <v>0</v>
      </c>
      <c r="T802" s="123">
        <f t="shared" si="517"/>
        <v>9.4700000000000006E-2</v>
      </c>
      <c r="U802" s="121">
        <f t="shared" si="498"/>
        <v>1</v>
      </c>
      <c r="V802" s="121">
        <v>252</v>
      </c>
      <c r="W802" s="120">
        <f t="shared" si="509"/>
        <v>1.000359113</v>
      </c>
      <c r="X802" s="113">
        <f t="shared" si="510"/>
        <v>7.0594660000000004E-2</v>
      </c>
      <c r="Y802" s="113">
        <f t="shared" si="511"/>
        <v>0</v>
      </c>
      <c r="Z802" s="126" t="str">
        <f t="shared" si="520"/>
        <v>A+J=</v>
      </c>
      <c r="AA802" s="118">
        <f t="shared" si="52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12"/>
        <v>45040</v>
      </c>
      <c r="B803" s="113">
        <f t="shared" si="504"/>
        <v>196.65124215</v>
      </c>
      <c r="C803" s="183">
        <f t="shared" si="522"/>
        <v>164.33066837360298</v>
      </c>
      <c r="D803" s="114">
        <f t="shared" si="513"/>
        <v>6563.07</v>
      </c>
      <c r="E803" s="115">
        <f t="shared" si="500"/>
        <v>6609.67</v>
      </c>
      <c r="F803" s="116">
        <f t="shared" si="501"/>
        <v>45005</v>
      </c>
      <c r="G803" s="117">
        <f t="shared" si="505"/>
        <v>7.1003356660832573E-3</v>
      </c>
      <c r="H803" s="118">
        <f t="shared" si="518"/>
        <v>45068</v>
      </c>
      <c r="I803" s="118">
        <f t="shared" si="506"/>
        <v>45068</v>
      </c>
      <c r="J803" s="119">
        <f t="shared" si="514"/>
        <v>20</v>
      </c>
      <c r="K803" s="119">
        <f t="shared" si="503"/>
        <v>1</v>
      </c>
      <c r="L803" s="8">
        <f t="shared" si="515"/>
        <v>1.0003538199999999</v>
      </c>
      <c r="M803" s="120">
        <f t="shared" si="502"/>
        <v>1.0083999100000001</v>
      </c>
      <c r="N803" s="120">
        <f t="shared" si="523"/>
        <v>1.1958274183149551</v>
      </c>
      <c r="O803" s="113">
        <f t="shared" si="499"/>
        <v>1.19625052</v>
      </c>
      <c r="P803" s="113">
        <f t="shared" si="507"/>
        <v>196.58064748999999</v>
      </c>
      <c r="Q803" s="167">
        <f t="shared" si="519"/>
        <v>0</v>
      </c>
      <c r="R803" s="168">
        <f t="shared" si="516"/>
        <v>0</v>
      </c>
      <c r="S803" s="113">
        <f t="shared" si="508"/>
        <v>0</v>
      </c>
      <c r="T803" s="123">
        <f t="shared" si="517"/>
        <v>9.4700000000000006E-2</v>
      </c>
      <c r="U803" s="121">
        <f t="shared" si="498"/>
        <v>1</v>
      </c>
      <c r="V803" s="121">
        <v>252</v>
      </c>
      <c r="W803" s="120">
        <f t="shared" si="509"/>
        <v>1.000359113</v>
      </c>
      <c r="X803" s="113">
        <f t="shared" si="510"/>
        <v>7.0594660000000004E-2</v>
      </c>
      <c r="Y803" s="113">
        <f t="shared" si="511"/>
        <v>0</v>
      </c>
      <c r="Z803" s="126" t="str">
        <f t="shared" si="520"/>
        <v>A+J=</v>
      </c>
      <c r="AA803" s="118">
        <f t="shared" si="52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12"/>
        <v>45041</v>
      </c>
      <c r="B804" s="113">
        <f t="shared" si="504"/>
        <v>196.79146693999999</v>
      </c>
      <c r="C804" s="183">
        <f t="shared" si="522"/>
        <v>164.33066837360298</v>
      </c>
      <c r="D804" s="114">
        <f t="shared" si="513"/>
        <v>6563.07</v>
      </c>
      <c r="E804" s="115">
        <f t="shared" si="500"/>
        <v>6609.67</v>
      </c>
      <c r="F804" s="116">
        <f t="shared" si="501"/>
        <v>45005</v>
      </c>
      <c r="G804" s="117">
        <f t="shared" si="505"/>
        <v>7.1003356660832573E-3</v>
      </c>
      <c r="H804" s="118">
        <f t="shared" si="518"/>
        <v>45068</v>
      </c>
      <c r="I804" s="118">
        <f t="shared" si="506"/>
        <v>45068</v>
      </c>
      <c r="J804" s="119">
        <f t="shared" si="514"/>
        <v>20</v>
      </c>
      <c r="K804" s="119">
        <f t="shared" si="503"/>
        <v>2</v>
      </c>
      <c r="L804" s="8">
        <f t="shared" si="515"/>
        <v>1.00070777</v>
      </c>
      <c r="M804" s="120">
        <f t="shared" si="502"/>
        <v>1.0083999100000001</v>
      </c>
      <c r="N804" s="120">
        <f t="shared" si="523"/>
        <v>1.1958274183149551</v>
      </c>
      <c r="O804" s="113">
        <f t="shared" si="499"/>
        <v>1.19667378</v>
      </c>
      <c r="P804" s="113">
        <f t="shared" si="507"/>
        <v>196.65020208999999</v>
      </c>
      <c r="Q804" s="167">
        <f t="shared" si="519"/>
        <v>0</v>
      </c>
      <c r="R804" s="168">
        <f t="shared" si="516"/>
        <v>0</v>
      </c>
      <c r="S804" s="113">
        <f t="shared" si="508"/>
        <v>0</v>
      </c>
      <c r="T804" s="123">
        <f t="shared" si="517"/>
        <v>9.4700000000000006E-2</v>
      </c>
      <c r="U804" s="121">
        <f t="shared" si="498"/>
        <v>2</v>
      </c>
      <c r="V804" s="121">
        <v>252</v>
      </c>
      <c r="W804" s="120">
        <f t="shared" si="509"/>
        <v>1.0007183559999999</v>
      </c>
      <c r="X804" s="113">
        <f t="shared" si="510"/>
        <v>0.14126485</v>
      </c>
      <c r="Y804" s="113">
        <f t="shared" si="511"/>
        <v>0</v>
      </c>
      <c r="Z804" s="126" t="str">
        <f t="shared" si="520"/>
        <v>A+J=</v>
      </c>
      <c r="AA804" s="118">
        <f t="shared" si="52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12"/>
        <v>45042</v>
      </c>
      <c r="B805" s="113">
        <f t="shared" si="504"/>
        <v>196.93179319999999</v>
      </c>
      <c r="C805" s="183">
        <f t="shared" si="522"/>
        <v>164.33066837360298</v>
      </c>
      <c r="D805" s="114">
        <f t="shared" si="513"/>
        <v>6563.07</v>
      </c>
      <c r="E805" s="115">
        <f t="shared" si="500"/>
        <v>6609.67</v>
      </c>
      <c r="F805" s="116">
        <f t="shared" si="501"/>
        <v>45005</v>
      </c>
      <c r="G805" s="117">
        <f t="shared" si="505"/>
        <v>7.1003356660832573E-3</v>
      </c>
      <c r="H805" s="118">
        <f t="shared" si="518"/>
        <v>45068</v>
      </c>
      <c r="I805" s="118">
        <f t="shared" si="506"/>
        <v>45068</v>
      </c>
      <c r="J805" s="119">
        <f t="shared" si="514"/>
        <v>20</v>
      </c>
      <c r="K805" s="119">
        <f t="shared" si="503"/>
        <v>3</v>
      </c>
      <c r="L805" s="8">
        <f t="shared" si="515"/>
        <v>1.0010618499999999</v>
      </c>
      <c r="M805" s="120">
        <f t="shared" si="502"/>
        <v>1.0083999100000001</v>
      </c>
      <c r="N805" s="120">
        <f t="shared" si="523"/>
        <v>1.1958274183149551</v>
      </c>
      <c r="O805" s="113">
        <f t="shared" si="499"/>
        <v>1.1970972</v>
      </c>
      <c r="P805" s="113">
        <f t="shared" si="507"/>
        <v>196.71978297999999</v>
      </c>
      <c r="Q805" s="167">
        <f t="shared" si="519"/>
        <v>0</v>
      </c>
      <c r="R805" s="168">
        <f t="shared" si="516"/>
        <v>0</v>
      </c>
      <c r="S805" s="113">
        <f t="shared" si="508"/>
        <v>0</v>
      </c>
      <c r="T805" s="123">
        <f t="shared" si="517"/>
        <v>9.4700000000000006E-2</v>
      </c>
      <c r="U805" s="121">
        <f t="shared" ref="U805:U868" si="524">IF(Q804&gt;0,1,IF(K805=K804,U804,U804+1))</f>
        <v>3</v>
      </c>
      <c r="V805" s="121">
        <v>252</v>
      </c>
      <c r="W805" s="120">
        <f t="shared" si="509"/>
        <v>1.001077727</v>
      </c>
      <c r="X805" s="113">
        <f t="shared" si="510"/>
        <v>0.21201022</v>
      </c>
      <c r="Y805" s="113">
        <f t="shared" si="511"/>
        <v>0</v>
      </c>
      <c r="Z805" s="126" t="str">
        <f t="shared" si="520"/>
        <v>A+J=</v>
      </c>
      <c r="AA805" s="118">
        <f t="shared" si="52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12"/>
        <v>45043</v>
      </c>
      <c r="B806" s="113">
        <f t="shared" si="504"/>
        <v>197.07221809000001</v>
      </c>
      <c r="C806" s="183">
        <f t="shared" si="522"/>
        <v>164.33066837360298</v>
      </c>
      <c r="D806" s="114">
        <f t="shared" si="513"/>
        <v>6563.07</v>
      </c>
      <c r="E806" s="115">
        <f t="shared" si="500"/>
        <v>6609.67</v>
      </c>
      <c r="F806" s="116">
        <f t="shared" si="501"/>
        <v>45005</v>
      </c>
      <c r="G806" s="117">
        <f t="shared" si="505"/>
        <v>7.1003356660832573E-3</v>
      </c>
      <c r="H806" s="118">
        <f t="shared" si="518"/>
        <v>45068</v>
      </c>
      <c r="I806" s="118">
        <f t="shared" si="506"/>
        <v>45068</v>
      </c>
      <c r="J806" s="119">
        <f t="shared" si="514"/>
        <v>20</v>
      </c>
      <c r="K806" s="119">
        <f t="shared" si="503"/>
        <v>4</v>
      </c>
      <c r="L806" s="8">
        <f t="shared" si="515"/>
        <v>1.00141605</v>
      </c>
      <c r="M806" s="120">
        <f t="shared" si="502"/>
        <v>1.0083999100000001</v>
      </c>
      <c r="N806" s="120">
        <f t="shared" si="523"/>
        <v>1.1958274183149551</v>
      </c>
      <c r="O806" s="113">
        <f t="shared" si="499"/>
        <v>1.19752076</v>
      </c>
      <c r="P806" s="113">
        <f t="shared" si="507"/>
        <v>196.78938688</v>
      </c>
      <c r="Q806" s="167">
        <f t="shared" si="519"/>
        <v>0</v>
      </c>
      <c r="R806" s="168">
        <f t="shared" si="516"/>
        <v>0</v>
      </c>
      <c r="S806" s="113">
        <f t="shared" si="508"/>
        <v>0</v>
      </c>
      <c r="T806" s="123">
        <f t="shared" si="517"/>
        <v>9.4700000000000006E-2</v>
      </c>
      <c r="U806" s="121">
        <f t="shared" si="524"/>
        <v>4</v>
      </c>
      <c r="V806" s="121">
        <v>252</v>
      </c>
      <c r="W806" s="120">
        <f t="shared" si="509"/>
        <v>1.0014372279999999</v>
      </c>
      <c r="X806" s="113">
        <f t="shared" si="510"/>
        <v>0.28283121</v>
      </c>
      <c r="Y806" s="113">
        <f t="shared" si="511"/>
        <v>0</v>
      </c>
      <c r="Z806" s="126" t="str">
        <f t="shared" si="520"/>
        <v>A+J=</v>
      </c>
      <c r="AA806" s="118">
        <f t="shared" si="521"/>
        <v>45068</v>
      </c>
      <c r="AB806" s="188" t="s">
        <v>130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2">
        <f t="shared" si="512"/>
        <v>45044</v>
      </c>
      <c r="B807" s="183">
        <f t="shared" si="504"/>
        <v>197.21274291</v>
      </c>
      <c r="C807" s="183">
        <f t="shared" si="522"/>
        <v>164.33066837360298</v>
      </c>
      <c r="D807" s="184">
        <f t="shared" si="513"/>
        <v>6563.07</v>
      </c>
      <c r="E807" s="185">
        <f t="shared" si="500"/>
        <v>6609.67</v>
      </c>
      <c r="F807" s="186">
        <f t="shared" si="501"/>
        <v>45005</v>
      </c>
      <c r="G807" s="187">
        <f t="shared" si="505"/>
        <v>7.1003356660832573E-3</v>
      </c>
      <c r="H807" s="182">
        <f t="shared" si="518"/>
        <v>45068</v>
      </c>
      <c r="I807" s="182">
        <f t="shared" si="506"/>
        <v>45068</v>
      </c>
      <c r="J807" s="188">
        <f t="shared" si="514"/>
        <v>20</v>
      </c>
      <c r="K807" s="188">
        <f t="shared" si="503"/>
        <v>5</v>
      </c>
      <c r="L807" s="183">
        <f t="shared" si="515"/>
        <v>1.00177037</v>
      </c>
      <c r="M807" s="189">
        <f t="shared" si="502"/>
        <v>1.0083999100000001</v>
      </c>
      <c r="N807" s="189">
        <f t="shared" si="523"/>
        <v>1.1958274183149551</v>
      </c>
      <c r="O807" s="183">
        <f t="shared" si="499"/>
        <v>1.1979444699999999</v>
      </c>
      <c r="P807" s="183">
        <f t="shared" si="507"/>
        <v>196.85901541999999</v>
      </c>
      <c r="Q807" s="190">
        <v>26.5</v>
      </c>
      <c r="R807" s="191">
        <f>S807/P807</f>
        <v>4.0616135730137753E-2</v>
      </c>
      <c r="S807" s="210">
        <v>7.9956524900000003</v>
      </c>
      <c r="T807" s="192">
        <f t="shared" si="517"/>
        <v>9.4700000000000006E-2</v>
      </c>
      <c r="U807" s="190">
        <f t="shared" si="524"/>
        <v>5</v>
      </c>
      <c r="V807" s="190">
        <v>252</v>
      </c>
      <c r="W807" s="189">
        <f t="shared" si="509"/>
        <v>1.001796857</v>
      </c>
      <c r="X807" s="183">
        <f t="shared" si="510"/>
        <v>0.35372748999999998</v>
      </c>
      <c r="Y807" s="183">
        <f t="shared" si="511"/>
        <v>8.3493799800000001</v>
      </c>
      <c r="Z807" s="193" t="str">
        <f t="shared" si="520"/>
        <v>A+J=</v>
      </c>
      <c r="AA807" s="182">
        <f t="shared" si="521"/>
        <v>45068</v>
      </c>
      <c r="AB807" s="183">
        <f>P807-S807</f>
        <v>188.86336292999999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12"/>
        <v>45045</v>
      </c>
      <c r="B808" s="113">
        <f t="shared" si="504"/>
        <v>188.99803437</v>
      </c>
      <c r="C808" s="183">
        <f t="shared" si="522"/>
        <v>157.65619164264064</v>
      </c>
      <c r="D808" s="114">
        <f t="shared" si="513"/>
        <v>6563.07</v>
      </c>
      <c r="E808" s="115">
        <f t="shared" si="500"/>
        <v>6609.67</v>
      </c>
      <c r="F808" s="116">
        <f t="shared" si="501"/>
        <v>45005</v>
      </c>
      <c r="G808" s="117">
        <f t="shared" si="505"/>
        <v>7.1003356660832573E-3</v>
      </c>
      <c r="H808" s="118">
        <f t="shared" si="518"/>
        <v>45068</v>
      </c>
      <c r="I808" s="118">
        <f t="shared" si="506"/>
        <v>45068</v>
      </c>
      <c r="J808" s="119">
        <f t="shared" si="514"/>
        <v>20</v>
      </c>
      <c r="K808" s="119">
        <f t="shared" si="503"/>
        <v>6</v>
      </c>
      <c r="L808" s="8">
        <f t="shared" si="515"/>
        <v>1.0021248199999999</v>
      </c>
      <c r="M808" s="120">
        <f t="shared" si="502"/>
        <v>1.0083999100000001</v>
      </c>
      <c r="N808" s="120">
        <f t="shared" si="523"/>
        <v>1.1958274183149551</v>
      </c>
      <c r="O808" s="113">
        <f t="shared" si="499"/>
        <v>1.1983683300000001</v>
      </c>
      <c r="P808" s="113">
        <f t="shared" si="507"/>
        <v>188.93018709</v>
      </c>
      <c r="Q808" s="167">
        <f t="shared" si="519"/>
        <v>0</v>
      </c>
      <c r="R808" s="168">
        <f t="shared" si="516"/>
        <v>0</v>
      </c>
      <c r="S808" s="113">
        <f t="shared" si="508"/>
        <v>0</v>
      </c>
      <c r="T808" s="123">
        <f t="shared" si="517"/>
        <v>9.4700000000000006E-2</v>
      </c>
      <c r="U808" s="121">
        <f t="shared" si="524"/>
        <v>1</v>
      </c>
      <c r="V808" s="121">
        <v>252</v>
      </c>
      <c r="W808" s="120">
        <f t="shared" si="509"/>
        <v>1.000359113</v>
      </c>
      <c r="X808" s="113">
        <f t="shared" si="510"/>
        <v>6.7847279999999996E-2</v>
      </c>
      <c r="Y808" s="113">
        <f t="shared" si="511"/>
        <v>0</v>
      </c>
      <c r="Z808" s="126" t="str">
        <f t="shared" si="520"/>
        <v>A+J=</v>
      </c>
      <c r="AA808" s="118">
        <f t="shared" si="52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12"/>
        <v>45046</v>
      </c>
      <c r="B809" s="113">
        <f t="shared" si="504"/>
        <v>188.99803437</v>
      </c>
      <c r="C809" s="183">
        <f t="shared" si="522"/>
        <v>157.65619164264064</v>
      </c>
      <c r="D809" s="114">
        <f t="shared" si="513"/>
        <v>6563.07</v>
      </c>
      <c r="E809" s="115">
        <f t="shared" si="500"/>
        <v>6609.67</v>
      </c>
      <c r="F809" s="116">
        <f t="shared" si="501"/>
        <v>45005</v>
      </c>
      <c r="G809" s="117">
        <f t="shared" si="505"/>
        <v>7.1003356660832573E-3</v>
      </c>
      <c r="H809" s="118">
        <f t="shared" si="518"/>
        <v>45068</v>
      </c>
      <c r="I809" s="118">
        <f t="shared" si="506"/>
        <v>45068</v>
      </c>
      <c r="J809" s="119">
        <f t="shared" si="514"/>
        <v>20</v>
      </c>
      <c r="K809" s="119">
        <f t="shared" si="503"/>
        <v>6</v>
      </c>
      <c r="L809" s="8">
        <f t="shared" si="515"/>
        <v>1.0021248199999999</v>
      </c>
      <c r="M809" s="120">
        <f t="shared" si="502"/>
        <v>1.0083999100000001</v>
      </c>
      <c r="N809" s="120">
        <f t="shared" si="523"/>
        <v>1.1958274183149551</v>
      </c>
      <c r="O809" s="113">
        <f t="shared" ref="O809:O872" si="525">TRUNC(TRUNC((L809*N809),15),8)</f>
        <v>1.1983683300000001</v>
      </c>
      <c r="P809" s="113">
        <f t="shared" si="507"/>
        <v>188.93018709</v>
      </c>
      <c r="Q809" s="167">
        <f t="shared" si="519"/>
        <v>0</v>
      </c>
      <c r="R809" s="168">
        <f t="shared" si="516"/>
        <v>0</v>
      </c>
      <c r="S809" s="113">
        <f t="shared" si="508"/>
        <v>0</v>
      </c>
      <c r="T809" s="123">
        <f t="shared" si="517"/>
        <v>9.4700000000000006E-2</v>
      </c>
      <c r="U809" s="121">
        <f t="shared" si="524"/>
        <v>1</v>
      </c>
      <c r="V809" s="121">
        <v>252</v>
      </c>
      <c r="W809" s="120">
        <f t="shared" si="509"/>
        <v>1.000359113</v>
      </c>
      <c r="X809" s="113">
        <f t="shared" si="510"/>
        <v>6.7847279999999996E-2</v>
      </c>
      <c r="Y809" s="113">
        <f t="shared" si="511"/>
        <v>0</v>
      </c>
      <c r="Z809" s="126" t="str">
        <f t="shared" si="520"/>
        <v>A+J=</v>
      </c>
      <c r="AA809" s="118">
        <f t="shared" si="52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12"/>
        <v>45047</v>
      </c>
      <c r="B810" s="113">
        <f t="shared" si="504"/>
        <v>188.99803437</v>
      </c>
      <c r="C810" s="183">
        <f t="shared" si="522"/>
        <v>157.65619164264064</v>
      </c>
      <c r="D810" s="114">
        <f t="shared" si="513"/>
        <v>6563.07</v>
      </c>
      <c r="E810" s="115">
        <f t="shared" ref="E810:E873" si="526">IF($K810=1,VLOOKUP($A809,$AO$10:$AS$131,4),E809)</f>
        <v>6609.67</v>
      </c>
      <c r="F810" s="116">
        <f t="shared" ref="F810:F873" si="527">IF($K810=1,VLOOKUP($A809,$AO$10:$AS$131,5),F809)</f>
        <v>45005</v>
      </c>
      <c r="G810" s="117">
        <f t="shared" si="505"/>
        <v>7.1003356660832573E-3</v>
      </c>
      <c r="H810" s="118">
        <f t="shared" si="518"/>
        <v>45068</v>
      </c>
      <c r="I810" s="118">
        <f t="shared" si="506"/>
        <v>45068</v>
      </c>
      <c r="J810" s="119">
        <f t="shared" si="514"/>
        <v>20</v>
      </c>
      <c r="K810" s="119">
        <f t="shared" si="503"/>
        <v>6</v>
      </c>
      <c r="L810" s="8">
        <f t="shared" si="515"/>
        <v>1.0021248199999999</v>
      </c>
      <c r="M810" s="120">
        <f t="shared" ref="M810:M873" si="528">IF(I810&gt;I809,L809,M809)</f>
        <v>1.0083999100000001</v>
      </c>
      <c r="N810" s="120">
        <f t="shared" si="523"/>
        <v>1.1958274183149551</v>
      </c>
      <c r="O810" s="113">
        <f t="shared" si="525"/>
        <v>1.1983683300000001</v>
      </c>
      <c r="P810" s="113">
        <f t="shared" si="507"/>
        <v>188.93018709</v>
      </c>
      <c r="Q810" s="167">
        <f t="shared" si="519"/>
        <v>0</v>
      </c>
      <c r="R810" s="168">
        <f t="shared" si="516"/>
        <v>0</v>
      </c>
      <c r="S810" s="113">
        <f t="shared" si="508"/>
        <v>0</v>
      </c>
      <c r="T810" s="123">
        <f t="shared" si="517"/>
        <v>9.4700000000000006E-2</v>
      </c>
      <c r="U810" s="121">
        <f t="shared" si="524"/>
        <v>1</v>
      </c>
      <c r="V810" s="121">
        <v>252</v>
      </c>
      <c r="W810" s="120">
        <f t="shared" si="509"/>
        <v>1.000359113</v>
      </c>
      <c r="X810" s="113">
        <f t="shared" si="510"/>
        <v>6.7847279999999996E-2</v>
      </c>
      <c r="Y810" s="113">
        <f t="shared" si="511"/>
        <v>0</v>
      </c>
      <c r="Z810" s="126" t="str">
        <f t="shared" si="520"/>
        <v>A+J=</v>
      </c>
      <c r="AA810" s="118">
        <f t="shared" si="52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12"/>
        <v>45048</v>
      </c>
      <c r="B811" s="113">
        <f t="shared" si="504"/>
        <v>188.99803437</v>
      </c>
      <c r="C811" s="183">
        <f t="shared" si="522"/>
        <v>157.65619164264064</v>
      </c>
      <c r="D811" s="114">
        <f t="shared" si="513"/>
        <v>6563.07</v>
      </c>
      <c r="E811" s="115">
        <f t="shared" si="526"/>
        <v>6609.67</v>
      </c>
      <c r="F811" s="116">
        <f t="shared" si="527"/>
        <v>45005</v>
      </c>
      <c r="G811" s="117">
        <f t="shared" si="505"/>
        <v>7.1003356660832573E-3</v>
      </c>
      <c r="H811" s="118">
        <f t="shared" si="518"/>
        <v>45068</v>
      </c>
      <c r="I811" s="118">
        <f t="shared" si="506"/>
        <v>45068</v>
      </c>
      <c r="J811" s="119">
        <f t="shared" si="514"/>
        <v>20</v>
      </c>
      <c r="K811" s="119">
        <f t="shared" si="503"/>
        <v>6</v>
      </c>
      <c r="L811" s="8">
        <f t="shared" si="515"/>
        <v>1.0021248199999999</v>
      </c>
      <c r="M811" s="120">
        <f t="shared" si="528"/>
        <v>1.0083999100000001</v>
      </c>
      <c r="N811" s="120">
        <f t="shared" si="523"/>
        <v>1.1958274183149551</v>
      </c>
      <c r="O811" s="113">
        <f t="shared" si="525"/>
        <v>1.1983683300000001</v>
      </c>
      <c r="P811" s="113">
        <f t="shared" si="507"/>
        <v>188.93018709</v>
      </c>
      <c r="Q811" s="167">
        <f t="shared" si="519"/>
        <v>0</v>
      </c>
      <c r="R811" s="168">
        <f t="shared" si="516"/>
        <v>0</v>
      </c>
      <c r="S811" s="113">
        <f t="shared" si="508"/>
        <v>0</v>
      </c>
      <c r="T811" s="123">
        <f t="shared" si="517"/>
        <v>9.4700000000000006E-2</v>
      </c>
      <c r="U811" s="121">
        <f t="shared" si="524"/>
        <v>1</v>
      </c>
      <c r="V811" s="121">
        <v>252</v>
      </c>
      <c r="W811" s="120">
        <f t="shared" si="509"/>
        <v>1.000359113</v>
      </c>
      <c r="X811" s="113">
        <f t="shared" si="510"/>
        <v>6.7847279999999996E-2</v>
      </c>
      <c r="Y811" s="113">
        <f t="shared" si="511"/>
        <v>0</v>
      </c>
      <c r="Z811" s="126" t="str">
        <f t="shared" si="520"/>
        <v>A+J=</v>
      </c>
      <c r="AA811" s="118">
        <f t="shared" si="52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12"/>
        <v>45049</v>
      </c>
      <c r="B812" s="113">
        <f t="shared" si="504"/>
        <v>189.13280362</v>
      </c>
      <c r="C812" s="183">
        <f t="shared" si="522"/>
        <v>157.65619164264064</v>
      </c>
      <c r="D812" s="114">
        <f t="shared" si="513"/>
        <v>6563.07</v>
      </c>
      <c r="E812" s="115">
        <f t="shared" si="526"/>
        <v>6609.67</v>
      </c>
      <c r="F812" s="116">
        <f t="shared" si="527"/>
        <v>45005</v>
      </c>
      <c r="G812" s="117">
        <f t="shared" si="505"/>
        <v>7.1003356660832573E-3</v>
      </c>
      <c r="H812" s="118">
        <f t="shared" si="518"/>
        <v>45068</v>
      </c>
      <c r="I812" s="118">
        <f t="shared" si="506"/>
        <v>45068</v>
      </c>
      <c r="J812" s="119">
        <f t="shared" si="514"/>
        <v>20</v>
      </c>
      <c r="K812" s="119">
        <f t="shared" si="503"/>
        <v>7</v>
      </c>
      <c r="L812" s="8">
        <f t="shared" si="515"/>
        <v>1.0024793999999999</v>
      </c>
      <c r="M812" s="120">
        <f t="shared" si="528"/>
        <v>1.0083999100000001</v>
      </c>
      <c r="N812" s="120">
        <f t="shared" si="523"/>
        <v>1.1958274183149551</v>
      </c>
      <c r="O812" s="113">
        <f t="shared" si="525"/>
        <v>1.19879235</v>
      </c>
      <c r="P812" s="113">
        <f t="shared" si="507"/>
        <v>188.99703647000001</v>
      </c>
      <c r="Q812" s="167">
        <f t="shared" si="519"/>
        <v>0</v>
      </c>
      <c r="R812" s="168">
        <f t="shared" si="516"/>
        <v>0</v>
      </c>
      <c r="S812" s="113">
        <f t="shared" si="508"/>
        <v>0</v>
      </c>
      <c r="T812" s="123">
        <f t="shared" si="517"/>
        <v>9.4700000000000006E-2</v>
      </c>
      <c r="U812" s="121">
        <f t="shared" si="524"/>
        <v>2</v>
      </c>
      <c r="V812" s="121">
        <v>252</v>
      </c>
      <c r="W812" s="120">
        <f t="shared" si="509"/>
        <v>1.0007183559999999</v>
      </c>
      <c r="X812" s="113">
        <f t="shared" si="510"/>
        <v>0.13576715</v>
      </c>
      <c r="Y812" s="113">
        <f t="shared" si="511"/>
        <v>0</v>
      </c>
      <c r="Z812" s="126" t="str">
        <f t="shared" si="520"/>
        <v>A+J=</v>
      </c>
      <c r="AA812" s="118">
        <f t="shared" si="52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12"/>
        <v>45050</v>
      </c>
      <c r="B813" s="113">
        <f t="shared" si="504"/>
        <v>189.26766719</v>
      </c>
      <c r="C813" s="183">
        <f t="shared" si="522"/>
        <v>157.65619164264064</v>
      </c>
      <c r="D813" s="114">
        <f t="shared" si="513"/>
        <v>6563.07</v>
      </c>
      <c r="E813" s="115">
        <f t="shared" si="526"/>
        <v>6609.67</v>
      </c>
      <c r="F813" s="116">
        <f t="shared" si="527"/>
        <v>45005</v>
      </c>
      <c r="G813" s="117">
        <f t="shared" si="505"/>
        <v>7.1003356660832573E-3</v>
      </c>
      <c r="H813" s="118">
        <f t="shared" si="518"/>
        <v>45068</v>
      </c>
      <c r="I813" s="118">
        <f t="shared" si="506"/>
        <v>45068</v>
      </c>
      <c r="J813" s="119">
        <f t="shared" si="514"/>
        <v>20</v>
      </c>
      <c r="K813" s="119">
        <f t="shared" si="503"/>
        <v>8</v>
      </c>
      <c r="L813" s="8">
        <f t="shared" si="515"/>
        <v>1.0028341000000001</v>
      </c>
      <c r="M813" s="120">
        <f t="shared" si="528"/>
        <v>1.0083999100000001</v>
      </c>
      <c r="N813" s="120">
        <f t="shared" si="523"/>
        <v>1.1958274183149551</v>
      </c>
      <c r="O813" s="113">
        <f t="shared" si="525"/>
        <v>1.1992165100000001</v>
      </c>
      <c r="P813" s="113">
        <f t="shared" si="507"/>
        <v>189.06390791999999</v>
      </c>
      <c r="Q813" s="167">
        <f t="shared" si="519"/>
        <v>0</v>
      </c>
      <c r="R813" s="168">
        <f t="shared" si="516"/>
        <v>0</v>
      </c>
      <c r="S813" s="113">
        <f t="shared" si="508"/>
        <v>0</v>
      </c>
      <c r="T813" s="123">
        <f t="shared" si="517"/>
        <v>9.4700000000000006E-2</v>
      </c>
      <c r="U813" s="121">
        <f t="shared" si="524"/>
        <v>3</v>
      </c>
      <c r="V813" s="121">
        <v>252</v>
      </c>
      <c r="W813" s="120">
        <f t="shared" si="509"/>
        <v>1.001077727</v>
      </c>
      <c r="X813" s="113">
        <f t="shared" si="510"/>
        <v>0.20375926999999999</v>
      </c>
      <c r="Y813" s="113">
        <f t="shared" si="511"/>
        <v>0</v>
      </c>
      <c r="Z813" s="126" t="str">
        <f t="shared" si="520"/>
        <v>A+J=</v>
      </c>
      <c r="AA813" s="118">
        <f t="shared" si="52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12"/>
        <v>45051</v>
      </c>
      <c r="B814" s="113">
        <f t="shared" si="504"/>
        <v>189.40262709999999</v>
      </c>
      <c r="C814" s="183">
        <f t="shared" si="522"/>
        <v>157.65619164264064</v>
      </c>
      <c r="D814" s="114">
        <f t="shared" si="513"/>
        <v>6563.07</v>
      </c>
      <c r="E814" s="115">
        <f t="shared" si="526"/>
        <v>6609.67</v>
      </c>
      <c r="F814" s="116">
        <f t="shared" si="527"/>
        <v>45005</v>
      </c>
      <c r="G814" s="117">
        <f t="shared" si="505"/>
        <v>7.1003356660832573E-3</v>
      </c>
      <c r="H814" s="118">
        <f t="shared" si="518"/>
        <v>45068</v>
      </c>
      <c r="I814" s="118">
        <f t="shared" si="506"/>
        <v>45068</v>
      </c>
      <c r="J814" s="119">
        <f t="shared" si="514"/>
        <v>20</v>
      </c>
      <c r="K814" s="119">
        <f t="shared" ref="K814:K877" si="529">(J814-(NETWORKDAYS(A814,I814,AD$148:AD$502)-1))</f>
        <v>9</v>
      </c>
      <c r="L814" s="8">
        <f t="shared" si="515"/>
        <v>1.0031889300000001</v>
      </c>
      <c r="M814" s="120">
        <f t="shared" si="528"/>
        <v>1.0083999100000001</v>
      </c>
      <c r="N814" s="120">
        <f t="shared" si="523"/>
        <v>1.1958274183149551</v>
      </c>
      <c r="O814" s="113">
        <f t="shared" si="525"/>
        <v>1.1996408199999999</v>
      </c>
      <c r="P814" s="113">
        <f t="shared" si="507"/>
        <v>189.13080302</v>
      </c>
      <c r="Q814" s="167">
        <f t="shared" si="519"/>
        <v>0</v>
      </c>
      <c r="R814" s="168">
        <f t="shared" si="516"/>
        <v>0</v>
      </c>
      <c r="S814" s="113">
        <f t="shared" si="508"/>
        <v>0</v>
      </c>
      <c r="T814" s="123">
        <f t="shared" si="517"/>
        <v>9.4700000000000006E-2</v>
      </c>
      <c r="U814" s="121">
        <f t="shared" si="524"/>
        <v>4</v>
      </c>
      <c r="V814" s="121">
        <v>252</v>
      </c>
      <c r="W814" s="120">
        <f t="shared" si="509"/>
        <v>1.0014372279999999</v>
      </c>
      <c r="X814" s="113">
        <f t="shared" si="510"/>
        <v>0.27182408000000002</v>
      </c>
      <c r="Y814" s="113">
        <f t="shared" si="511"/>
        <v>0</v>
      </c>
      <c r="Z814" s="126" t="str">
        <f t="shared" si="520"/>
        <v>A+J=</v>
      </c>
      <c r="AA814" s="118">
        <f t="shared" si="52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12"/>
        <v>45052</v>
      </c>
      <c r="B815" s="113">
        <f t="shared" si="504"/>
        <v>189.53768300999999</v>
      </c>
      <c r="C815" s="183">
        <f t="shared" si="522"/>
        <v>157.65619164264064</v>
      </c>
      <c r="D815" s="114">
        <f t="shared" si="513"/>
        <v>6563.07</v>
      </c>
      <c r="E815" s="115">
        <f t="shared" si="526"/>
        <v>6609.67</v>
      </c>
      <c r="F815" s="116">
        <f t="shared" si="527"/>
        <v>45005</v>
      </c>
      <c r="G815" s="117">
        <f t="shared" si="505"/>
        <v>7.1003356660832573E-3</v>
      </c>
      <c r="H815" s="118">
        <f t="shared" si="518"/>
        <v>45068</v>
      </c>
      <c r="I815" s="118">
        <f t="shared" si="506"/>
        <v>45068</v>
      </c>
      <c r="J815" s="119">
        <f t="shared" si="514"/>
        <v>20</v>
      </c>
      <c r="K815" s="119">
        <f t="shared" si="529"/>
        <v>10</v>
      </c>
      <c r="L815" s="8">
        <f t="shared" si="515"/>
        <v>1.0035438800000001</v>
      </c>
      <c r="M815" s="120">
        <f t="shared" si="528"/>
        <v>1.0083999100000001</v>
      </c>
      <c r="N815" s="120">
        <f t="shared" si="523"/>
        <v>1.1958274183149551</v>
      </c>
      <c r="O815" s="113">
        <f t="shared" si="525"/>
        <v>1.20006528</v>
      </c>
      <c r="P815" s="113">
        <f t="shared" si="507"/>
        <v>189.19772176000001</v>
      </c>
      <c r="Q815" s="167">
        <f t="shared" si="519"/>
        <v>0</v>
      </c>
      <c r="R815" s="168">
        <f t="shared" si="516"/>
        <v>0</v>
      </c>
      <c r="S815" s="113">
        <f t="shared" si="508"/>
        <v>0</v>
      </c>
      <c r="T815" s="123">
        <f t="shared" si="517"/>
        <v>9.4700000000000006E-2</v>
      </c>
      <c r="U815" s="121">
        <f t="shared" si="524"/>
        <v>5</v>
      </c>
      <c r="V815" s="121">
        <v>252</v>
      </c>
      <c r="W815" s="120">
        <f t="shared" si="509"/>
        <v>1.001796857</v>
      </c>
      <c r="X815" s="113">
        <f t="shared" si="510"/>
        <v>0.33996124999999999</v>
      </c>
      <c r="Y815" s="113">
        <f t="shared" si="511"/>
        <v>0</v>
      </c>
      <c r="Z815" s="126" t="str">
        <f t="shared" si="520"/>
        <v>A+J=</v>
      </c>
      <c r="AA815" s="118">
        <f t="shared" si="52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12"/>
        <v>45053</v>
      </c>
      <c r="B816" s="113">
        <f t="shared" si="504"/>
        <v>189.53768300999999</v>
      </c>
      <c r="C816" s="183">
        <f t="shared" si="522"/>
        <v>157.65619164264064</v>
      </c>
      <c r="D816" s="114">
        <f t="shared" si="513"/>
        <v>6563.07</v>
      </c>
      <c r="E816" s="115">
        <f t="shared" si="526"/>
        <v>6609.67</v>
      </c>
      <c r="F816" s="116">
        <f t="shared" si="527"/>
        <v>45005</v>
      </c>
      <c r="G816" s="117">
        <f t="shared" si="505"/>
        <v>7.1003356660832573E-3</v>
      </c>
      <c r="H816" s="118">
        <f t="shared" si="518"/>
        <v>45068</v>
      </c>
      <c r="I816" s="118">
        <f t="shared" si="506"/>
        <v>45068</v>
      </c>
      <c r="J816" s="119">
        <f t="shared" si="514"/>
        <v>20</v>
      </c>
      <c r="K816" s="119">
        <f t="shared" si="529"/>
        <v>10</v>
      </c>
      <c r="L816" s="8">
        <f t="shared" si="515"/>
        <v>1.0035438800000001</v>
      </c>
      <c r="M816" s="120">
        <f t="shared" si="528"/>
        <v>1.0083999100000001</v>
      </c>
      <c r="N816" s="120">
        <f t="shared" si="523"/>
        <v>1.1958274183149551</v>
      </c>
      <c r="O816" s="113">
        <f t="shared" si="525"/>
        <v>1.20006528</v>
      </c>
      <c r="P816" s="113">
        <f t="shared" si="507"/>
        <v>189.19772176000001</v>
      </c>
      <c r="Q816" s="167">
        <f t="shared" si="519"/>
        <v>0</v>
      </c>
      <c r="R816" s="168">
        <f t="shared" si="516"/>
        <v>0</v>
      </c>
      <c r="S816" s="113">
        <f t="shared" si="508"/>
        <v>0</v>
      </c>
      <c r="T816" s="123">
        <f t="shared" si="517"/>
        <v>9.4700000000000006E-2</v>
      </c>
      <c r="U816" s="121">
        <f t="shared" si="524"/>
        <v>5</v>
      </c>
      <c r="V816" s="121">
        <v>252</v>
      </c>
      <c r="W816" s="120">
        <f t="shared" si="509"/>
        <v>1.001796857</v>
      </c>
      <c r="X816" s="113">
        <f t="shared" si="510"/>
        <v>0.33996124999999999</v>
      </c>
      <c r="Y816" s="113">
        <f t="shared" si="511"/>
        <v>0</v>
      </c>
      <c r="Z816" s="126" t="str">
        <f t="shared" si="520"/>
        <v>A+J=</v>
      </c>
      <c r="AA816" s="118">
        <f t="shared" si="52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12"/>
        <v>45054</v>
      </c>
      <c r="B817" s="113">
        <f t="shared" si="504"/>
        <v>189.53768300999999</v>
      </c>
      <c r="C817" s="183">
        <f t="shared" si="522"/>
        <v>157.65619164264064</v>
      </c>
      <c r="D817" s="114">
        <f t="shared" si="513"/>
        <v>6563.07</v>
      </c>
      <c r="E817" s="115">
        <f t="shared" si="526"/>
        <v>6609.67</v>
      </c>
      <c r="F817" s="116">
        <f t="shared" si="527"/>
        <v>45005</v>
      </c>
      <c r="G817" s="117">
        <f t="shared" si="505"/>
        <v>7.1003356660832573E-3</v>
      </c>
      <c r="H817" s="118">
        <f t="shared" si="518"/>
        <v>45068</v>
      </c>
      <c r="I817" s="118">
        <f t="shared" si="506"/>
        <v>45068</v>
      </c>
      <c r="J817" s="119">
        <f t="shared" si="514"/>
        <v>20</v>
      </c>
      <c r="K817" s="119">
        <f t="shared" si="529"/>
        <v>10</v>
      </c>
      <c r="L817" s="8">
        <f t="shared" si="515"/>
        <v>1.0035438800000001</v>
      </c>
      <c r="M817" s="120">
        <f t="shared" si="528"/>
        <v>1.0083999100000001</v>
      </c>
      <c r="N817" s="120">
        <f t="shared" si="523"/>
        <v>1.1958274183149551</v>
      </c>
      <c r="O817" s="113">
        <f t="shared" si="525"/>
        <v>1.20006528</v>
      </c>
      <c r="P817" s="113">
        <f t="shared" si="507"/>
        <v>189.19772176000001</v>
      </c>
      <c r="Q817" s="167">
        <f t="shared" si="519"/>
        <v>0</v>
      </c>
      <c r="R817" s="168">
        <f t="shared" si="516"/>
        <v>0</v>
      </c>
      <c r="S817" s="113">
        <f t="shared" si="508"/>
        <v>0</v>
      </c>
      <c r="T817" s="123">
        <f t="shared" si="517"/>
        <v>9.4700000000000006E-2</v>
      </c>
      <c r="U817" s="121">
        <f t="shared" si="524"/>
        <v>5</v>
      </c>
      <c r="V817" s="121">
        <v>252</v>
      </c>
      <c r="W817" s="120">
        <f t="shared" si="509"/>
        <v>1.001796857</v>
      </c>
      <c r="X817" s="113">
        <f t="shared" si="510"/>
        <v>0.33996124999999999</v>
      </c>
      <c r="Y817" s="113">
        <f t="shared" si="511"/>
        <v>0</v>
      </c>
      <c r="Z817" s="126" t="str">
        <f t="shared" si="520"/>
        <v>A+J=</v>
      </c>
      <c r="AA817" s="118">
        <f t="shared" si="52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12"/>
        <v>45055</v>
      </c>
      <c r="B818" s="113">
        <f t="shared" si="504"/>
        <v>189.67283692999999</v>
      </c>
      <c r="C818" s="183">
        <f t="shared" si="522"/>
        <v>157.65619164264064</v>
      </c>
      <c r="D818" s="114">
        <f t="shared" si="513"/>
        <v>6563.07</v>
      </c>
      <c r="E818" s="115">
        <f t="shared" si="526"/>
        <v>6609.67</v>
      </c>
      <c r="F818" s="116">
        <f t="shared" si="527"/>
        <v>45005</v>
      </c>
      <c r="G818" s="117">
        <f t="shared" si="505"/>
        <v>7.1003356660832573E-3</v>
      </c>
      <c r="H818" s="118">
        <f t="shared" si="518"/>
        <v>45068</v>
      </c>
      <c r="I818" s="118">
        <f t="shared" si="506"/>
        <v>45068</v>
      </c>
      <c r="J818" s="119">
        <f t="shared" si="514"/>
        <v>20</v>
      </c>
      <c r="K818" s="119">
        <f t="shared" si="529"/>
        <v>11</v>
      </c>
      <c r="L818" s="8">
        <f t="shared" si="515"/>
        <v>1.0038989599999999</v>
      </c>
      <c r="M818" s="120">
        <f t="shared" si="528"/>
        <v>1.0083999100000001</v>
      </c>
      <c r="N818" s="120">
        <f t="shared" si="523"/>
        <v>1.1958274183149551</v>
      </c>
      <c r="O818" s="113">
        <f t="shared" si="525"/>
        <v>1.2004899</v>
      </c>
      <c r="P818" s="113">
        <f t="shared" si="507"/>
        <v>189.26466572999999</v>
      </c>
      <c r="Q818" s="167">
        <f t="shared" si="519"/>
        <v>0</v>
      </c>
      <c r="R818" s="168">
        <f t="shared" si="516"/>
        <v>0</v>
      </c>
      <c r="S818" s="113">
        <f t="shared" si="508"/>
        <v>0</v>
      </c>
      <c r="T818" s="123">
        <f t="shared" si="517"/>
        <v>9.4700000000000006E-2</v>
      </c>
      <c r="U818" s="121">
        <f t="shared" si="524"/>
        <v>6</v>
      </c>
      <c r="V818" s="121">
        <v>252</v>
      </c>
      <c r="W818" s="120">
        <f t="shared" si="509"/>
        <v>1.0021566159999999</v>
      </c>
      <c r="X818" s="113">
        <f t="shared" si="510"/>
        <v>0.40817120000000001</v>
      </c>
      <c r="Y818" s="113">
        <f t="shared" si="511"/>
        <v>0</v>
      </c>
      <c r="Z818" s="126" t="str">
        <f t="shared" si="520"/>
        <v>A+J=</v>
      </c>
      <c r="AA818" s="118">
        <f t="shared" si="52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12"/>
        <v>45056</v>
      </c>
      <c r="B819" s="113">
        <f t="shared" si="504"/>
        <v>189.80808716000001</v>
      </c>
      <c r="C819" s="183">
        <f t="shared" si="522"/>
        <v>157.65619164264064</v>
      </c>
      <c r="D819" s="114">
        <f t="shared" si="513"/>
        <v>6563.07</v>
      </c>
      <c r="E819" s="115">
        <f t="shared" si="526"/>
        <v>6609.67</v>
      </c>
      <c r="F819" s="116">
        <f t="shared" si="527"/>
        <v>45005</v>
      </c>
      <c r="G819" s="117">
        <f t="shared" si="505"/>
        <v>7.1003356660832573E-3</v>
      </c>
      <c r="H819" s="118">
        <f t="shared" si="518"/>
        <v>45068</v>
      </c>
      <c r="I819" s="118">
        <f t="shared" si="506"/>
        <v>45068</v>
      </c>
      <c r="J819" s="119">
        <f t="shared" si="514"/>
        <v>20</v>
      </c>
      <c r="K819" s="119">
        <f t="shared" si="529"/>
        <v>12</v>
      </c>
      <c r="L819" s="8">
        <f t="shared" si="515"/>
        <v>1.0042541700000001</v>
      </c>
      <c r="M819" s="120">
        <f t="shared" si="528"/>
        <v>1.0083999100000001</v>
      </c>
      <c r="N819" s="120">
        <f t="shared" si="523"/>
        <v>1.1958274183149551</v>
      </c>
      <c r="O819" s="113">
        <f t="shared" si="525"/>
        <v>1.20091467</v>
      </c>
      <c r="P819" s="113">
        <f t="shared" si="507"/>
        <v>189.33163335</v>
      </c>
      <c r="Q819" s="167">
        <f t="shared" si="519"/>
        <v>0</v>
      </c>
      <c r="R819" s="168">
        <f t="shared" si="516"/>
        <v>0</v>
      </c>
      <c r="S819" s="113">
        <f t="shared" si="508"/>
        <v>0</v>
      </c>
      <c r="T819" s="123">
        <f t="shared" si="517"/>
        <v>9.4700000000000006E-2</v>
      </c>
      <c r="U819" s="121">
        <f t="shared" si="524"/>
        <v>7</v>
      </c>
      <c r="V819" s="121">
        <v>252</v>
      </c>
      <c r="W819" s="120">
        <f t="shared" si="509"/>
        <v>1.0025165039999999</v>
      </c>
      <c r="X819" s="113">
        <f t="shared" si="510"/>
        <v>0.47645380999999998</v>
      </c>
      <c r="Y819" s="113">
        <f t="shared" si="511"/>
        <v>0</v>
      </c>
      <c r="Z819" s="126" t="str">
        <f t="shared" si="520"/>
        <v>A+J=</v>
      </c>
      <c r="AA819" s="118">
        <f t="shared" si="52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12"/>
        <v>45057</v>
      </c>
      <c r="B820" s="113">
        <f t="shared" si="504"/>
        <v>189.94343215999999</v>
      </c>
      <c r="C820" s="183">
        <f t="shared" si="522"/>
        <v>157.65619164264064</v>
      </c>
      <c r="D820" s="114">
        <f t="shared" si="513"/>
        <v>6563.07</v>
      </c>
      <c r="E820" s="115">
        <f t="shared" si="526"/>
        <v>6609.67</v>
      </c>
      <c r="F820" s="116">
        <f t="shared" si="527"/>
        <v>45005</v>
      </c>
      <c r="G820" s="117">
        <f t="shared" si="505"/>
        <v>7.1003356660832573E-3</v>
      </c>
      <c r="H820" s="118">
        <f t="shared" si="518"/>
        <v>45068</v>
      </c>
      <c r="I820" s="118">
        <f t="shared" si="506"/>
        <v>45068</v>
      </c>
      <c r="J820" s="119">
        <f t="shared" si="514"/>
        <v>20</v>
      </c>
      <c r="K820" s="119">
        <f t="shared" si="529"/>
        <v>13</v>
      </c>
      <c r="L820" s="8">
        <f t="shared" si="515"/>
        <v>1.0046094999999999</v>
      </c>
      <c r="M820" s="120">
        <f t="shared" si="528"/>
        <v>1.0083999100000001</v>
      </c>
      <c r="N820" s="120">
        <f t="shared" si="523"/>
        <v>1.1958274183149551</v>
      </c>
      <c r="O820" s="113">
        <f t="shared" si="525"/>
        <v>1.20133958</v>
      </c>
      <c r="P820" s="113">
        <f t="shared" si="507"/>
        <v>189.39862305</v>
      </c>
      <c r="Q820" s="167">
        <f t="shared" si="519"/>
        <v>0</v>
      </c>
      <c r="R820" s="168">
        <f t="shared" si="516"/>
        <v>0</v>
      </c>
      <c r="S820" s="113">
        <f t="shared" si="508"/>
        <v>0</v>
      </c>
      <c r="T820" s="123">
        <f t="shared" si="517"/>
        <v>9.4700000000000006E-2</v>
      </c>
      <c r="U820" s="121">
        <f t="shared" si="524"/>
        <v>8</v>
      </c>
      <c r="V820" s="121">
        <v>252</v>
      </c>
      <c r="W820" s="120">
        <f t="shared" si="509"/>
        <v>1.0028765209999999</v>
      </c>
      <c r="X820" s="113">
        <f t="shared" si="510"/>
        <v>0.54480910999999999</v>
      </c>
      <c r="Y820" s="113">
        <f t="shared" si="511"/>
        <v>0</v>
      </c>
      <c r="Z820" s="126" t="str">
        <f t="shared" si="520"/>
        <v>A+J=</v>
      </c>
      <c r="AA820" s="118">
        <f t="shared" si="52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12"/>
        <v>45058</v>
      </c>
      <c r="B821" s="113">
        <f t="shared" si="504"/>
        <v>190.07887374999999</v>
      </c>
      <c r="C821" s="183">
        <f t="shared" si="522"/>
        <v>157.65619164264064</v>
      </c>
      <c r="D821" s="114">
        <f t="shared" si="513"/>
        <v>6563.07</v>
      </c>
      <c r="E821" s="115">
        <f t="shared" si="526"/>
        <v>6609.67</v>
      </c>
      <c r="F821" s="116">
        <f t="shared" si="527"/>
        <v>45005</v>
      </c>
      <c r="G821" s="117">
        <f t="shared" si="505"/>
        <v>7.1003356660832573E-3</v>
      </c>
      <c r="H821" s="118">
        <f t="shared" si="518"/>
        <v>45068</v>
      </c>
      <c r="I821" s="118">
        <f t="shared" si="506"/>
        <v>45068</v>
      </c>
      <c r="J821" s="119">
        <f t="shared" si="514"/>
        <v>20</v>
      </c>
      <c r="K821" s="119">
        <f t="shared" si="529"/>
        <v>14</v>
      </c>
      <c r="L821" s="8">
        <f t="shared" si="515"/>
        <v>1.00496495</v>
      </c>
      <c r="M821" s="120">
        <f t="shared" si="528"/>
        <v>1.0083999100000001</v>
      </c>
      <c r="N821" s="120">
        <f t="shared" si="523"/>
        <v>1.1958274183149551</v>
      </c>
      <c r="O821" s="113">
        <f t="shared" si="525"/>
        <v>1.2017646399999999</v>
      </c>
      <c r="P821" s="113">
        <f t="shared" si="507"/>
        <v>189.46563638999999</v>
      </c>
      <c r="Q821" s="167">
        <f t="shared" si="519"/>
        <v>0</v>
      </c>
      <c r="R821" s="168">
        <f t="shared" si="516"/>
        <v>0</v>
      </c>
      <c r="S821" s="113">
        <f t="shared" si="508"/>
        <v>0</v>
      </c>
      <c r="T821" s="123">
        <f t="shared" si="517"/>
        <v>9.4700000000000006E-2</v>
      </c>
      <c r="U821" s="121">
        <f t="shared" si="524"/>
        <v>9</v>
      </c>
      <c r="V821" s="121">
        <v>252</v>
      </c>
      <c r="W821" s="120">
        <f t="shared" si="509"/>
        <v>1.003236668</v>
      </c>
      <c r="X821" s="113">
        <f t="shared" si="510"/>
        <v>0.61323735999999995</v>
      </c>
      <c r="Y821" s="113">
        <f t="shared" si="511"/>
        <v>0</v>
      </c>
      <c r="Z821" s="126" t="str">
        <f t="shared" si="520"/>
        <v>A+J=</v>
      </c>
      <c r="AA821" s="118">
        <f t="shared" si="52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12"/>
        <v>45059</v>
      </c>
      <c r="B822" s="113">
        <f t="shared" si="504"/>
        <v>190.21441179000001</v>
      </c>
      <c r="C822" s="183">
        <f t="shared" si="522"/>
        <v>157.65619164264064</v>
      </c>
      <c r="D822" s="114">
        <f t="shared" si="513"/>
        <v>6563.07</v>
      </c>
      <c r="E822" s="115">
        <f t="shared" si="526"/>
        <v>6609.67</v>
      </c>
      <c r="F822" s="116">
        <f t="shared" si="527"/>
        <v>45005</v>
      </c>
      <c r="G822" s="117">
        <f t="shared" si="505"/>
        <v>7.1003356660832573E-3</v>
      </c>
      <c r="H822" s="118">
        <f t="shared" si="518"/>
        <v>45068</v>
      </c>
      <c r="I822" s="118">
        <f t="shared" si="506"/>
        <v>45068</v>
      </c>
      <c r="J822" s="119">
        <f t="shared" si="514"/>
        <v>20</v>
      </c>
      <c r="K822" s="119">
        <f t="shared" si="529"/>
        <v>15</v>
      </c>
      <c r="L822" s="8">
        <f t="shared" si="515"/>
        <v>1.0053205300000001</v>
      </c>
      <c r="M822" s="120">
        <f t="shared" si="528"/>
        <v>1.0083999100000001</v>
      </c>
      <c r="N822" s="120">
        <f t="shared" si="523"/>
        <v>1.1958274183149551</v>
      </c>
      <c r="O822" s="113">
        <f t="shared" si="525"/>
        <v>1.2021898499999999</v>
      </c>
      <c r="P822" s="113">
        <f t="shared" si="507"/>
        <v>189.53267338000001</v>
      </c>
      <c r="Q822" s="167">
        <f t="shared" si="519"/>
        <v>0</v>
      </c>
      <c r="R822" s="168">
        <f t="shared" si="516"/>
        <v>0</v>
      </c>
      <c r="S822" s="113">
        <f t="shared" si="508"/>
        <v>0</v>
      </c>
      <c r="T822" s="123">
        <f t="shared" si="517"/>
        <v>9.4700000000000006E-2</v>
      </c>
      <c r="U822" s="121">
        <f t="shared" si="524"/>
        <v>10</v>
      </c>
      <c r="V822" s="121">
        <v>252</v>
      </c>
      <c r="W822" s="120">
        <f t="shared" si="509"/>
        <v>1.0035969440000001</v>
      </c>
      <c r="X822" s="113">
        <f t="shared" si="510"/>
        <v>0.68173841000000002</v>
      </c>
      <c r="Y822" s="113">
        <f t="shared" si="511"/>
        <v>0</v>
      </c>
      <c r="Z822" s="126" t="str">
        <f t="shared" si="520"/>
        <v>A+J=</v>
      </c>
      <c r="AA822" s="118">
        <f t="shared" si="52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12"/>
        <v>45060</v>
      </c>
      <c r="B823" s="113">
        <f t="shared" si="504"/>
        <v>190.21441179000001</v>
      </c>
      <c r="C823" s="183">
        <f t="shared" si="522"/>
        <v>157.65619164264064</v>
      </c>
      <c r="D823" s="114">
        <f t="shared" si="513"/>
        <v>6563.07</v>
      </c>
      <c r="E823" s="115">
        <f t="shared" si="526"/>
        <v>6609.67</v>
      </c>
      <c r="F823" s="116">
        <f t="shared" si="527"/>
        <v>45005</v>
      </c>
      <c r="G823" s="117">
        <f t="shared" si="505"/>
        <v>7.1003356660832573E-3</v>
      </c>
      <c r="H823" s="118">
        <f t="shared" si="518"/>
        <v>45068</v>
      </c>
      <c r="I823" s="118">
        <f t="shared" si="506"/>
        <v>45068</v>
      </c>
      <c r="J823" s="119">
        <f t="shared" si="514"/>
        <v>20</v>
      </c>
      <c r="K823" s="119">
        <f t="shared" si="529"/>
        <v>15</v>
      </c>
      <c r="L823" s="8">
        <f t="shared" si="515"/>
        <v>1.0053205300000001</v>
      </c>
      <c r="M823" s="120">
        <f t="shared" si="528"/>
        <v>1.0083999100000001</v>
      </c>
      <c r="N823" s="120">
        <f t="shared" si="523"/>
        <v>1.1958274183149551</v>
      </c>
      <c r="O823" s="113">
        <f t="shared" si="525"/>
        <v>1.2021898499999999</v>
      </c>
      <c r="P823" s="113">
        <f t="shared" si="507"/>
        <v>189.53267338000001</v>
      </c>
      <c r="Q823" s="167">
        <f t="shared" si="519"/>
        <v>0</v>
      </c>
      <c r="R823" s="168">
        <f t="shared" si="516"/>
        <v>0</v>
      </c>
      <c r="S823" s="113">
        <f t="shared" si="508"/>
        <v>0</v>
      </c>
      <c r="T823" s="123">
        <f t="shared" si="517"/>
        <v>9.4700000000000006E-2</v>
      </c>
      <c r="U823" s="121">
        <f t="shared" si="524"/>
        <v>10</v>
      </c>
      <c r="V823" s="121">
        <v>252</v>
      </c>
      <c r="W823" s="120">
        <f t="shared" si="509"/>
        <v>1.0035969440000001</v>
      </c>
      <c r="X823" s="113">
        <f t="shared" si="510"/>
        <v>0.68173841000000002</v>
      </c>
      <c r="Y823" s="113">
        <f t="shared" si="511"/>
        <v>0</v>
      </c>
      <c r="Z823" s="126" t="str">
        <f t="shared" si="520"/>
        <v>A+J=</v>
      </c>
      <c r="AA823" s="118">
        <f t="shared" si="52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12"/>
        <v>45061</v>
      </c>
      <c r="B824" s="113">
        <f t="shared" si="504"/>
        <v>190.21441179000001</v>
      </c>
      <c r="C824" s="183">
        <f t="shared" si="522"/>
        <v>157.65619164264064</v>
      </c>
      <c r="D824" s="114">
        <f t="shared" si="513"/>
        <v>6563.07</v>
      </c>
      <c r="E824" s="115">
        <f t="shared" si="526"/>
        <v>6609.67</v>
      </c>
      <c r="F824" s="116">
        <f t="shared" si="527"/>
        <v>45005</v>
      </c>
      <c r="G824" s="117">
        <f t="shared" si="505"/>
        <v>7.1003356660832573E-3</v>
      </c>
      <c r="H824" s="118">
        <f t="shared" si="518"/>
        <v>45068</v>
      </c>
      <c r="I824" s="118">
        <f t="shared" si="506"/>
        <v>45068</v>
      </c>
      <c r="J824" s="119">
        <f t="shared" si="514"/>
        <v>20</v>
      </c>
      <c r="K824" s="119">
        <f t="shared" si="529"/>
        <v>15</v>
      </c>
      <c r="L824" s="8">
        <f t="shared" si="515"/>
        <v>1.0053205300000001</v>
      </c>
      <c r="M824" s="120">
        <f t="shared" si="528"/>
        <v>1.0083999100000001</v>
      </c>
      <c r="N824" s="120">
        <f t="shared" si="523"/>
        <v>1.1958274183149551</v>
      </c>
      <c r="O824" s="113">
        <f t="shared" si="525"/>
        <v>1.2021898499999999</v>
      </c>
      <c r="P824" s="113">
        <f t="shared" si="507"/>
        <v>189.53267338000001</v>
      </c>
      <c r="Q824" s="167">
        <f t="shared" si="519"/>
        <v>0</v>
      </c>
      <c r="R824" s="168">
        <f t="shared" si="516"/>
        <v>0</v>
      </c>
      <c r="S824" s="113">
        <f t="shared" si="508"/>
        <v>0</v>
      </c>
      <c r="T824" s="123">
        <f t="shared" si="517"/>
        <v>9.4700000000000006E-2</v>
      </c>
      <c r="U824" s="121">
        <f t="shared" si="524"/>
        <v>10</v>
      </c>
      <c r="V824" s="121">
        <v>252</v>
      </c>
      <c r="W824" s="120">
        <f t="shared" si="509"/>
        <v>1.0035969440000001</v>
      </c>
      <c r="X824" s="113">
        <f t="shared" si="510"/>
        <v>0.68173841000000002</v>
      </c>
      <c r="Y824" s="113">
        <f t="shared" si="511"/>
        <v>0</v>
      </c>
      <c r="Z824" s="126" t="str">
        <f t="shared" si="520"/>
        <v>A+J=</v>
      </c>
      <c r="AA824" s="118">
        <f t="shared" si="52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12"/>
        <v>45062</v>
      </c>
      <c r="B825" s="113">
        <f t="shared" si="504"/>
        <v>190.35004791</v>
      </c>
      <c r="C825" s="183">
        <f t="shared" si="522"/>
        <v>157.65619164264064</v>
      </c>
      <c r="D825" s="114">
        <f t="shared" si="513"/>
        <v>6563.07</v>
      </c>
      <c r="E825" s="115">
        <f t="shared" si="526"/>
        <v>6609.67</v>
      </c>
      <c r="F825" s="116">
        <f t="shared" si="527"/>
        <v>45005</v>
      </c>
      <c r="G825" s="117">
        <f t="shared" si="505"/>
        <v>7.1003356660832573E-3</v>
      </c>
      <c r="H825" s="118">
        <f t="shared" si="518"/>
        <v>45068</v>
      </c>
      <c r="I825" s="118">
        <f t="shared" si="506"/>
        <v>45068</v>
      </c>
      <c r="J825" s="119">
        <f t="shared" si="514"/>
        <v>20</v>
      </c>
      <c r="K825" s="119">
        <f t="shared" si="529"/>
        <v>16</v>
      </c>
      <c r="L825" s="8">
        <f t="shared" si="515"/>
        <v>1.0056762400000001</v>
      </c>
      <c r="M825" s="120">
        <f t="shared" si="528"/>
        <v>1.0083999100000001</v>
      </c>
      <c r="N825" s="120">
        <f t="shared" si="523"/>
        <v>1.1958274183149551</v>
      </c>
      <c r="O825" s="113">
        <f t="shared" si="525"/>
        <v>1.20261522</v>
      </c>
      <c r="P825" s="113">
        <f t="shared" si="507"/>
        <v>189.59973558999999</v>
      </c>
      <c r="Q825" s="167">
        <f t="shared" si="519"/>
        <v>0</v>
      </c>
      <c r="R825" s="168">
        <f t="shared" si="516"/>
        <v>0</v>
      </c>
      <c r="S825" s="113">
        <f t="shared" si="508"/>
        <v>0</v>
      </c>
      <c r="T825" s="123">
        <f t="shared" si="517"/>
        <v>9.4700000000000006E-2</v>
      </c>
      <c r="U825" s="121">
        <f t="shared" si="524"/>
        <v>11</v>
      </c>
      <c r="V825" s="121">
        <v>252</v>
      </c>
      <c r="W825" s="120">
        <f t="shared" si="509"/>
        <v>1.003957349</v>
      </c>
      <c r="X825" s="113">
        <f t="shared" si="510"/>
        <v>0.75031232000000003</v>
      </c>
      <c r="Y825" s="113">
        <f t="shared" si="511"/>
        <v>0</v>
      </c>
      <c r="Z825" s="126" t="str">
        <f t="shared" si="520"/>
        <v>A+J=</v>
      </c>
      <c r="AA825" s="118">
        <f t="shared" si="52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12"/>
        <v>45063</v>
      </c>
      <c r="B826" s="113">
        <f t="shared" si="504"/>
        <v>190.48578058999999</v>
      </c>
      <c r="C826" s="183">
        <f t="shared" si="522"/>
        <v>157.65619164264064</v>
      </c>
      <c r="D826" s="114">
        <f t="shared" si="513"/>
        <v>6563.07</v>
      </c>
      <c r="E826" s="115">
        <f t="shared" si="526"/>
        <v>6609.67</v>
      </c>
      <c r="F826" s="116">
        <f t="shared" si="527"/>
        <v>45005</v>
      </c>
      <c r="G826" s="117">
        <f t="shared" si="505"/>
        <v>7.1003356660832573E-3</v>
      </c>
      <c r="H826" s="118">
        <f t="shared" si="518"/>
        <v>45068</v>
      </c>
      <c r="I826" s="118">
        <f t="shared" si="506"/>
        <v>45068</v>
      </c>
      <c r="J826" s="119">
        <f t="shared" si="514"/>
        <v>20</v>
      </c>
      <c r="K826" s="119">
        <f t="shared" si="529"/>
        <v>17</v>
      </c>
      <c r="L826" s="8">
        <f t="shared" si="515"/>
        <v>1.00603208</v>
      </c>
      <c r="M826" s="120">
        <f t="shared" si="528"/>
        <v>1.0083999100000001</v>
      </c>
      <c r="N826" s="120">
        <f t="shared" si="523"/>
        <v>1.1958274183149551</v>
      </c>
      <c r="O826" s="113">
        <f t="shared" si="525"/>
        <v>1.2030407400000001</v>
      </c>
      <c r="P826" s="113">
        <f t="shared" si="507"/>
        <v>189.66682144999999</v>
      </c>
      <c r="Q826" s="167">
        <f t="shared" si="519"/>
        <v>0</v>
      </c>
      <c r="R826" s="168">
        <f t="shared" si="516"/>
        <v>0</v>
      </c>
      <c r="S826" s="113">
        <f t="shared" si="508"/>
        <v>0</v>
      </c>
      <c r="T826" s="123">
        <f t="shared" si="517"/>
        <v>9.4700000000000006E-2</v>
      </c>
      <c r="U826" s="121">
        <f t="shared" si="524"/>
        <v>12</v>
      </c>
      <c r="V826" s="121">
        <v>252</v>
      </c>
      <c r="W826" s="120">
        <f t="shared" si="509"/>
        <v>1.0043178829999999</v>
      </c>
      <c r="X826" s="113">
        <f t="shared" si="510"/>
        <v>0.81895914000000003</v>
      </c>
      <c r="Y826" s="113">
        <f t="shared" si="511"/>
        <v>0</v>
      </c>
      <c r="Z826" s="126" t="str">
        <f t="shared" si="520"/>
        <v>A+J=</v>
      </c>
      <c r="AA826" s="118">
        <f t="shared" si="52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12"/>
        <v>45064</v>
      </c>
      <c r="B827" s="113">
        <f t="shared" si="504"/>
        <v>190.62160709</v>
      </c>
      <c r="C827" s="183">
        <f t="shared" si="522"/>
        <v>157.65619164264064</v>
      </c>
      <c r="D827" s="114">
        <f t="shared" si="513"/>
        <v>6563.07</v>
      </c>
      <c r="E827" s="115">
        <f t="shared" si="526"/>
        <v>6609.67</v>
      </c>
      <c r="F827" s="116">
        <f t="shared" si="527"/>
        <v>45005</v>
      </c>
      <c r="G827" s="117">
        <f t="shared" si="505"/>
        <v>7.1003356660832573E-3</v>
      </c>
      <c r="H827" s="118">
        <f t="shared" si="518"/>
        <v>45068</v>
      </c>
      <c r="I827" s="118">
        <f t="shared" si="506"/>
        <v>45068</v>
      </c>
      <c r="J827" s="119">
        <f t="shared" si="514"/>
        <v>20</v>
      </c>
      <c r="K827" s="119">
        <f t="shared" si="529"/>
        <v>18</v>
      </c>
      <c r="L827" s="8">
        <f t="shared" si="515"/>
        <v>1.0063880300000001</v>
      </c>
      <c r="M827" s="120">
        <f t="shared" si="528"/>
        <v>1.0083999100000001</v>
      </c>
      <c r="N827" s="120">
        <f t="shared" si="523"/>
        <v>1.1958274183149551</v>
      </c>
      <c r="O827" s="113">
        <f t="shared" si="525"/>
        <v>1.20346639</v>
      </c>
      <c r="P827" s="113">
        <f t="shared" si="507"/>
        <v>189.73392781000001</v>
      </c>
      <c r="Q827" s="167">
        <f t="shared" si="519"/>
        <v>0</v>
      </c>
      <c r="R827" s="168">
        <f t="shared" si="516"/>
        <v>0</v>
      </c>
      <c r="S827" s="113">
        <f t="shared" si="508"/>
        <v>0</v>
      </c>
      <c r="T827" s="123">
        <f t="shared" si="517"/>
        <v>9.4700000000000006E-2</v>
      </c>
      <c r="U827" s="121">
        <f t="shared" si="524"/>
        <v>13</v>
      </c>
      <c r="V827" s="121">
        <v>252</v>
      </c>
      <c r="W827" s="120">
        <f t="shared" si="509"/>
        <v>1.004678548</v>
      </c>
      <c r="X827" s="113">
        <f t="shared" si="510"/>
        <v>0.88767927999999996</v>
      </c>
      <c r="Y827" s="113">
        <f t="shared" si="511"/>
        <v>0</v>
      </c>
      <c r="Z827" s="126" t="str">
        <f t="shared" si="520"/>
        <v>A+J=</v>
      </c>
      <c r="AA827" s="118">
        <f t="shared" si="52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12"/>
        <v>45065</v>
      </c>
      <c r="B828" s="113">
        <f t="shared" si="504"/>
        <v>190.75753482000002</v>
      </c>
      <c r="C828" s="183">
        <f t="shared" si="522"/>
        <v>157.65619164264064</v>
      </c>
      <c r="D828" s="114">
        <f t="shared" si="513"/>
        <v>6563.07</v>
      </c>
      <c r="E828" s="115">
        <f t="shared" si="526"/>
        <v>6609.67</v>
      </c>
      <c r="F828" s="116">
        <f t="shared" si="527"/>
        <v>45005</v>
      </c>
      <c r="G828" s="117">
        <f t="shared" si="505"/>
        <v>7.1003356660832573E-3</v>
      </c>
      <c r="H828" s="118">
        <f t="shared" si="518"/>
        <v>45068</v>
      </c>
      <c r="I828" s="118">
        <f t="shared" si="506"/>
        <v>45068</v>
      </c>
      <c r="J828" s="119">
        <f t="shared" si="514"/>
        <v>20</v>
      </c>
      <c r="K828" s="119">
        <f t="shared" si="529"/>
        <v>19</v>
      </c>
      <c r="L828" s="8">
        <f t="shared" si="515"/>
        <v>1.00674412</v>
      </c>
      <c r="M828" s="120">
        <f t="shared" si="528"/>
        <v>1.0083999100000001</v>
      </c>
      <c r="N828" s="120">
        <f t="shared" si="523"/>
        <v>1.1958274183149551</v>
      </c>
      <c r="O828" s="113">
        <f t="shared" si="525"/>
        <v>1.20389222</v>
      </c>
      <c r="P828" s="113">
        <f t="shared" si="507"/>
        <v>189.80106255000001</v>
      </c>
      <c r="Q828" s="167">
        <f t="shared" si="519"/>
        <v>0</v>
      </c>
      <c r="R828" s="168">
        <f t="shared" si="516"/>
        <v>0</v>
      </c>
      <c r="S828" s="113">
        <f t="shared" si="508"/>
        <v>0</v>
      </c>
      <c r="T828" s="123">
        <f t="shared" si="517"/>
        <v>9.4700000000000006E-2</v>
      </c>
      <c r="U828" s="121">
        <f t="shared" si="524"/>
        <v>14</v>
      </c>
      <c r="V828" s="121">
        <v>252</v>
      </c>
      <c r="W828" s="120">
        <f t="shared" si="509"/>
        <v>1.005039341</v>
      </c>
      <c r="X828" s="113">
        <f t="shared" si="510"/>
        <v>0.95647227000000001</v>
      </c>
      <c r="Y828" s="113">
        <f t="shared" si="511"/>
        <v>0</v>
      </c>
      <c r="Z828" s="126" t="str">
        <f t="shared" si="520"/>
        <v>A+J=</v>
      </c>
      <c r="AA828" s="118">
        <f t="shared" si="52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12"/>
        <v>45066</v>
      </c>
      <c r="B829" s="113">
        <f t="shared" si="504"/>
        <v>190.89355628000001</v>
      </c>
      <c r="C829" s="183">
        <f t="shared" si="522"/>
        <v>157.65619164264064</v>
      </c>
      <c r="D829" s="114">
        <f t="shared" si="513"/>
        <v>6563.07</v>
      </c>
      <c r="E829" s="115">
        <f t="shared" si="526"/>
        <v>6609.67</v>
      </c>
      <c r="F829" s="116">
        <f t="shared" si="527"/>
        <v>45005</v>
      </c>
      <c r="G829" s="117">
        <f t="shared" si="505"/>
        <v>7.1003356660832573E-3</v>
      </c>
      <c r="H829" s="118">
        <f t="shared" si="518"/>
        <v>45097</v>
      </c>
      <c r="I829" s="118">
        <f t="shared" si="506"/>
        <v>45068</v>
      </c>
      <c r="J829" s="119">
        <f t="shared" si="514"/>
        <v>20</v>
      </c>
      <c r="K829" s="119">
        <f t="shared" si="529"/>
        <v>20</v>
      </c>
      <c r="L829" s="8">
        <f t="shared" si="515"/>
        <v>1.0071003300000001</v>
      </c>
      <c r="M829" s="120">
        <f t="shared" si="528"/>
        <v>1.0083999100000001</v>
      </c>
      <c r="N829" s="120">
        <f t="shared" si="523"/>
        <v>1.1958274183149551</v>
      </c>
      <c r="O829" s="113">
        <f t="shared" si="525"/>
        <v>1.20431818</v>
      </c>
      <c r="P829" s="113">
        <f t="shared" si="507"/>
        <v>189.86821778000001</v>
      </c>
      <c r="Q829" s="167">
        <f t="shared" si="519"/>
        <v>0</v>
      </c>
      <c r="R829" s="168">
        <f t="shared" si="516"/>
        <v>0</v>
      </c>
      <c r="S829" s="113">
        <f t="shared" si="508"/>
        <v>0</v>
      </c>
      <c r="T829" s="123">
        <f t="shared" si="517"/>
        <v>9.4700000000000006E-2</v>
      </c>
      <c r="U829" s="121">
        <f t="shared" si="524"/>
        <v>15</v>
      </c>
      <c r="V829" s="121">
        <v>252</v>
      </c>
      <c r="W829" s="120">
        <f t="shared" si="509"/>
        <v>1.0054002639999999</v>
      </c>
      <c r="X829" s="113">
        <f t="shared" si="510"/>
        <v>1.0253384999999999</v>
      </c>
      <c r="Y829" s="113">
        <f t="shared" si="511"/>
        <v>0</v>
      </c>
      <c r="Z829" s="126" t="str">
        <f t="shared" si="520"/>
        <v>A+J=</v>
      </c>
      <c r="AA829" s="118">
        <f t="shared" si="52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12"/>
        <v>45067</v>
      </c>
      <c r="B830" s="113">
        <f t="shared" si="504"/>
        <v>190.89355628000001</v>
      </c>
      <c r="C830" s="183">
        <f t="shared" si="522"/>
        <v>157.65619164264064</v>
      </c>
      <c r="D830" s="114">
        <f t="shared" si="513"/>
        <v>6563.07</v>
      </c>
      <c r="E830" s="115">
        <f t="shared" si="526"/>
        <v>6609.67</v>
      </c>
      <c r="F830" s="116">
        <f t="shared" si="527"/>
        <v>45005</v>
      </c>
      <c r="G830" s="117">
        <f t="shared" si="505"/>
        <v>7.1003356660832573E-3</v>
      </c>
      <c r="H830" s="118">
        <f t="shared" si="518"/>
        <v>45097</v>
      </c>
      <c r="I830" s="118">
        <f t="shared" si="506"/>
        <v>45068</v>
      </c>
      <c r="J830" s="119">
        <f t="shared" si="514"/>
        <v>20</v>
      </c>
      <c r="K830" s="119">
        <f t="shared" si="529"/>
        <v>20</v>
      </c>
      <c r="L830" s="8">
        <f t="shared" si="515"/>
        <v>1.0071003300000001</v>
      </c>
      <c r="M830" s="120">
        <f t="shared" si="528"/>
        <v>1.0083999100000001</v>
      </c>
      <c r="N830" s="120">
        <f t="shared" si="523"/>
        <v>1.1958274183149551</v>
      </c>
      <c r="O830" s="113">
        <f t="shared" si="525"/>
        <v>1.20431818</v>
      </c>
      <c r="P830" s="113">
        <f t="shared" si="507"/>
        <v>189.86821778000001</v>
      </c>
      <c r="Q830" s="167">
        <f t="shared" si="519"/>
        <v>0</v>
      </c>
      <c r="R830" s="168">
        <f t="shared" si="516"/>
        <v>0</v>
      </c>
      <c r="S830" s="113">
        <f t="shared" si="508"/>
        <v>0</v>
      </c>
      <c r="T830" s="123">
        <f t="shared" si="517"/>
        <v>9.4700000000000006E-2</v>
      </c>
      <c r="U830" s="121">
        <f t="shared" si="524"/>
        <v>15</v>
      </c>
      <c r="V830" s="121">
        <v>252</v>
      </c>
      <c r="W830" s="120">
        <f t="shared" si="509"/>
        <v>1.0054002639999999</v>
      </c>
      <c r="X830" s="113">
        <f t="shared" si="510"/>
        <v>1.0253384999999999</v>
      </c>
      <c r="Y830" s="113">
        <f t="shared" si="511"/>
        <v>0</v>
      </c>
      <c r="Z830" s="126" t="str">
        <f t="shared" si="520"/>
        <v>A+J=</v>
      </c>
      <c r="AA830" s="118">
        <f t="shared" si="52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12"/>
        <v>45068</v>
      </c>
      <c r="B831" s="113">
        <f t="shared" si="504"/>
        <v>190.89355628000001</v>
      </c>
      <c r="C831" s="183">
        <f t="shared" si="522"/>
        <v>157.65619164264064</v>
      </c>
      <c r="D831" s="114">
        <f t="shared" si="513"/>
        <v>6563.07</v>
      </c>
      <c r="E831" s="115">
        <f t="shared" si="526"/>
        <v>6609.67</v>
      </c>
      <c r="F831" s="116">
        <f t="shared" si="527"/>
        <v>45005</v>
      </c>
      <c r="G831" s="117">
        <f t="shared" si="505"/>
        <v>7.1003356660832573E-3</v>
      </c>
      <c r="H831" s="118">
        <f t="shared" si="518"/>
        <v>45097</v>
      </c>
      <c r="I831" s="118">
        <f t="shared" si="506"/>
        <v>45068</v>
      </c>
      <c r="J831" s="119">
        <f t="shared" si="514"/>
        <v>20</v>
      </c>
      <c r="K831" s="119">
        <f t="shared" si="529"/>
        <v>20</v>
      </c>
      <c r="L831" s="8">
        <f t="shared" si="515"/>
        <v>1.0071003300000001</v>
      </c>
      <c r="M831" s="120">
        <f t="shared" si="528"/>
        <v>1.0083999100000001</v>
      </c>
      <c r="N831" s="120">
        <f t="shared" si="523"/>
        <v>1.1958274183149551</v>
      </c>
      <c r="O831" s="113">
        <f t="shared" si="525"/>
        <v>1.20431818</v>
      </c>
      <c r="P831" s="113">
        <f t="shared" si="507"/>
        <v>189.86821778000001</v>
      </c>
      <c r="Q831" s="167">
        <f t="shared" si="519"/>
        <v>27</v>
      </c>
      <c r="R831" s="168">
        <f t="shared" si="516"/>
        <v>0.12503179883168752</v>
      </c>
      <c r="S831" s="113">
        <f t="shared" si="508"/>
        <v>23.739564810000001</v>
      </c>
      <c r="T831" s="123">
        <f t="shared" si="517"/>
        <v>9.4700000000000006E-2</v>
      </c>
      <c r="U831" s="121">
        <f t="shared" si="524"/>
        <v>15</v>
      </c>
      <c r="V831" s="121">
        <v>252</v>
      </c>
      <c r="W831" s="120">
        <f t="shared" si="509"/>
        <v>1.0054002639999999</v>
      </c>
      <c r="X831" s="113">
        <f t="shared" si="510"/>
        <v>1.0253384999999999</v>
      </c>
      <c r="Y831" s="113">
        <f t="shared" si="511"/>
        <v>24.764903310000001</v>
      </c>
      <c r="Z831" s="126" t="str">
        <f t="shared" si="520"/>
        <v>A+J=</v>
      </c>
      <c r="AA831" s="118">
        <f t="shared" si="52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12"/>
        <v>45069</v>
      </c>
      <c r="B832" s="113">
        <f t="shared" si="504"/>
        <v>166.23885349999998</v>
      </c>
      <c r="C832" s="183">
        <f t="shared" si="522"/>
        <v>137.94415440510596</v>
      </c>
      <c r="D832" s="114">
        <f t="shared" si="513"/>
        <v>6609.67</v>
      </c>
      <c r="E832" s="115">
        <f t="shared" si="526"/>
        <v>6649.99</v>
      </c>
      <c r="F832" s="116">
        <f t="shared" si="527"/>
        <v>45038</v>
      </c>
      <c r="G832" s="117">
        <f t="shared" si="505"/>
        <v>6.1001532602988906E-3</v>
      </c>
      <c r="H832" s="118">
        <f t="shared" si="518"/>
        <v>45097</v>
      </c>
      <c r="I832" s="118">
        <f t="shared" si="506"/>
        <v>45097</v>
      </c>
      <c r="J832" s="119">
        <f t="shared" si="514"/>
        <v>20</v>
      </c>
      <c r="K832" s="119">
        <f t="shared" si="529"/>
        <v>1</v>
      </c>
      <c r="L832" s="8">
        <f t="shared" si="515"/>
        <v>1.00030412</v>
      </c>
      <c r="M832" s="120">
        <f t="shared" si="528"/>
        <v>1.0071003300000001</v>
      </c>
      <c r="N832" s="120">
        <f t="shared" si="523"/>
        <v>1.2043181876080393</v>
      </c>
      <c r="O832" s="113">
        <f t="shared" si="525"/>
        <v>1.2046844400000001</v>
      </c>
      <c r="P832" s="113">
        <f t="shared" si="507"/>
        <v>166.17917639999999</v>
      </c>
      <c r="Q832" s="167">
        <f t="shared" si="519"/>
        <v>0</v>
      </c>
      <c r="R832" s="168">
        <f t="shared" si="516"/>
        <v>0</v>
      </c>
      <c r="S832" s="113">
        <f t="shared" si="508"/>
        <v>0</v>
      </c>
      <c r="T832" s="123">
        <f t="shared" si="517"/>
        <v>9.4700000000000006E-2</v>
      </c>
      <c r="U832" s="121">
        <f t="shared" si="524"/>
        <v>1</v>
      </c>
      <c r="V832" s="121">
        <v>252</v>
      </c>
      <c r="W832" s="120">
        <f t="shared" si="509"/>
        <v>1.000359113</v>
      </c>
      <c r="X832" s="113">
        <f t="shared" si="510"/>
        <v>5.9677099999999997E-2</v>
      </c>
      <c r="Y832" s="113">
        <f t="shared" si="511"/>
        <v>0</v>
      </c>
      <c r="Z832" s="126" t="str">
        <f t="shared" si="520"/>
        <v>A+J=</v>
      </c>
      <c r="AA832" s="118">
        <f t="shared" si="52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12"/>
        <v>45070</v>
      </c>
      <c r="B833" s="113">
        <f t="shared" si="504"/>
        <v>166.34912849000003</v>
      </c>
      <c r="C833" s="183">
        <f t="shared" si="522"/>
        <v>137.94415440510596</v>
      </c>
      <c r="D833" s="114">
        <f t="shared" si="513"/>
        <v>6609.67</v>
      </c>
      <c r="E833" s="115">
        <f t="shared" si="526"/>
        <v>6649.99</v>
      </c>
      <c r="F833" s="116">
        <f t="shared" si="527"/>
        <v>45038</v>
      </c>
      <c r="G833" s="117">
        <f t="shared" si="505"/>
        <v>6.1001532602988906E-3</v>
      </c>
      <c r="H833" s="118">
        <f t="shared" si="518"/>
        <v>45097</v>
      </c>
      <c r="I833" s="118">
        <f t="shared" si="506"/>
        <v>45097</v>
      </c>
      <c r="J833" s="119">
        <f t="shared" si="514"/>
        <v>20</v>
      </c>
      <c r="K833" s="119">
        <f t="shared" si="529"/>
        <v>2</v>
      </c>
      <c r="L833" s="8">
        <f t="shared" si="515"/>
        <v>1.0006083400000001</v>
      </c>
      <c r="M833" s="120">
        <f t="shared" si="528"/>
        <v>1.0071003300000001</v>
      </c>
      <c r="N833" s="120">
        <f t="shared" si="523"/>
        <v>1.2043181876080393</v>
      </c>
      <c r="O833" s="113">
        <f t="shared" si="525"/>
        <v>1.2050508200000001</v>
      </c>
      <c r="P833" s="113">
        <f t="shared" si="507"/>
        <v>166.22971638000001</v>
      </c>
      <c r="Q833" s="167">
        <f t="shared" si="519"/>
        <v>0</v>
      </c>
      <c r="R833" s="168">
        <f t="shared" si="516"/>
        <v>0</v>
      </c>
      <c r="S833" s="113">
        <f t="shared" si="508"/>
        <v>0</v>
      </c>
      <c r="T833" s="123">
        <f t="shared" si="517"/>
        <v>9.4700000000000006E-2</v>
      </c>
      <c r="U833" s="121">
        <f t="shared" si="524"/>
        <v>2</v>
      </c>
      <c r="V833" s="121">
        <v>252</v>
      </c>
      <c r="W833" s="120">
        <f t="shared" si="509"/>
        <v>1.0007183559999999</v>
      </c>
      <c r="X833" s="113">
        <f t="shared" si="510"/>
        <v>0.11941211</v>
      </c>
      <c r="Y833" s="113">
        <f t="shared" si="511"/>
        <v>0</v>
      </c>
      <c r="Z833" s="126" t="str">
        <f t="shared" si="520"/>
        <v>A+J=</v>
      </c>
      <c r="AA833" s="118">
        <f t="shared" si="52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12"/>
        <v>45071</v>
      </c>
      <c r="B834" s="113">
        <f t="shared" si="504"/>
        <v>166.45947488000002</v>
      </c>
      <c r="C834" s="183">
        <f t="shared" si="522"/>
        <v>137.94415440510596</v>
      </c>
      <c r="D834" s="114">
        <f t="shared" si="513"/>
        <v>6609.67</v>
      </c>
      <c r="E834" s="115">
        <f t="shared" si="526"/>
        <v>6649.99</v>
      </c>
      <c r="F834" s="116">
        <f t="shared" si="527"/>
        <v>45038</v>
      </c>
      <c r="G834" s="117">
        <f t="shared" si="505"/>
        <v>6.1001532602988906E-3</v>
      </c>
      <c r="H834" s="118">
        <f t="shared" si="518"/>
        <v>45097</v>
      </c>
      <c r="I834" s="118">
        <f t="shared" si="506"/>
        <v>45097</v>
      </c>
      <c r="J834" s="119">
        <f t="shared" si="514"/>
        <v>20</v>
      </c>
      <c r="K834" s="119">
        <f t="shared" si="529"/>
        <v>3</v>
      </c>
      <c r="L834" s="8">
        <f t="shared" si="515"/>
        <v>1.0009126500000001</v>
      </c>
      <c r="M834" s="120">
        <f t="shared" si="528"/>
        <v>1.0071003300000001</v>
      </c>
      <c r="N834" s="120">
        <f t="shared" si="523"/>
        <v>1.2043181876080393</v>
      </c>
      <c r="O834" s="113">
        <f t="shared" si="525"/>
        <v>1.2054172999999999</v>
      </c>
      <c r="P834" s="113">
        <f t="shared" si="507"/>
        <v>166.28027015000001</v>
      </c>
      <c r="Q834" s="167">
        <f t="shared" si="519"/>
        <v>0</v>
      </c>
      <c r="R834" s="168">
        <f t="shared" si="516"/>
        <v>0</v>
      </c>
      <c r="S834" s="113">
        <f t="shared" si="508"/>
        <v>0</v>
      </c>
      <c r="T834" s="123">
        <f t="shared" si="517"/>
        <v>9.4700000000000006E-2</v>
      </c>
      <c r="U834" s="121">
        <f t="shared" si="524"/>
        <v>3</v>
      </c>
      <c r="V834" s="121">
        <v>252</v>
      </c>
      <c r="W834" s="120">
        <f t="shared" si="509"/>
        <v>1.001077727</v>
      </c>
      <c r="X834" s="113">
        <f t="shared" si="510"/>
        <v>0.17920473000000001</v>
      </c>
      <c r="Y834" s="113">
        <f t="shared" si="511"/>
        <v>0</v>
      </c>
      <c r="Z834" s="126" t="str">
        <f t="shared" si="520"/>
        <v>A+J=</v>
      </c>
      <c r="AA834" s="118">
        <f t="shared" si="52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12"/>
        <v>45072</v>
      </c>
      <c r="B835" s="113">
        <f t="shared" si="504"/>
        <v>166.56989719999999</v>
      </c>
      <c r="C835" s="183">
        <f t="shared" si="522"/>
        <v>137.94415440510596</v>
      </c>
      <c r="D835" s="114">
        <f t="shared" si="513"/>
        <v>6609.67</v>
      </c>
      <c r="E835" s="115">
        <f t="shared" si="526"/>
        <v>6649.99</v>
      </c>
      <c r="F835" s="116">
        <f t="shared" si="527"/>
        <v>45038</v>
      </c>
      <c r="G835" s="117">
        <f t="shared" si="505"/>
        <v>6.1001532602988906E-3</v>
      </c>
      <c r="H835" s="118">
        <f t="shared" si="518"/>
        <v>45097</v>
      </c>
      <c r="I835" s="118">
        <f t="shared" si="506"/>
        <v>45097</v>
      </c>
      <c r="J835" s="119">
        <f t="shared" si="514"/>
        <v>20</v>
      </c>
      <c r="K835" s="119">
        <f t="shared" si="529"/>
        <v>4</v>
      </c>
      <c r="L835" s="8">
        <f t="shared" si="515"/>
        <v>1.0012170600000001</v>
      </c>
      <c r="M835" s="120">
        <f t="shared" si="528"/>
        <v>1.0071003300000001</v>
      </c>
      <c r="N835" s="120">
        <f t="shared" si="523"/>
        <v>1.2043181876080393</v>
      </c>
      <c r="O835" s="113">
        <f t="shared" si="525"/>
        <v>1.2057839100000001</v>
      </c>
      <c r="P835" s="113">
        <f t="shared" si="507"/>
        <v>166.33084185999999</v>
      </c>
      <c r="Q835" s="167">
        <f t="shared" si="519"/>
        <v>0</v>
      </c>
      <c r="R835" s="168">
        <f t="shared" si="516"/>
        <v>0</v>
      </c>
      <c r="S835" s="113">
        <f t="shared" si="508"/>
        <v>0</v>
      </c>
      <c r="T835" s="123">
        <f t="shared" si="517"/>
        <v>9.4700000000000006E-2</v>
      </c>
      <c r="U835" s="121">
        <f t="shared" si="524"/>
        <v>4</v>
      </c>
      <c r="V835" s="121">
        <v>252</v>
      </c>
      <c r="W835" s="120">
        <f t="shared" si="509"/>
        <v>1.0014372279999999</v>
      </c>
      <c r="X835" s="113">
        <f t="shared" si="510"/>
        <v>0.23905534000000001</v>
      </c>
      <c r="Y835" s="113">
        <f t="shared" si="511"/>
        <v>0</v>
      </c>
      <c r="Z835" s="126" t="str">
        <f t="shared" si="520"/>
        <v>A+J=</v>
      </c>
      <c r="AA835" s="118">
        <f t="shared" si="52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12"/>
        <v>45073</v>
      </c>
      <c r="B836" s="113">
        <f t="shared" si="504"/>
        <v>166.68039099000001</v>
      </c>
      <c r="C836" s="183">
        <f t="shared" si="522"/>
        <v>137.94415440510596</v>
      </c>
      <c r="D836" s="114">
        <f t="shared" si="513"/>
        <v>6609.67</v>
      </c>
      <c r="E836" s="115">
        <f t="shared" si="526"/>
        <v>6649.99</v>
      </c>
      <c r="F836" s="116">
        <f t="shared" si="527"/>
        <v>45038</v>
      </c>
      <c r="G836" s="117">
        <f t="shared" si="505"/>
        <v>6.1001532602988906E-3</v>
      </c>
      <c r="H836" s="118">
        <f t="shared" si="518"/>
        <v>45097</v>
      </c>
      <c r="I836" s="118">
        <f t="shared" si="506"/>
        <v>45097</v>
      </c>
      <c r="J836" s="119">
        <f t="shared" si="514"/>
        <v>20</v>
      </c>
      <c r="K836" s="119">
        <f t="shared" si="529"/>
        <v>5</v>
      </c>
      <c r="L836" s="8">
        <f t="shared" si="515"/>
        <v>1.00152156</v>
      </c>
      <c r="M836" s="120">
        <f t="shared" si="528"/>
        <v>1.0071003300000001</v>
      </c>
      <c r="N836" s="120">
        <f t="shared" si="523"/>
        <v>1.2043181876080393</v>
      </c>
      <c r="O836" s="113">
        <f t="shared" si="525"/>
        <v>1.2061506200000001</v>
      </c>
      <c r="P836" s="113">
        <f t="shared" si="507"/>
        <v>166.38142736</v>
      </c>
      <c r="Q836" s="167">
        <f t="shared" si="519"/>
        <v>0</v>
      </c>
      <c r="R836" s="168">
        <f t="shared" si="516"/>
        <v>0</v>
      </c>
      <c r="S836" s="113">
        <f t="shared" si="508"/>
        <v>0</v>
      </c>
      <c r="T836" s="123">
        <f t="shared" si="517"/>
        <v>9.4700000000000006E-2</v>
      </c>
      <c r="U836" s="121">
        <f t="shared" si="524"/>
        <v>5</v>
      </c>
      <c r="V836" s="121">
        <v>252</v>
      </c>
      <c r="W836" s="120">
        <f t="shared" si="509"/>
        <v>1.001796857</v>
      </c>
      <c r="X836" s="113">
        <f t="shared" si="510"/>
        <v>0.29896362999999998</v>
      </c>
      <c r="Y836" s="113">
        <f t="shared" si="511"/>
        <v>0</v>
      </c>
      <c r="Z836" s="126" t="str">
        <f t="shared" si="520"/>
        <v>A+J=</v>
      </c>
      <c r="AA836" s="118">
        <f t="shared" si="52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12"/>
        <v>45074</v>
      </c>
      <c r="B837" s="113">
        <f t="shared" si="504"/>
        <v>166.68039099000001</v>
      </c>
      <c r="C837" s="183">
        <f t="shared" si="522"/>
        <v>137.94415440510596</v>
      </c>
      <c r="D837" s="114">
        <f t="shared" si="513"/>
        <v>6609.67</v>
      </c>
      <c r="E837" s="115">
        <f t="shared" si="526"/>
        <v>6649.99</v>
      </c>
      <c r="F837" s="116">
        <f t="shared" si="527"/>
        <v>45038</v>
      </c>
      <c r="G837" s="117">
        <f t="shared" si="505"/>
        <v>6.1001532602988906E-3</v>
      </c>
      <c r="H837" s="118">
        <f t="shared" si="518"/>
        <v>45097</v>
      </c>
      <c r="I837" s="118">
        <f t="shared" si="506"/>
        <v>45097</v>
      </c>
      <c r="J837" s="119">
        <f t="shared" si="514"/>
        <v>20</v>
      </c>
      <c r="K837" s="119">
        <f t="shared" si="529"/>
        <v>5</v>
      </c>
      <c r="L837" s="8">
        <f t="shared" si="515"/>
        <v>1.00152156</v>
      </c>
      <c r="M837" s="120">
        <f t="shared" si="528"/>
        <v>1.0071003300000001</v>
      </c>
      <c r="N837" s="120">
        <f t="shared" si="523"/>
        <v>1.2043181876080393</v>
      </c>
      <c r="O837" s="113">
        <f t="shared" si="525"/>
        <v>1.2061506200000001</v>
      </c>
      <c r="P837" s="113">
        <f t="shared" si="507"/>
        <v>166.38142736</v>
      </c>
      <c r="Q837" s="167">
        <f t="shared" si="519"/>
        <v>0</v>
      </c>
      <c r="R837" s="168">
        <f t="shared" si="516"/>
        <v>0</v>
      </c>
      <c r="S837" s="113">
        <f t="shared" si="508"/>
        <v>0</v>
      </c>
      <c r="T837" s="123">
        <f t="shared" si="517"/>
        <v>9.4700000000000006E-2</v>
      </c>
      <c r="U837" s="121">
        <f t="shared" si="524"/>
        <v>5</v>
      </c>
      <c r="V837" s="121">
        <v>252</v>
      </c>
      <c r="W837" s="120">
        <f t="shared" si="509"/>
        <v>1.001796857</v>
      </c>
      <c r="X837" s="113">
        <f t="shared" si="510"/>
        <v>0.29896362999999998</v>
      </c>
      <c r="Y837" s="113">
        <f t="shared" si="511"/>
        <v>0</v>
      </c>
      <c r="Z837" s="126" t="str">
        <f t="shared" si="520"/>
        <v>A+J=</v>
      </c>
      <c r="AA837" s="118">
        <f t="shared" si="52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12"/>
        <v>45075</v>
      </c>
      <c r="B838" s="113">
        <f t="shared" si="504"/>
        <v>166.68039099000001</v>
      </c>
      <c r="C838" s="183">
        <f t="shared" si="522"/>
        <v>137.94415440510596</v>
      </c>
      <c r="D838" s="114">
        <f t="shared" si="513"/>
        <v>6609.67</v>
      </c>
      <c r="E838" s="115">
        <f t="shared" si="526"/>
        <v>6649.99</v>
      </c>
      <c r="F838" s="116">
        <f t="shared" si="527"/>
        <v>45038</v>
      </c>
      <c r="G838" s="117">
        <f t="shared" si="505"/>
        <v>6.1001532602988906E-3</v>
      </c>
      <c r="H838" s="118">
        <f t="shared" si="518"/>
        <v>45097</v>
      </c>
      <c r="I838" s="118">
        <f t="shared" si="506"/>
        <v>45097</v>
      </c>
      <c r="J838" s="119">
        <f t="shared" si="514"/>
        <v>20</v>
      </c>
      <c r="K838" s="119">
        <f t="shared" si="529"/>
        <v>5</v>
      </c>
      <c r="L838" s="8">
        <f t="shared" si="515"/>
        <v>1.00152156</v>
      </c>
      <c r="M838" s="120">
        <f t="shared" si="528"/>
        <v>1.0071003300000001</v>
      </c>
      <c r="N838" s="120">
        <f t="shared" si="523"/>
        <v>1.2043181876080393</v>
      </c>
      <c r="O838" s="113">
        <f t="shared" si="525"/>
        <v>1.2061506200000001</v>
      </c>
      <c r="P838" s="113">
        <f t="shared" si="507"/>
        <v>166.38142736</v>
      </c>
      <c r="Q838" s="167">
        <f t="shared" si="519"/>
        <v>0</v>
      </c>
      <c r="R838" s="168">
        <f t="shared" si="516"/>
        <v>0</v>
      </c>
      <c r="S838" s="113">
        <f t="shared" si="508"/>
        <v>0</v>
      </c>
      <c r="T838" s="123">
        <f t="shared" si="517"/>
        <v>9.4700000000000006E-2</v>
      </c>
      <c r="U838" s="121">
        <f t="shared" si="524"/>
        <v>5</v>
      </c>
      <c r="V838" s="121">
        <v>252</v>
      </c>
      <c r="W838" s="120">
        <f t="shared" si="509"/>
        <v>1.001796857</v>
      </c>
      <c r="X838" s="113">
        <f t="shared" si="510"/>
        <v>0.29896362999999998</v>
      </c>
      <c r="Y838" s="113">
        <f t="shared" si="511"/>
        <v>0</v>
      </c>
      <c r="Z838" s="126" t="str">
        <f t="shared" si="520"/>
        <v>A+J=</v>
      </c>
      <c r="AA838" s="118">
        <f t="shared" si="52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12"/>
        <v>45076</v>
      </c>
      <c r="B839" s="113">
        <f t="shared" si="504"/>
        <v>166.79095938</v>
      </c>
      <c r="C839" s="183">
        <f t="shared" si="522"/>
        <v>137.94415440510596</v>
      </c>
      <c r="D839" s="114">
        <f t="shared" si="513"/>
        <v>6609.67</v>
      </c>
      <c r="E839" s="115">
        <f t="shared" si="526"/>
        <v>6649.99</v>
      </c>
      <c r="F839" s="116">
        <f t="shared" si="527"/>
        <v>45038</v>
      </c>
      <c r="G839" s="117">
        <f t="shared" si="505"/>
        <v>6.1001532602988906E-3</v>
      </c>
      <c r="H839" s="118">
        <f t="shared" si="518"/>
        <v>45097</v>
      </c>
      <c r="I839" s="118">
        <f t="shared" si="506"/>
        <v>45097</v>
      </c>
      <c r="J839" s="119">
        <f t="shared" si="514"/>
        <v>20</v>
      </c>
      <c r="K839" s="119">
        <f t="shared" si="529"/>
        <v>6</v>
      </c>
      <c r="L839" s="8">
        <f t="shared" si="515"/>
        <v>1.0018261500000001</v>
      </c>
      <c r="M839" s="120">
        <f t="shared" si="528"/>
        <v>1.0071003300000001</v>
      </c>
      <c r="N839" s="120">
        <f t="shared" si="523"/>
        <v>1.2043181876080393</v>
      </c>
      <c r="O839" s="113">
        <f t="shared" si="525"/>
        <v>1.20651745</v>
      </c>
      <c r="P839" s="113">
        <f t="shared" si="507"/>
        <v>166.43202941000001</v>
      </c>
      <c r="Q839" s="167">
        <f t="shared" si="519"/>
        <v>0</v>
      </c>
      <c r="R839" s="168">
        <f t="shared" si="516"/>
        <v>0</v>
      </c>
      <c r="S839" s="113">
        <f t="shared" si="508"/>
        <v>0</v>
      </c>
      <c r="T839" s="123">
        <f t="shared" si="517"/>
        <v>9.4700000000000006E-2</v>
      </c>
      <c r="U839" s="121">
        <f t="shared" si="524"/>
        <v>6</v>
      </c>
      <c r="V839" s="121">
        <v>252</v>
      </c>
      <c r="W839" s="120">
        <f t="shared" si="509"/>
        <v>1.0021566159999999</v>
      </c>
      <c r="X839" s="113">
        <f t="shared" si="510"/>
        <v>0.35892996999999999</v>
      </c>
      <c r="Y839" s="113">
        <f t="shared" si="511"/>
        <v>0</v>
      </c>
      <c r="Z839" s="126" t="str">
        <f t="shared" si="520"/>
        <v>A+J=</v>
      </c>
      <c r="AA839" s="118">
        <f t="shared" si="52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12"/>
        <v>45077</v>
      </c>
      <c r="B840" s="113">
        <f t="shared" si="504"/>
        <v>166.9015995</v>
      </c>
      <c r="C840" s="183">
        <f t="shared" si="522"/>
        <v>137.94415440510596</v>
      </c>
      <c r="D840" s="114">
        <f t="shared" si="513"/>
        <v>6609.67</v>
      </c>
      <c r="E840" s="115">
        <f t="shared" si="526"/>
        <v>6649.99</v>
      </c>
      <c r="F840" s="116">
        <f t="shared" si="527"/>
        <v>45038</v>
      </c>
      <c r="G840" s="117">
        <f t="shared" si="505"/>
        <v>6.1001532602988906E-3</v>
      </c>
      <c r="H840" s="118">
        <f t="shared" si="518"/>
        <v>45097</v>
      </c>
      <c r="I840" s="118">
        <f t="shared" si="506"/>
        <v>45097</v>
      </c>
      <c r="J840" s="119">
        <f t="shared" si="514"/>
        <v>20</v>
      </c>
      <c r="K840" s="119">
        <f t="shared" si="529"/>
        <v>7</v>
      </c>
      <c r="L840" s="8">
        <f t="shared" si="515"/>
        <v>1.00213083</v>
      </c>
      <c r="M840" s="120">
        <f t="shared" si="528"/>
        <v>1.0071003300000001</v>
      </c>
      <c r="N840" s="120">
        <f t="shared" si="523"/>
        <v>1.2043181876080393</v>
      </c>
      <c r="O840" s="113">
        <f t="shared" si="525"/>
        <v>1.20688438</v>
      </c>
      <c r="P840" s="113">
        <f t="shared" si="507"/>
        <v>166.48264526</v>
      </c>
      <c r="Q840" s="167">
        <f t="shared" si="519"/>
        <v>0</v>
      </c>
      <c r="R840" s="168">
        <f t="shared" si="516"/>
        <v>0</v>
      </c>
      <c r="S840" s="113">
        <f t="shared" si="508"/>
        <v>0</v>
      </c>
      <c r="T840" s="123">
        <f t="shared" si="517"/>
        <v>9.4700000000000006E-2</v>
      </c>
      <c r="U840" s="121">
        <f t="shared" si="524"/>
        <v>7</v>
      </c>
      <c r="V840" s="121">
        <v>252</v>
      </c>
      <c r="W840" s="120">
        <f t="shared" si="509"/>
        <v>1.0025165039999999</v>
      </c>
      <c r="X840" s="113">
        <f t="shared" si="510"/>
        <v>0.41895423999999998</v>
      </c>
      <c r="Y840" s="113">
        <f t="shared" si="511"/>
        <v>0</v>
      </c>
      <c r="Z840" s="126" t="str">
        <f t="shared" si="520"/>
        <v>A+J=</v>
      </c>
      <c r="AA840" s="118">
        <f t="shared" si="52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12"/>
        <v>45078</v>
      </c>
      <c r="B841" s="113">
        <f t="shared" si="504"/>
        <v>167.01231413000002</v>
      </c>
      <c r="C841" s="183">
        <f t="shared" si="522"/>
        <v>137.94415440510596</v>
      </c>
      <c r="D841" s="114">
        <f t="shared" si="513"/>
        <v>6609.67</v>
      </c>
      <c r="E841" s="115">
        <f t="shared" si="526"/>
        <v>6649.99</v>
      </c>
      <c r="F841" s="116">
        <f t="shared" si="527"/>
        <v>45038</v>
      </c>
      <c r="G841" s="117">
        <f t="shared" si="505"/>
        <v>6.1001532602988906E-3</v>
      </c>
      <c r="H841" s="118">
        <f t="shared" si="518"/>
        <v>45097</v>
      </c>
      <c r="I841" s="118">
        <f t="shared" si="506"/>
        <v>45097</v>
      </c>
      <c r="J841" s="119">
        <f t="shared" si="514"/>
        <v>20</v>
      </c>
      <c r="K841" s="119">
        <f t="shared" si="529"/>
        <v>8</v>
      </c>
      <c r="L841" s="8">
        <f t="shared" si="515"/>
        <v>1.00243561</v>
      </c>
      <c r="M841" s="120">
        <f t="shared" si="528"/>
        <v>1.0071003300000001</v>
      </c>
      <c r="N841" s="120">
        <f t="shared" si="523"/>
        <v>1.2043181876080393</v>
      </c>
      <c r="O841" s="113">
        <f t="shared" si="525"/>
        <v>1.2072514299999999</v>
      </c>
      <c r="P841" s="113">
        <f t="shared" si="507"/>
        <v>166.53327766000001</v>
      </c>
      <c r="Q841" s="167">
        <f t="shared" si="519"/>
        <v>0</v>
      </c>
      <c r="R841" s="168">
        <f t="shared" si="516"/>
        <v>0</v>
      </c>
      <c r="S841" s="113">
        <f t="shared" si="508"/>
        <v>0</v>
      </c>
      <c r="T841" s="123">
        <f t="shared" si="517"/>
        <v>9.4700000000000006E-2</v>
      </c>
      <c r="U841" s="121">
        <f t="shared" si="524"/>
        <v>8</v>
      </c>
      <c r="V841" s="121">
        <v>252</v>
      </c>
      <c r="W841" s="120">
        <f t="shared" si="509"/>
        <v>1.0028765209999999</v>
      </c>
      <c r="X841" s="113">
        <f t="shared" si="510"/>
        <v>0.47903646999999999</v>
      </c>
      <c r="Y841" s="113">
        <f t="shared" si="511"/>
        <v>0</v>
      </c>
      <c r="Z841" s="126" t="str">
        <f t="shared" si="520"/>
        <v>A+J=</v>
      </c>
      <c r="AA841" s="118">
        <f t="shared" si="52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12"/>
        <v>45079</v>
      </c>
      <c r="B842" s="113">
        <f t="shared" ref="B842:B905" si="530">(P842+X842)</f>
        <v>167.12310070999999</v>
      </c>
      <c r="C842" s="183">
        <f t="shared" si="522"/>
        <v>137.94415440510596</v>
      </c>
      <c r="D842" s="114">
        <f t="shared" si="513"/>
        <v>6609.67</v>
      </c>
      <c r="E842" s="115">
        <f t="shared" si="526"/>
        <v>6649.99</v>
      </c>
      <c r="F842" s="116">
        <f t="shared" si="527"/>
        <v>45038</v>
      </c>
      <c r="G842" s="117">
        <f t="shared" ref="G842:G905" si="531">(E842/D842)-1</f>
        <v>6.1001532602988906E-3</v>
      </c>
      <c r="H842" s="118">
        <f t="shared" si="518"/>
        <v>45097</v>
      </c>
      <c r="I842" s="118">
        <f t="shared" ref="I842:I905" si="532">IF(A842&gt;I841,H842,I841)</f>
        <v>45097</v>
      </c>
      <c r="J842" s="119">
        <f t="shared" si="514"/>
        <v>20</v>
      </c>
      <c r="K842" s="119">
        <f t="shared" si="529"/>
        <v>9</v>
      </c>
      <c r="L842" s="8">
        <f t="shared" si="515"/>
        <v>1.00274047</v>
      </c>
      <c r="M842" s="120">
        <f t="shared" si="528"/>
        <v>1.0071003300000001</v>
      </c>
      <c r="N842" s="120">
        <f t="shared" si="523"/>
        <v>1.2043181876080393</v>
      </c>
      <c r="O842" s="113">
        <f t="shared" si="525"/>
        <v>1.2076185800000001</v>
      </c>
      <c r="P842" s="113">
        <f t="shared" ref="P842:P905" si="533">TRUNC(C842*O842,8)</f>
        <v>166.58392386</v>
      </c>
      <c r="Q842" s="167">
        <f t="shared" si="519"/>
        <v>0</v>
      </c>
      <c r="R842" s="168">
        <f t="shared" si="516"/>
        <v>0</v>
      </c>
      <c r="S842" s="113">
        <f t="shared" ref="S842:S905" si="534">IF(R842&gt;0,TRUNC(R842*P842,8),0)</f>
        <v>0</v>
      </c>
      <c r="T842" s="123">
        <f t="shared" si="517"/>
        <v>9.4700000000000006E-2</v>
      </c>
      <c r="U842" s="121">
        <f t="shared" si="524"/>
        <v>9</v>
      </c>
      <c r="V842" s="121">
        <v>252</v>
      </c>
      <c r="W842" s="120">
        <f t="shared" ref="W842:W905" si="535">ROUND((1+T842)^TRUNC((U842/V842),9),9)</f>
        <v>1.003236668</v>
      </c>
      <c r="X842" s="113">
        <f t="shared" ref="X842:X905" si="536">TRUNC((P842*(W842-1)),8)</f>
        <v>0.53917685000000004</v>
      </c>
      <c r="Y842" s="113">
        <f t="shared" ref="Y842:Y905" si="537">IF(Q842&gt;0,S842+X842,0)</f>
        <v>0</v>
      </c>
      <c r="Z842" s="126" t="str">
        <f t="shared" si="520"/>
        <v>A+J=</v>
      </c>
      <c r="AA842" s="118">
        <f t="shared" si="52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38">(A842+1)</f>
        <v>45080</v>
      </c>
      <c r="B843" s="113">
        <f t="shared" si="530"/>
        <v>167.23396188000001</v>
      </c>
      <c r="C843" s="183">
        <f t="shared" si="522"/>
        <v>137.94415440510596</v>
      </c>
      <c r="D843" s="114">
        <f t="shared" ref="D843:D906" si="539">IF(E843=E842,D842,E842)</f>
        <v>6609.67</v>
      </c>
      <c r="E843" s="115">
        <f t="shared" si="526"/>
        <v>6649.99</v>
      </c>
      <c r="F843" s="116">
        <f t="shared" si="527"/>
        <v>45038</v>
      </c>
      <c r="G843" s="117">
        <f t="shared" si="531"/>
        <v>6.1001532602988906E-3</v>
      </c>
      <c r="H843" s="118">
        <f t="shared" si="518"/>
        <v>45097</v>
      </c>
      <c r="I843" s="118">
        <f t="shared" si="532"/>
        <v>45097</v>
      </c>
      <c r="J843" s="119">
        <f t="shared" ref="J843:J906" si="540">IF(I843=I842,J842,NETWORKDAYS(I842,I843,$AD$148:$AD$502)-1)</f>
        <v>20</v>
      </c>
      <c r="K843" s="119">
        <f t="shared" si="529"/>
        <v>10</v>
      </c>
      <c r="L843" s="8">
        <f t="shared" ref="L843:L906" si="541">IF(E843&lt;D843,1,TRUNC((E843/D843)^TRUNC((K843/J843),9),8))</f>
        <v>1.00304543</v>
      </c>
      <c r="M843" s="120">
        <f t="shared" si="528"/>
        <v>1.0071003300000001</v>
      </c>
      <c r="N843" s="120">
        <f t="shared" si="523"/>
        <v>1.2043181876080393</v>
      </c>
      <c r="O843" s="113">
        <f t="shared" si="525"/>
        <v>1.20798585</v>
      </c>
      <c r="P843" s="113">
        <f t="shared" si="533"/>
        <v>166.63458661000001</v>
      </c>
      <c r="Q843" s="167">
        <f t="shared" si="519"/>
        <v>0</v>
      </c>
      <c r="R843" s="168">
        <f t="shared" ref="R843:R906" si="542">IF(Q843&gt;0,VLOOKUP($A843,$AD$10:$AI$140,6),0)</f>
        <v>0</v>
      </c>
      <c r="S843" s="113">
        <f t="shared" si="534"/>
        <v>0</v>
      </c>
      <c r="T843" s="123">
        <f t="shared" ref="T843:T906" si="543">(T842)</f>
        <v>9.4700000000000006E-2</v>
      </c>
      <c r="U843" s="121">
        <f t="shared" si="524"/>
        <v>10</v>
      </c>
      <c r="V843" s="121">
        <v>252</v>
      </c>
      <c r="W843" s="120">
        <f t="shared" si="535"/>
        <v>1.0035969440000001</v>
      </c>
      <c r="X843" s="113">
        <f t="shared" si="536"/>
        <v>0.59937527000000002</v>
      </c>
      <c r="Y843" s="113">
        <f t="shared" si="537"/>
        <v>0</v>
      </c>
      <c r="Z843" s="126" t="str">
        <f t="shared" si="520"/>
        <v>A+J=</v>
      </c>
      <c r="AA843" s="118">
        <f t="shared" si="52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38"/>
        <v>45081</v>
      </c>
      <c r="B844" s="113">
        <f t="shared" si="530"/>
        <v>167.23396188000001</v>
      </c>
      <c r="C844" s="183">
        <f t="shared" si="522"/>
        <v>137.94415440510596</v>
      </c>
      <c r="D844" s="114">
        <f t="shared" si="539"/>
        <v>6609.67</v>
      </c>
      <c r="E844" s="115">
        <f t="shared" si="526"/>
        <v>6649.99</v>
      </c>
      <c r="F844" s="116">
        <f t="shared" si="527"/>
        <v>45038</v>
      </c>
      <c r="G844" s="117">
        <f t="shared" si="531"/>
        <v>6.1001532602988906E-3</v>
      </c>
      <c r="H844" s="118">
        <f t="shared" ref="H844:H907" si="544">IF(DAY(A844)=H$9,VLOOKUP(A844,AH$118:AN$450,4),H843)</f>
        <v>45097</v>
      </c>
      <c r="I844" s="118">
        <f t="shared" si="532"/>
        <v>45097</v>
      </c>
      <c r="J844" s="119">
        <f t="shared" si="540"/>
        <v>20</v>
      </c>
      <c r="K844" s="119">
        <f t="shared" si="529"/>
        <v>10</v>
      </c>
      <c r="L844" s="8">
        <f t="shared" si="541"/>
        <v>1.00304543</v>
      </c>
      <c r="M844" s="120">
        <f t="shared" si="528"/>
        <v>1.0071003300000001</v>
      </c>
      <c r="N844" s="120">
        <f t="shared" si="523"/>
        <v>1.2043181876080393</v>
      </c>
      <c r="O844" s="113">
        <f t="shared" si="525"/>
        <v>1.20798585</v>
      </c>
      <c r="P844" s="113">
        <f t="shared" si="533"/>
        <v>166.63458661000001</v>
      </c>
      <c r="Q844" s="167">
        <f t="shared" ref="Q844:Q907" si="545">IF(VLOOKUP(A844,AD$10:AK$140,8)=VLOOKUP(A843,AD$10:AK$140,8),0,VLOOKUP(A844,AD$10:AK$140,8))</f>
        <v>0</v>
      </c>
      <c r="R844" s="168">
        <f t="shared" si="542"/>
        <v>0</v>
      </c>
      <c r="S844" s="113">
        <f t="shared" si="534"/>
        <v>0</v>
      </c>
      <c r="T844" s="123">
        <f t="shared" si="543"/>
        <v>9.4700000000000006E-2</v>
      </c>
      <c r="U844" s="121">
        <f t="shared" si="524"/>
        <v>10</v>
      </c>
      <c r="V844" s="121">
        <v>252</v>
      </c>
      <c r="W844" s="120">
        <f t="shared" si="535"/>
        <v>1.0035969440000001</v>
      </c>
      <c r="X844" s="113">
        <f t="shared" si="536"/>
        <v>0.59937527000000002</v>
      </c>
      <c r="Y844" s="113">
        <f t="shared" si="537"/>
        <v>0</v>
      </c>
      <c r="Z844" s="126" t="str">
        <f t="shared" ref="Z844:Z907" si="546">IF($Q843&gt;0,VLOOKUP($A843,$AD$10:$AM$140,9),Z843)</f>
        <v>A+J=</v>
      </c>
      <c r="AA844" s="118">
        <f t="shared" ref="AA844:AA907" si="54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38"/>
        <v>45082</v>
      </c>
      <c r="B845" s="113">
        <f t="shared" si="530"/>
        <v>167.23396188000001</v>
      </c>
      <c r="C845" s="183">
        <f t="shared" si="522"/>
        <v>137.94415440510596</v>
      </c>
      <c r="D845" s="114">
        <f t="shared" si="539"/>
        <v>6609.67</v>
      </c>
      <c r="E845" s="115">
        <f t="shared" si="526"/>
        <v>6649.99</v>
      </c>
      <c r="F845" s="116">
        <f t="shared" si="527"/>
        <v>45038</v>
      </c>
      <c r="G845" s="117">
        <f t="shared" si="531"/>
        <v>6.1001532602988906E-3</v>
      </c>
      <c r="H845" s="118">
        <f t="shared" si="544"/>
        <v>45097</v>
      </c>
      <c r="I845" s="118">
        <f t="shared" si="532"/>
        <v>45097</v>
      </c>
      <c r="J845" s="119">
        <f t="shared" si="540"/>
        <v>20</v>
      </c>
      <c r="K845" s="119">
        <f t="shared" si="529"/>
        <v>10</v>
      </c>
      <c r="L845" s="8">
        <f t="shared" si="541"/>
        <v>1.00304543</v>
      </c>
      <c r="M845" s="120">
        <f t="shared" si="528"/>
        <v>1.0071003300000001</v>
      </c>
      <c r="N845" s="120">
        <f t="shared" si="523"/>
        <v>1.2043181876080393</v>
      </c>
      <c r="O845" s="113">
        <f t="shared" si="525"/>
        <v>1.20798585</v>
      </c>
      <c r="P845" s="113">
        <f t="shared" si="533"/>
        <v>166.63458661000001</v>
      </c>
      <c r="Q845" s="167">
        <f t="shared" si="545"/>
        <v>0</v>
      </c>
      <c r="R845" s="168">
        <f t="shared" si="542"/>
        <v>0</v>
      </c>
      <c r="S845" s="113">
        <f t="shared" si="534"/>
        <v>0</v>
      </c>
      <c r="T845" s="123">
        <f t="shared" si="543"/>
        <v>9.4700000000000006E-2</v>
      </c>
      <c r="U845" s="121">
        <f t="shared" si="524"/>
        <v>10</v>
      </c>
      <c r="V845" s="121">
        <v>252</v>
      </c>
      <c r="W845" s="120">
        <f t="shared" si="535"/>
        <v>1.0035969440000001</v>
      </c>
      <c r="X845" s="113">
        <f t="shared" si="536"/>
        <v>0.59937527000000002</v>
      </c>
      <c r="Y845" s="113">
        <f t="shared" si="537"/>
        <v>0</v>
      </c>
      <c r="Z845" s="126" t="str">
        <f t="shared" si="546"/>
        <v>A+J=</v>
      </c>
      <c r="AA845" s="118">
        <f t="shared" si="54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38"/>
        <v>45083</v>
      </c>
      <c r="B846" s="113">
        <f t="shared" si="530"/>
        <v>167.34489768</v>
      </c>
      <c r="C846" s="183">
        <f t="shared" si="522"/>
        <v>137.94415440510596</v>
      </c>
      <c r="D846" s="114">
        <f t="shared" si="539"/>
        <v>6609.67</v>
      </c>
      <c r="E846" s="115">
        <f t="shared" si="526"/>
        <v>6649.99</v>
      </c>
      <c r="F846" s="116">
        <f t="shared" si="527"/>
        <v>45038</v>
      </c>
      <c r="G846" s="117">
        <f t="shared" si="531"/>
        <v>6.1001532602988906E-3</v>
      </c>
      <c r="H846" s="118">
        <f t="shared" si="544"/>
        <v>45097</v>
      </c>
      <c r="I846" s="118">
        <f t="shared" si="532"/>
        <v>45097</v>
      </c>
      <c r="J846" s="119">
        <f t="shared" si="540"/>
        <v>20</v>
      </c>
      <c r="K846" s="119">
        <f t="shared" si="529"/>
        <v>11</v>
      </c>
      <c r="L846" s="8">
        <f t="shared" si="541"/>
        <v>1.0033504900000001</v>
      </c>
      <c r="M846" s="120">
        <f t="shared" si="528"/>
        <v>1.0071003300000001</v>
      </c>
      <c r="N846" s="120">
        <f t="shared" si="523"/>
        <v>1.2043181876080393</v>
      </c>
      <c r="O846" s="113">
        <f t="shared" si="525"/>
        <v>1.2083532400000001</v>
      </c>
      <c r="P846" s="113">
        <f t="shared" si="533"/>
        <v>166.68526591</v>
      </c>
      <c r="Q846" s="167">
        <f t="shared" si="545"/>
        <v>0</v>
      </c>
      <c r="R846" s="168">
        <f t="shared" si="542"/>
        <v>0</v>
      </c>
      <c r="S846" s="113">
        <f t="shared" si="534"/>
        <v>0</v>
      </c>
      <c r="T846" s="123">
        <f t="shared" si="543"/>
        <v>9.4700000000000006E-2</v>
      </c>
      <c r="U846" s="121">
        <f t="shared" si="524"/>
        <v>11</v>
      </c>
      <c r="V846" s="121">
        <v>252</v>
      </c>
      <c r="W846" s="120">
        <f t="shared" si="535"/>
        <v>1.003957349</v>
      </c>
      <c r="X846" s="113">
        <f t="shared" si="536"/>
        <v>0.65963176999999995</v>
      </c>
      <c r="Y846" s="113">
        <f t="shared" si="537"/>
        <v>0</v>
      </c>
      <c r="Z846" s="126" t="str">
        <f t="shared" si="546"/>
        <v>A+J=</v>
      </c>
      <c r="AA846" s="118">
        <f t="shared" si="54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38"/>
        <v>45084</v>
      </c>
      <c r="B847" s="113">
        <f t="shared" si="530"/>
        <v>167.45590397999999</v>
      </c>
      <c r="C847" s="183">
        <f t="shared" ref="C847:C910" si="548">C846-(S846/O846)</f>
        <v>137.94415440510596</v>
      </c>
      <c r="D847" s="114">
        <f t="shared" si="539"/>
        <v>6609.67</v>
      </c>
      <c r="E847" s="115">
        <f t="shared" si="526"/>
        <v>6649.99</v>
      </c>
      <c r="F847" s="116">
        <f t="shared" si="527"/>
        <v>45038</v>
      </c>
      <c r="G847" s="117">
        <f t="shared" si="531"/>
        <v>6.1001532602988906E-3</v>
      </c>
      <c r="H847" s="118">
        <f t="shared" si="544"/>
        <v>45097</v>
      </c>
      <c r="I847" s="118">
        <f t="shared" si="532"/>
        <v>45097</v>
      </c>
      <c r="J847" s="119">
        <f t="shared" si="540"/>
        <v>20</v>
      </c>
      <c r="K847" s="119">
        <f t="shared" si="529"/>
        <v>12</v>
      </c>
      <c r="L847" s="8">
        <f t="shared" si="541"/>
        <v>1.0036556299999999</v>
      </c>
      <c r="M847" s="120">
        <f t="shared" si="528"/>
        <v>1.0071003300000001</v>
      </c>
      <c r="N847" s="120">
        <f t="shared" si="523"/>
        <v>1.2043181876080393</v>
      </c>
      <c r="O847" s="113">
        <f t="shared" si="525"/>
        <v>1.2087207200000001</v>
      </c>
      <c r="P847" s="113">
        <f t="shared" si="533"/>
        <v>166.73595763</v>
      </c>
      <c r="Q847" s="167">
        <f t="shared" si="545"/>
        <v>0</v>
      </c>
      <c r="R847" s="168">
        <f t="shared" si="542"/>
        <v>0</v>
      </c>
      <c r="S847" s="113">
        <f t="shared" si="534"/>
        <v>0</v>
      </c>
      <c r="T847" s="123">
        <f t="shared" si="543"/>
        <v>9.4700000000000006E-2</v>
      </c>
      <c r="U847" s="121">
        <f t="shared" si="524"/>
        <v>12</v>
      </c>
      <c r="V847" s="121">
        <v>252</v>
      </c>
      <c r="W847" s="120">
        <f t="shared" si="535"/>
        <v>1.0043178829999999</v>
      </c>
      <c r="X847" s="113">
        <f t="shared" si="536"/>
        <v>0.71994634999999996</v>
      </c>
      <c r="Y847" s="113">
        <f t="shared" si="537"/>
        <v>0</v>
      </c>
      <c r="Z847" s="126" t="str">
        <f t="shared" si="546"/>
        <v>A+J=</v>
      </c>
      <c r="AA847" s="118">
        <f t="shared" si="54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38"/>
        <v>45085</v>
      </c>
      <c r="B848" s="113">
        <f t="shared" si="530"/>
        <v>167.5669867</v>
      </c>
      <c r="C848" s="183">
        <f t="shared" si="548"/>
        <v>137.94415440510596</v>
      </c>
      <c r="D848" s="114">
        <f t="shared" si="539"/>
        <v>6609.67</v>
      </c>
      <c r="E848" s="115">
        <f t="shared" si="526"/>
        <v>6649.99</v>
      </c>
      <c r="F848" s="116">
        <f t="shared" si="527"/>
        <v>45038</v>
      </c>
      <c r="G848" s="117">
        <f t="shared" si="531"/>
        <v>6.1001532602988906E-3</v>
      </c>
      <c r="H848" s="118">
        <f t="shared" si="544"/>
        <v>45097</v>
      </c>
      <c r="I848" s="118">
        <f t="shared" si="532"/>
        <v>45097</v>
      </c>
      <c r="J848" s="119">
        <f t="shared" si="540"/>
        <v>20</v>
      </c>
      <c r="K848" s="119">
        <f t="shared" si="529"/>
        <v>13</v>
      </c>
      <c r="L848" s="8">
        <f t="shared" si="541"/>
        <v>1.00396087</v>
      </c>
      <c r="M848" s="120">
        <f t="shared" si="528"/>
        <v>1.0071003300000001</v>
      </c>
      <c r="N848" s="120">
        <f t="shared" si="523"/>
        <v>1.2043181876080393</v>
      </c>
      <c r="O848" s="113">
        <f t="shared" si="525"/>
        <v>1.2090883299999999</v>
      </c>
      <c r="P848" s="113">
        <f t="shared" si="533"/>
        <v>166.78666727999999</v>
      </c>
      <c r="Q848" s="167">
        <f t="shared" si="545"/>
        <v>0</v>
      </c>
      <c r="R848" s="168">
        <f t="shared" si="542"/>
        <v>0</v>
      </c>
      <c r="S848" s="113">
        <f t="shared" si="534"/>
        <v>0</v>
      </c>
      <c r="T848" s="123">
        <f t="shared" si="543"/>
        <v>9.4700000000000006E-2</v>
      </c>
      <c r="U848" s="121">
        <f t="shared" si="524"/>
        <v>13</v>
      </c>
      <c r="V848" s="121">
        <v>252</v>
      </c>
      <c r="W848" s="120">
        <f t="shared" si="535"/>
        <v>1.004678548</v>
      </c>
      <c r="X848" s="113">
        <f t="shared" si="536"/>
        <v>0.78031941999999999</v>
      </c>
      <c r="Y848" s="113">
        <f t="shared" si="537"/>
        <v>0</v>
      </c>
      <c r="Z848" s="126" t="str">
        <f t="shared" si="546"/>
        <v>A+J=</v>
      </c>
      <c r="AA848" s="118">
        <f t="shared" si="54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38"/>
        <v>45086</v>
      </c>
      <c r="B849" s="113">
        <f t="shared" si="530"/>
        <v>167.5669867</v>
      </c>
      <c r="C849" s="183">
        <f t="shared" si="548"/>
        <v>137.94415440510596</v>
      </c>
      <c r="D849" s="114">
        <f t="shared" si="539"/>
        <v>6609.67</v>
      </c>
      <c r="E849" s="115">
        <f t="shared" si="526"/>
        <v>6649.99</v>
      </c>
      <c r="F849" s="116">
        <f t="shared" si="527"/>
        <v>45038</v>
      </c>
      <c r="G849" s="117">
        <f t="shared" si="531"/>
        <v>6.1001532602988906E-3</v>
      </c>
      <c r="H849" s="118">
        <f t="shared" si="544"/>
        <v>45097</v>
      </c>
      <c r="I849" s="118">
        <f t="shared" si="532"/>
        <v>45097</v>
      </c>
      <c r="J849" s="119">
        <f t="shared" si="540"/>
        <v>20</v>
      </c>
      <c r="K849" s="119">
        <f t="shared" si="529"/>
        <v>13</v>
      </c>
      <c r="L849" s="8">
        <f t="shared" si="541"/>
        <v>1.00396087</v>
      </c>
      <c r="M849" s="120">
        <f t="shared" si="528"/>
        <v>1.0071003300000001</v>
      </c>
      <c r="N849" s="120">
        <f t="shared" si="523"/>
        <v>1.2043181876080393</v>
      </c>
      <c r="O849" s="113">
        <f t="shared" si="525"/>
        <v>1.2090883299999999</v>
      </c>
      <c r="P849" s="113">
        <f t="shared" si="533"/>
        <v>166.78666727999999</v>
      </c>
      <c r="Q849" s="167">
        <f t="shared" si="545"/>
        <v>0</v>
      </c>
      <c r="R849" s="168">
        <f t="shared" si="542"/>
        <v>0</v>
      </c>
      <c r="S849" s="113">
        <f t="shared" si="534"/>
        <v>0</v>
      </c>
      <c r="T849" s="123">
        <f t="shared" si="543"/>
        <v>9.4700000000000006E-2</v>
      </c>
      <c r="U849" s="121">
        <f t="shared" si="524"/>
        <v>13</v>
      </c>
      <c r="V849" s="121">
        <v>252</v>
      </c>
      <c r="W849" s="120">
        <f t="shared" si="535"/>
        <v>1.004678548</v>
      </c>
      <c r="X849" s="113">
        <f t="shared" si="536"/>
        <v>0.78031941999999999</v>
      </c>
      <c r="Y849" s="113">
        <f t="shared" si="537"/>
        <v>0</v>
      </c>
      <c r="Z849" s="126" t="str">
        <f t="shared" si="546"/>
        <v>A+J=</v>
      </c>
      <c r="AA849" s="118">
        <f t="shared" si="54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38"/>
        <v>45087</v>
      </c>
      <c r="B850" s="113">
        <f t="shared" si="530"/>
        <v>167.67814399</v>
      </c>
      <c r="C850" s="183">
        <f t="shared" si="548"/>
        <v>137.94415440510596</v>
      </c>
      <c r="D850" s="114">
        <f t="shared" si="539"/>
        <v>6609.67</v>
      </c>
      <c r="E850" s="115">
        <f t="shared" si="526"/>
        <v>6649.99</v>
      </c>
      <c r="F850" s="116">
        <f t="shared" si="527"/>
        <v>45038</v>
      </c>
      <c r="G850" s="117">
        <f t="shared" si="531"/>
        <v>6.1001532602988906E-3</v>
      </c>
      <c r="H850" s="118">
        <f t="shared" si="544"/>
        <v>45097</v>
      </c>
      <c r="I850" s="118">
        <f t="shared" si="532"/>
        <v>45097</v>
      </c>
      <c r="J850" s="119">
        <f t="shared" si="540"/>
        <v>20</v>
      </c>
      <c r="K850" s="119">
        <f t="shared" si="529"/>
        <v>14</v>
      </c>
      <c r="L850" s="8">
        <f t="shared" si="541"/>
        <v>1.0042662099999999</v>
      </c>
      <c r="M850" s="120">
        <f t="shared" si="528"/>
        <v>1.0071003300000001</v>
      </c>
      <c r="N850" s="120">
        <f t="shared" si="523"/>
        <v>1.2043181876080393</v>
      </c>
      <c r="O850" s="113">
        <f t="shared" si="525"/>
        <v>1.2094560599999999</v>
      </c>
      <c r="P850" s="113">
        <f t="shared" si="533"/>
        <v>166.83739348</v>
      </c>
      <c r="Q850" s="167">
        <f t="shared" si="545"/>
        <v>0</v>
      </c>
      <c r="R850" s="168">
        <f t="shared" si="542"/>
        <v>0</v>
      </c>
      <c r="S850" s="113">
        <f t="shared" si="534"/>
        <v>0</v>
      </c>
      <c r="T850" s="123">
        <f t="shared" si="543"/>
        <v>9.4700000000000006E-2</v>
      </c>
      <c r="U850" s="121">
        <f t="shared" si="524"/>
        <v>14</v>
      </c>
      <c r="V850" s="121">
        <v>252</v>
      </c>
      <c r="W850" s="120">
        <f t="shared" si="535"/>
        <v>1.005039341</v>
      </c>
      <c r="X850" s="113">
        <f t="shared" si="536"/>
        <v>0.84075051000000001</v>
      </c>
      <c r="Y850" s="113">
        <f t="shared" si="537"/>
        <v>0</v>
      </c>
      <c r="Z850" s="126" t="str">
        <f t="shared" si="546"/>
        <v>A+J=</v>
      </c>
      <c r="AA850" s="118">
        <f t="shared" si="54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38"/>
        <v>45088</v>
      </c>
      <c r="B851" s="113">
        <f t="shared" si="530"/>
        <v>167.67814399</v>
      </c>
      <c r="C851" s="183">
        <f t="shared" si="548"/>
        <v>137.94415440510596</v>
      </c>
      <c r="D851" s="114">
        <f t="shared" si="539"/>
        <v>6609.67</v>
      </c>
      <c r="E851" s="115">
        <f t="shared" si="526"/>
        <v>6649.99</v>
      </c>
      <c r="F851" s="116">
        <f t="shared" si="527"/>
        <v>45038</v>
      </c>
      <c r="G851" s="117">
        <f t="shared" si="531"/>
        <v>6.1001532602988906E-3</v>
      </c>
      <c r="H851" s="118">
        <f t="shared" si="544"/>
        <v>45097</v>
      </c>
      <c r="I851" s="118">
        <f t="shared" si="532"/>
        <v>45097</v>
      </c>
      <c r="J851" s="119">
        <f t="shared" si="540"/>
        <v>20</v>
      </c>
      <c r="K851" s="119">
        <f t="shared" si="529"/>
        <v>14</v>
      </c>
      <c r="L851" s="8">
        <f t="shared" si="541"/>
        <v>1.0042662099999999</v>
      </c>
      <c r="M851" s="120">
        <f t="shared" si="528"/>
        <v>1.0071003300000001</v>
      </c>
      <c r="N851" s="120">
        <f t="shared" si="523"/>
        <v>1.2043181876080393</v>
      </c>
      <c r="O851" s="113">
        <f t="shared" si="525"/>
        <v>1.2094560599999999</v>
      </c>
      <c r="P851" s="113">
        <f t="shared" si="533"/>
        <v>166.83739348</v>
      </c>
      <c r="Q851" s="167">
        <f t="shared" si="545"/>
        <v>0</v>
      </c>
      <c r="R851" s="168">
        <f t="shared" si="542"/>
        <v>0</v>
      </c>
      <c r="S851" s="113">
        <f t="shared" si="534"/>
        <v>0</v>
      </c>
      <c r="T851" s="123">
        <f t="shared" si="543"/>
        <v>9.4700000000000006E-2</v>
      </c>
      <c r="U851" s="121">
        <f t="shared" si="524"/>
        <v>14</v>
      </c>
      <c r="V851" s="121">
        <v>252</v>
      </c>
      <c r="W851" s="120">
        <f t="shared" si="535"/>
        <v>1.005039341</v>
      </c>
      <c r="X851" s="113">
        <f t="shared" si="536"/>
        <v>0.84075051000000001</v>
      </c>
      <c r="Y851" s="113">
        <f t="shared" si="537"/>
        <v>0</v>
      </c>
      <c r="Z851" s="126" t="str">
        <f t="shared" si="546"/>
        <v>A+J=</v>
      </c>
      <c r="AA851" s="118">
        <f t="shared" si="54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38"/>
        <v>45089</v>
      </c>
      <c r="B852" s="113">
        <f t="shared" si="530"/>
        <v>167.67814399</v>
      </c>
      <c r="C852" s="183">
        <f t="shared" si="548"/>
        <v>137.94415440510596</v>
      </c>
      <c r="D852" s="114">
        <f t="shared" si="539"/>
        <v>6609.67</v>
      </c>
      <c r="E852" s="115">
        <f t="shared" si="526"/>
        <v>6649.99</v>
      </c>
      <c r="F852" s="116">
        <f t="shared" si="527"/>
        <v>45038</v>
      </c>
      <c r="G852" s="117">
        <f t="shared" si="531"/>
        <v>6.1001532602988906E-3</v>
      </c>
      <c r="H852" s="118">
        <f t="shared" si="544"/>
        <v>45097</v>
      </c>
      <c r="I852" s="118">
        <f t="shared" si="532"/>
        <v>45097</v>
      </c>
      <c r="J852" s="119">
        <f t="shared" si="540"/>
        <v>20</v>
      </c>
      <c r="K852" s="119">
        <f t="shared" si="529"/>
        <v>14</v>
      </c>
      <c r="L852" s="8">
        <f t="shared" si="541"/>
        <v>1.0042662099999999</v>
      </c>
      <c r="M852" s="120">
        <f t="shared" si="528"/>
        <v>1.0071003300000001</v>
      </c>
      <c r="N852" s="120">
        <f t="shared" si="523"/>
        <v>1.2043181876080393</v>
      </c>
      <c r="O852" s="113">
        <f t="shared" si="525"/>
        <v>1.2094560599999999</v>
      </c>
      <c r="P852" s="113">
        <f t="shared" si="533"/>
        <v>166.83739348</v>
      </c>
      <c r="Q852" s="167">
        <f t="shared" si="545"/>
        <v>0</v>
      </c>
      <c r="R852" s="168">
        <f t="shared" si="542"/>
        <v>0</v>
      </c>
      <c r="S852" s="113">
        <f t="shared" si="534"/>
        <v>0</v>
      </c>
      <c r="T852" s="123">
        <f t="shared" si="543"/>
        <v>9.4700000000000006E-2</v>
      </c>
      <c r="U852" s="121">
        <f t="shared" si="524"/>
        <v>14</v>
      </c>
      <c r="V852" s="121">
        <v>252</v>
      </c>
      <c r="W852" s="120">
        <f t="shared" si="535"/>
        <v>1.005039341</v>
      </c>
      <c r="X852" s="113">
        <f t="shared" si="536"/>
        <v>0.84075051000000001</v>
      </c>
      <c r="Y852" s="113">
        <f t="shared" si="537"/>
        <v>0</v>
      </c>
      <c r="Z852" s="126" t="str">
        <f t="shared" si="546"/>
        <v>A+J=</v>
      </c>
      <c r="AA852" s="118">
        <f t="shared" si="54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38"/>
        <v>45090</v>
      </c>
      <c r="B853" s="113">
        <f t="shared" si="530"/>
        <v>167.78937207000001</v>
      </c>
      <c r="C853" s="183">
        <f t="shared" si="548"/>
        <v>137.94415440510596</v>
      </c>
      <c r="D853" s="114">
        <f t="shared" si="539"/>
        <v>6609.67</v>
      </c>
      <c r="E853" s="115">
        <f t="shared" si="526"/>
        <v>6649.99</v>
      </c>
      <c r="F853" s="116">
        <f t="shared" si="527"/>
        <v>45038</v>
      </c>
      <c r="G853" s="117">
        <f t="shared" si="531"/>
        <v>6.1001532602988906E-3</v>
      </c>
      <c r="H853" s="118">
        <f t="shared" si="544"/>
        <v>45097</v>
      </c>
      <c r="I853" s="118">
        <f t="shared" si="532"/>
        <v>45097</v>
      </c>
      <c r="J853" s="119">
        <f t="shared" si="540"/>
        <v>20</v>
      </c>
      <c r="K853" s="119">
        <f t="shared" si="529"/>
        <v>15</v>
      </c>
      <c r="L853" s="8">
        <f t="shared" si="541"/>
        <v>1.00457163</v>
      </c>
      <c r="M853" s="120">
        <f t="shared" si="528"/>
        <v>1.0071003300000001</v>
      </c>
      <c r="N853" s="120">
        <f t="shared" si="523"/>
        <v>1.2043181876080393</v>
      </c>
      <c r="O853" s="113">
        <f t="shared" si="525"/>
        <v>1.2098238800000001</v>
      </c>
      <c r="P853" s="113">
        <f t="shared" si="533"/>
        <v>166.88813210000001</v>
      </c>
      <c r="Q853" s="167">
        <f t="shared" si="545"/>
        <v>0</v>
      </c>
      <c r="R853" s="168">
        <f t="shared" si="542"/>
        <v>0</v>
      </c>
      <c r="S853" s="113">
        <f t="shared" si="534"/>
        <v>0</v>
      </c>
      <c r="T853" s="123">
        <f t="shared" si="543"/>
        <v>9.4700000000000006E-2</v>
      </c>
      <c r="U853" s="121">
        <f t="shared" si="524"/>
        <v>15</v>
      </c>
      <c r="V853" s="121">
        <v>252</v>
      </c>
      <c r="W853" s="120">
        <f t="shared" si="535"/>
        <v>1.0054002639999999</v>
      </c>
      <c r="X853" s="113">
        <f t="shared" si="536"/>
        <v>0.90123997</v>
      </c>
      <c r="Y853" s="113">
        <f t="shared" si="537"/>
        <v>0</v>
      </c>
      <c r="Z853" s="126" t="str">
        <f t="shared" si="546"/>
        <v>A+J=</v>
      </c>
      <c r="AA853" s="118">
        <f t="shared" si="54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38"/>
        <v>45091</v>
      </c>
      <c r="B854" s="113">
        <f t="shared" si="530"/>
        <v>167.90067511000001</v>
      </c>
      <c r="C854" s="183">
        <f t="shared" si="548"/>
        <v>137.94415440510596</v>
      </c>
      <c r="D854" s="114">
        <f t="shared" si="539"/>
        <v>6609.67</v>
      </c>
      <c r="E854" s="115">
        <f t="shared" si="526"/>
        <v>6649.99</v>
      </c>
      <c r="F854" s="116">
        <f t="shared" si="527"/>
        <v>45038</v>
      </c>
      <c r="G854" s="117">
        <f t="shared" si="531"/>
        <v>6.1001532602988906E-3</v>
      </c>
      <c r="H854" s="118">
        <f t="shared" si="544"/>
        <v>45097</v>
      </c>
      <c r="I854" s="118">
        <f t="shared" si="532"/>
        <v>45097</v>
      </c>
      <c r="J854" s="119">
        <f t="shared" si="540"/>
        <v>20</v>
      </c>
      <c r="K854" s="119">
        <f t="shared" si="529"/>
        <v>16</v>
      </c>
      <c r="L854" s="8">
        <f t="shared" si="541"/>
        <v>1.00487715</v>
      </c>
      <c r="M854" s="120">
        <f t="shared" si="528"/>
        <v>1.0071003300000001</v>
      </c>
      <c r="N854" s="120">
        <f t="shared" si="523"/>
        <v>1.2043181876080393</v>
      </c>
      <c r="O854" s="113">
        <f t="shared" si="525"/>
        <v>1.2101918199999999</v>
      </c>
      <c r="P854" s="113">
        <f t="shared" si="533"/>
        <v>166.93888727000001</v>
      </c>
      <c r="Q854" s="167">
        <f t="shared" si="545"/>
        <v>0</v>
      </c>
      <c r="R854" s="168">
        <f t="shared" si="542"/>
        <v>0</v>
      </c>
      <c r="S854" s="113">
        <f t="shared" si="534"/>
        <v>0</v>
      </c>
      <c r="T854" s="123">
        <f t="shared" si="543"/>
        <v>9.4700000000000006E-2</v>
      </c>
      <c r="U854" s="121">
        <f t="shared" si="524"/>
        <v>16</v>
      </c>
      <c r="V854" s="121">
        <v>252</v>
      </c>
      <c r="W854" s="120">
        <f t="shared" si="535"/>
        <v>1.0057613169999999</v>
      </c>
      <c r="X854" s="113">
        <f t="shared" si="536"/>
        <v>0.96178783999999995</v>
      </c>
      <c r="Y854" s="113">
        <f t="shared" si="537"/>
        <v>0</v>
      </c>
      <c r="Z854" s="126" t="str">
        <f t="shared" si="546"/>
        <v>A+J=</v>
      </c>
      <c r="AA854" s="118">
        <f t="shared" si="54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38"/>
        <v>45092</v>
      </c>
      <c r="B855" s="113">
        <f t="shared" si="530"/>
        <v>168.01205179000002</v>
      </c>
      <c r="C855" s="183">
        <f t="shared" si="548"/>
        <v>137.94415440510596</v>
      </c>
      <c r="D855" s="114">
        <f t="shared" si="539"/>
        <v>6609.67</v>
      </c>
      <c r="E855" s="115">
        <f t="shared" si="526"/>
        <v>6649.99</v>
      </c>
      <c r="F855" s="116">
        <f t="shared" si="527"/>
        <v>45038</v>
      </c>
      <c r="G855" s="117">
        <f t="shared" si="531"/>
        <v>6.1001532602988906E-3</v>
      </c>
      <c r="H855" s="118">
        <f t="shared" si="544"/>
        <v>45097</v>
      </c>
      <c r="I855" s="118">
        <f t="shared" si="532"/>
        <v>45097</v>
      </c>
      <c r="J855" s="119">
        <f t="shared" si="540"/>
        <v>20</v>
      </c>
      <c r="K855" s="119">
        <f t="shared" si="529"/>
        <v>17</v>
      </c>
      <c r="L855" s="8">
        <f t="shared" si="541"/>
        <v>1.0051827600000001</v>
      </c>
      <c r="M855" s="120">
        <f t="shared" si="528"/>
        <v>1.0071003300000001</v>
      </c>
      <c r="N855" s="120">
        <f t="shared" si="523"/>
        <v>1.2043181876080393</v>
      </c>
      <c r="O855" s="113">
        <f t="shared" si="525"/>
        <v>1.21055987</v>
      </c>
      <c r="P855" s="113">
        <f t="shared" si="533"/>
        <v>166.98965762</v>
      </c>
      <c r="Q855" s="167">
        <f t="shared" si="545"/>
        <v>0</v>
      </c>
      <c r="R855" s="168">
        <f t="shared" si="542"/>
        <v>0</v>
      </c>
      <c r="S855" s="113">
        <f t="shared" si="534"/>
        <v>0</v>
      </c>
      <c r="T855" s="123">
        <f t="shared" si="543"/>
        <v>9.4700000000000006E-2</v>
      </c>
      <c r="U855" s="121">
        <f t="shared" si="524"/>
        <v>17</v>
      </c>
      <c r="V855" s="121">
        <v>252</v>
      </c>
      <c r="W855" s="120">
        <f t="shared" si="535"/>
        <v>1.0061225</v>
      </c>
      <c r="X855" s="113">
        <f t="shared" si="536"/>
        <v>1.0223941700000001</v>
      </c>
      <c r="Y855" s="113">
        <f t="shared" si="537"/>
        <v>0</v>
      </c>
      <c r="Z855" s="126" t="str">
        <f t="shared" si="546"/>
        <v>A+J=</v>
      </c>
      <c r="AA855" s="118">
        <f t="shared" si="54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38"/>
        <v>45093</v>
      </c>
      <c r="B856" s="113">
        <f t="shared" si="530"/>
        <v>168.12350196</v>
      </c>
      <c r="C856" s="183">
        <f t="shared" si="548"/>
        <v>137.94415440510596</v>
      </c>
      <c r="D856" s="114">
        <f t="shared" si="539"/>
        <v>6609.67</v>
      </c>
      <c r="E856" s="115">
        <f t="shared" si="526"/>
        <v>6649.99</v>
      </c>
      <c r="F856" s="116">
        <f t="shared" si="527"/>
        <v>45038</v>
      </c>
      <c r="G856" s="117">
        <f t="shared" si="531"/>
        <v>6.1001532602988906E-3</v>
      </c>
      <c r="H856" s="118">
        <f t="shared" si="544"/>
        <v>45097</v>
      </c>
      <c r="I856" s="118">
        <f t="shared" si="532"/>
        <v>45097</v>
      </c>
      <c r="J856" s="119">
        <f t="shared" si="540"/>
        <v>20</v>
      </c>
      <c r="K856" s="119">
        <f t="shared" si="529"/>
        <v>18</v>
      </c>
      <c r="L856" s="8">
        <f t="shared" si="541"/>
        <v>1.00548846</v>
      </c>
      <c r="M856" s="120">
        <f t="shared" si="528"/>
        <v>1.0071003300000001</v>
      </c>
      <c r="N856" s="120">
        <f t="shared" si="523"/>
        <v>1.2043181876080393</v>
      </c>
      <c r="O856" s="113">
        <f t="shared" si="525"/>
        <v>1.21092803</v>
      </c>
      <c r="P856" s="113">
        <f t="shared" si="533"/>
        <v>167.04044314000001</v>
      </c>
      <c r="Q856" s="167">
        <f t="shared" si="545"/>
        <v>0</v>
      </c>
      <c r="R856" s="168">
        <f t="shared" si="542"/>
        <v>0</v>
      </c>
      <c r="S856" s="113">
        <f t="shared" si="534"/>
        <v>0</v>
      </c>
      <c r="T856" s="123">
        <f t="shared" si="543"/>
        <v>9.4700000000000006E-2</v>
      </c>
      <c r="U856" s="121">
        <f t="shared" si="524"/>
        <v>18</v>
      </c>
      <c r="V856" s="121">
        <v>252</v>
      </c>
      <c r="W856" s="120">
        <f t="shared" si="535"/>
        <v>1.0064838119999999</v>
      </c>
      <c r="X856" s="113">
        <f t="shared" si="536"/>
        <v>1.08305882</v>
      </c>
      <c r="Y856" s="113">
        <f t="shared" si="537"/>
        <v>0</v>
      </c>
      <c r="Z856" s="126" t="str">
        <f t="shared" si="546"/>
        <v>A+J=</v>
      </c>
      <c r="AA856" s="118">
        <f t="shared" si="54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38"/>
        <v>45094</v>
      </c>
      <c r="B857" s="113">
        <f t="shared" si="530"/>
        <v>168.23502861</v>
      </c>
      <c r="C857" s="183">
        <f t="shared" si="548"/>
        <v>137.94415440510596</v>
      </c>
      <c r="D857" s="114">
        <f t="shared" si="539"/>
        <v>6609.67</v>
      </c>
      <c r="E857" s="115">
        <f t="shared" si="526"/>
        <v>6649.99</v>
      </c>
      <c r="F857" s="116">
        <f t="shared" si="527"/>
        <v>45038</v>
      </c>
      <c r="G857" s="117">
        <f t="shared" si="531"/>
        <v>6.1001532602988906E-3</v>
      </c>
      <c r="H857" s="118">
        <f t="shared" si="544"/>
        <v>45097</v>
      </c>
      <c r="I857" s="118">
        <f t="shared" si="532"/>
        <v>45097</v>
      </c>
      <c r="J857" s="119">
        <f t="shared" si="540"/>
        <v>20</v>
      </c>
      <c r="K857" s="119">
        <f t="shared" si="529"/>
        <v>19</v>
      </c>
      <c r="L857" s="8">
        <f t="shared" si="541"/>
        <v>1.0057942600000001</v>
      </c>
      <c r="M857" s="120">
        <f t="shared" si="528"/>
        <v>1.0071003300000001</v>
      </c>
      <c r="N857" s="120">
        <f t="shared" si="523"/>
        <v>1.2043181876080393</v>
      </c>
      <c r="O857" s="113">
        <f t="shared" si="525"/>
        <v>1.21129632</v>
      </c>
      <c r="P857" s="113">
        <f t="shared" si="533"/>
        <v>167.09124659</v>
      </c>
      <c r="Q857" s="167">
        <f t="shared" si="545"/>
        <v>0</v>
      </c>
      <c r="R857" s="168">
        <f t="shared" si="542"/>
        <v>0</v>
      </c>
      <c r="S857" s="113">
        <f t="shared" si="534"/>
        <v>0</v>
      </c>
      <c r="T857" s="123">
        <f t="shared" si="543"/>
        <v>9.4700000000000006E-2</v>
      </c>
      <c r="U857" s="121">
        <f t="shared" si="524"/>
        <v>19</v>
      </c>
      <c r="V857" s="121">
        <v>252</v>
      </c>
      <c r="W857" s="120">
        <f t="shared" si="535"/>
        <v>1.0068452539999999</v>
      </c>
      <c r="X857" s="113">
        <f t="shared" si="536"/>
        <v>1.14378202</v>
      </c>
      <c r="Y857" s="113">
        <f t="shared" si="537"/>
        <v>0</v>
      </c>
      <c r="Z857" s="126" t="str">
        <f t="shared" si="546"/>
        <v>A+J=</v>
      </c>
      <c r="AA857" s="118">
        <f t="shared" si="54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38"/>
        <v>45095</v>
      </c>
      <c r="B858" s="113">
        <f t="shared" si="530"/>
        <v>168.23502861</v>
      </c>
      <c r="C858" s="183">
        <f t="shared" si="548"/>
        <v>137.94415440510596</v>
      </c>
      <c r="D858" s="114">
        <f t="shared" si="539"/>
        <v>6609.67</v>
      </c>
      <c r="E858" s="115">
        <f t="shared" si="526"/>
        <v>6649.99</v>
      </c>
      <c r="F858" s="116">
        <f t="shared" si="527"/>
        <v>45038</v>
      </c>
      <c r="G858" s="117">
        <f t="shared" si="531"/>
        <v>6.1001532602988906E-3</v>
      </c>
      <c r="H858" s="118">
        <f t="shared" si="544"/>
        <v>45097</v>
      </c>
      <c r="I858" s="118">
        <f t="shared" si="532"/>
        <v>45097</v>
      </c>
      <c r="J858" s="119">
        <f t="shared" si="540"/>
        <v>20</v>
      </c>
      <c r="K858" s="119">
        <f t="shared" si="529"/>
        <v>19</v>
      </c>
      <c r="L858" s="8">
        <f t="shared" si="541"/>
        <v>1.0057942600000001</v>
      </c>
      <c r="M858" s="120">
        <f t="shared" si="528"/>
        <v>1.0071003300000001</v>
      </c>
      <c r="N858" s="120">
        <f t="shared" si="523"/>
        <v>1.2043181876080393</v>
      </c>
      <c r="O858" s="113">
        <f t="shared" si="525"/>
        <v>1.21129632</v>
      </c>
      <c r="P858" s="113">
        <f t="shared" si="533"/>
        <v>167.09124659</v>
      </c>
      <c r="Q858" s="167">
        <f t="shared" si="545"/>
        <v>0</v>
      </c>
      <c r="R858" s="168">
        <f t="shared" si="542"/>
        <v>0</v>
      </c>
      <c r="S858" s="113">
        <f t="shared" si="534"/>
        <v>0</v>
      </c>
      <c r="T858" s="123">
        <f t="shared" si="543"/>
        <v>9.4700000000000006E-2</v>
      </c>
      <c r="U858" s="121">
        <f t="shared" si="524"/>
        <v>19</v>
      </c>
      <c r="V858" s="121">
        <v>252</v>
      </c>
      <c r="W858" s="120">
        <f t="shared" si="535"/>
        <v>1.0068452539999999</v>
      </c>
      <c r="X858" s="113">
        <f t="shared" si="536"/>
        <v>1.14378202</v>
      </c>
      <c r="Y858" s="113">
        <f t="shared" si="537"/>
        <v>0</v>
      </c>
      <c r="Z858" s="126" t="str">
        <f t="shared" si="546"/>
        <v>A+J=</v>
      </c>
      <c r="AA858" s="118">
        <f t="shared" si="54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38"/>
        <v>45096</v>
      </c>
      <c r="B859" s="113">
        <f t="shared" si="530"/>
        <v>168.23502861</v>
      </c>
      <c r="C859" s="183">
        <f t="shared" si="548"/>
        <v>137.94415440510596</v>
      </c>
      <c r="D859" s="114">
        <f t="shared" si="539"/>
        <v>6609.67</v>
      </c>
      <c r="E859" s="115">
        <f t="shared" si="526"/>
        <v>6649.99</v>
      </c>
      <c r="F859" s="116">
        <f t="shared" si="527"/>
        <v>45038</v>
      </c>
      <c r="G859" s="117">
        <f t="shared" si="531"/>
        <v>6.1001532602988906E-3</v>
      </c>
      <c r="H859" s="118">
        <f t="shared" si="544"/>
        <v>45097</v>
      </c>
      <c r="I859" s="118">
        <f t="shared" si="532"/>
        <v>45097</v>
      </c>
      <c r="J859" s="119">
        <f t="shared" si="540"/>
        <v>20</v>
      </c>
      <c r="K859" s="119">
        <f t="shared" si="529"/>
        <v>19</v>
      </c>
      <c r="L859" s="8">
        <f t="shared" si="541"/>
        <v>1.0057942600000001</v>
      </c>
      <c r="M859" s="120">
        <f t="shared" si="528"/>
        <v>1.0071003300000001</v>
      </c>
      <c r="N859" s="120">
        <f t="shared" si="523"/>
        <v>1.2043181876080393</v>
      </c>
      <c r="O859" s="113">
        <f t="shared" si="525"/>
        <v>1.21129632</v>
      </c>
      <c r="P859" s="113">
        <f t="shared" si="533"/>
        <v>167.09124659</v>
      </c>
      <c r="Q859" s="167">
        <f t="shared" si="545"/>
        <v>0</v>
      </c>
      <c r="R859" s="168">
        <f t="shared" si="542"/>
        <v>0</v>
      </c>
      <c r="S859" s="113">
        <f t="shared" si="534"/>
        <v>0</v>
      </c>
      <c r="T859" s="123">
        <f t="shared" si="543"/>
        <v>9.4700000000000006E-2</v>
      </c>
      <c r="U859" s="121">
        <f t="shared" si="524"/>
        <v>19</v>
      </c>
      <c r="V859" s="121">
        <v>252</v>
      </c>
      <c r="W859" s="120">
        <f t="shared" si="535"/>
        <v>1.0068452539999999</v>
      </c>
      <c r="X859" s="113">
        <f t="shared" si="536"/>
        <v>1.14378202</v>
      </c>
      <c r="Y859" s="113">
        <f t="shared" si="537"/>
        <v>0</v>
      </c>
      <c r="Z859" s="126" t="str">
        <f t="shared" si="546"/>
        <v>A+J=</v>
      </c>
      <c r="AA859" s="118">
        <f t="shared" si="54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38"/>
        <v>45097</v>
      </c>
      <c r="B860" s="113">
        <f t="shared" si="530"/>
        <v>168.34662605</v>
      </c>
      <c r="C860" s="183">
        <f t="shared" si="548"/>
        <v>137.94415440510596</v>
      </c>
      <c r="D860" s="114">
        <f t="shared" si="539"/>
        <v>6609.67</v>
      </c>
      <c r="E860" s="115">
        <f t="shared" si="526"/>
        <v>6649.99</v>
      </c>
      <c r="F860" s="116">
        <f t="shared" si="527"/>
        <v>45038</v>
      </c>
      <c r="G860" s="117">
        <f t="shared" si="531"/>
        <v>6.1001532602988906E-3</v>
      </c>
      <c r="H860" s="118">
        <f t="shared" si="544"/>
        <v>45127</v>
      </c>
      <c r="I860" s="118">
        <f t="shared" si="532"/>
        <v>45097</v>
      </c>
      <c r="J860" s="119">
        <f t="shared" si="540"/>
        <v>20</v>
      </c>
      <c r="K860" s="119">
        <f t="shared" si="529"/>
        <v>20</v>
      </c>
      <c r="L860" s="8">
        <f t="shared" si="541"/>
        <v>1.00610015</v>
      </c>
      <c r="M860" s="120">
        <f t="shared" si="528"/>
        <v>1.0071003300000001</v>
      </c>
      <c r="N860" s="120">
        <f t="shared" si="523"/>
        <v>1.2043181876080393</v>
      </c>
      <c r="O860" s="113">
        <f t="shared" si="525"/>
        <v>1.2116647</v>
      </c>
      <c r="P860" s="113">
        <f t="shared" si="533"/>
        <v>167.14206246000001</v>
      </c>
      <c r="Q860" s="167">
        <f t="shared" si="545"/>
        <v>28</v>
      </c>
      <c r="R860" s="168">
        <f t="shared" si="542"/>
        <v>0.12673216931895456</v>
      </c>
      <c r="S860" s="113">
        <f t="shared" si="534"/>
        <v>21.182276160000001</v>
      </c>
      <c r="T860" s="123">
        <f t="shared" si="543"/>
        <v>9.4700000000000006E-2</v>
      </c>
      <c r="U860" s="121">
        <f t="shared" si="524"/>
        <v>20</v>
      </c>
      <c r="V860" s="121">
        <v>252</v>
      </c>
      <c r="W860" s="120">
        <f t="shared" si="535"/>
        <v>1.0072068249999999</v>
      </c>
      <c r="X860" s="113">
        <f t="shared" si="536"/>
        <v>1.20456359</v>
      </c>
      <c r="Y860" s="113">
        <f t="shared" si="537"/>
        <v>22.38683975</v>
      </c>
      <c r="Z860" s="126" t="str">
        <f t="shared" si="546"/>
        <v>A+J=</v>
      </c>
      <c r="AA860" s="118">
        <f t="shared" si="54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38"/>
        <v>45098</v>
      </c>
      <c r="B861" s="113">
        <f t="shared" si="530"/>
        <v>146.02744508000001</v>
      </c>
      <c r="C861" s="183">
        <f t="shared" si="548"/>
        <v>120.46219247289815</v>
      </c>
      <c r="D861" s="114">
        <f t="shared" si="539"/>
        <v>6649.99</v>
      </c>
      <c r="E861" s="115">
        <f t="shared" si="526"/>
        <v>6665.28</v>
      </c>
      <c r="F861" s="116">
        <f t="shared" si="527"/>
        <v>45066</v>
      </c>
      <c r="G861" s="117">
        <f t="shared" si="531"/>
        <v>2.2992515778219591E-3</v>
      </c>
      <c r="H861" s="118">
        <f t="shared" si="544"/>
        <v>45127</v>
      </c>
      <c r="I861" s="118">
        <f t="shared" si="532"/>
        <v>45127</v>
      </c>
      <c r="J861" s="119">
        <f t="shared" si="540"/>
        <v>22</v>
      </c>
      <c r="K861" s="119">
        <f t="shared" si="529"/>
        <v>1</v>
      </c>
      <c r="L861" s="8">
        <f t="shared" si="541"/>
        <v>1.00010439</v>
      </c>
      <c r="M861" s="120">
        <f t="shared" si="528"/>
        <v>1.00610015</v>
      </c>
      <c r="N861" s="120">
        <f t="shared" si="523"/>
        <v>1.2116647092001764</v>
      </c>
      <c r="O861" s="113">
        <f t="shared" si="525"/>
        <v>1.21179119</v>
      </c>
      <c r="P861" s="113">
        <f t="shared" si="533"/>
        <v>145.97502356000001</v>
      </c>
      <c r="Q861" s="167">
        <f t="shared" si="545"/>
        <v>0</v>
      </c>
      <c r="R861" s="168">
        <f t="shared" si="542"/>
        <v>0</v>
      </c>
      <c r="S861" s="113">
        <f t="shared" si="534"/>
        <v>0</v>
      </c>
      <c r="T861" s="123">
        <f t="shared" si="543"/>
        <v>9.4700000000000006E-2</v>
      </c>
      <c r="U861" s="121">
        <f t="shared" si="524"/>
        <v>1</v>
      </c>
      <c r="V861" s="121">
        <v>252</v>
      </c>
      <c r="W861" s="120">
        <f t="shared" si="535"/>
        <v>1.000359113</v>
      </c>
      <c r="X861" s="113">
        <f t="shared" si="536"/>
        <v>5.2421519999999999E-2</v>
      </c>
      <c r="Y861" s="113">
        <f t="shared" si="537"/>
        <v>0</v>
      </c>
      <c r="Z861" s="126" t="str">
        <f t="shared" si="546"/>
        <v>A+J=</v>
      </c>
      <c r="AA861" s="118">
        <f t="shared" si="54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38"/>
        <v>45099</v>
      </c>
      <c r="B862" s="113">
        <f t="shared" si="530"/>
        <v>146.09513621000002</v>
      </c>
      <c r="C862" s="183">
        <f t="shared" si="548"/>
        <v>120.46219247289815</v>
      </c>
      <c r="D862" s="114">
        <f t="shared" si="539"/>
        <v>6649.99</v>
      </c>
      <c r="E862" s="115">
        <f t="shared" si="526"/>
        <v>6665.28</v>
      </c>
      <c r="F862" s="116">
        <f t="shared" si="527"/>
        <v>45066</v>
      </c>
      <c r="G862" s="117">
        <f t="shared" si="531"/>
        <v>2.2992515778219591E-3</v>
      </c>
      <c r="H862" s="118">
        <f t="shared" si="544"/>
        <v>45127</v>
      </c>
      <c r="I862" s="118">
        <f t="shared" si="532"/>
        <v>45127</v>
      </c>
      <c r="J862" s="119">
        <f t="shared" si="540"/>
        <v>22</v>
      </c>
      <c r="K862" s="119">
        <f t="shared" si="529"/>
        <v>2</v>
      </c>
      <c r="L862" s="8">
        <f t="shared" si="541"/>
        <v>1.0002088</v>
      </c>
      <c r="M862" s="120">
        <f t="shared" si="528"/>
        <v>1.00610015</v>
      </c>
      <c r="N862" s="120">
        <f t="shared" si="523"/>
        <v>1.2116647092001764</v>
      </c>
      <c r="O862" s="113">
        <f t="shared" si="525"/>
        <v>1.2119177000000001</v>
      </c>
      <c r="P862" s="113">
        <f t="shared" si="533"/>
        <v>145.99026323000001</v>
      </c>
      <c r="Q862" s="167">
        <f t="shared" si="545"/>
        <v>0</v>
      </c>
      <c r="R862" s="168">
        <f t="shared" si="542"/>
        <v>0</v>
      </c>
      <c r="S862" s="113">
        <f t="shared" si="534"/>
        <v>0</v>
      </c>
      <c r="T862" s="123">
        <f t="shared" si="543"/>
        <v>9.4700000000000006E-2</v>
      </c>
      <c r="U862" s="121">
        <f t="shared" si="524"/>
        <v>2</v>
      </c>
      <c r="V862" s="121">
        <v>252</v>
      </c>
      <c r="W862" s="120">
        <f t="shared" si="535"/>
        <v>1.0007183559999999</v>
      </c>
      <c r="X862" s="113">
        <f t="shared" si="536"/>
        <v>0.10487298</v>
      </c>
      <c r="Y862" s="113">
        <f t="shared" si="537"/>
        <v>0</v>
      </c>
      <c r="Z862" s="126" t="str">
        <f t="shared" si="546"/>
        <v>A+J=</v>
      </c>
      <c r="AA862" s="118">
        <f t="shared" si="54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38"/>
        <v>45100</v>
      </c>
      <c r="B863" s="113">
        <f t="shared" si="530"/>
        <v>146.16285818</v>
      </c>
      <c r="C863" s="183">
        <f t="shared" si="548"/>
        <v>120.46219247289815</v>
      </c>
      <c r="D863" s="114">
        <f t="shared" si="539"/>
        <v>6649.99</v>
      </c>
      <c r="E863" s="115">
        <f t="shared" si="526"/>
        <v>6665.28</v>
      </c>
      <c r="F863" s="116">
        <f t="shared" si="527"/>
        <v>45066</v>
      </c>
      <c r="G863" s="117">
        <f t="shared" si="531"/>
        <v>2.2992515778219591E-3</v>
      </c>
      <c r="H863" s="118">
        <f t="shared" si="544"/>
        <v>45127</v>
      </c>
      <c r="I863" s="118">
        <f t="shared" si="532"/>
        <v>45127</v>
      </c>
      <c r="J863" s="119">
        <f t="shared" si="540"/>
        <v>22</v>
      </c>
      <c r="K863" s="119">
        <f t="shared" si="529"/>
        <v>3</v>
      </c>
      <c r="L863" s="8">
        <f t="shared" si="541"/>
        <v>1.00031322</v>
      </c>
      <c r="M863" s="120">
        <f t="shared" si="528"/>
        <v>1.00610015</v>
      </c>
      <c r="N863" s="120">
        <f t="shared" ref="N863:N926" si="549">IF(I863&gt;I862,N862*M863,N862)</f>
        <v>1.2116647092001764</v>
      </c>
      <c r="O863" s="113">
        <f t="shared" si="525"/>
        <v>1.2120442199999999</v>
      </c>
      <c r="P863" s="113">
        <f t="shared" si="533"/>
        <v>146.00550411</v>
      </c>
      <c r="Q863" s="167">
        <f t="shared" si="545"/>
        <v>0</v>
      </c>
      <c r="R863" s="168">
        <f t="shared" si="542"/>
        <v>0</v>
      </c>
      <c r="S863" s="113">
        <f t="shared" si="534"/>
        <v>0</v>
      </c>
      <c r="T863" s="123">
        <f t="shared" si="543"/>
        <v>9.4700000000000006E-2</v>
      </c>
      <c r="U863" s="121">
        <f t="shared" si="524"/>
        <v>3</v>
      </c>
      <c r="V863" s="121">
        <v>252</v>
      </c>
      <c r="W863" s="120">
        <f t="shared" si="535"/>
        <v>1.001077727</v>
      </c>
      <c r="X863" s="113">
        <f t="shared" si="536"/>
        <v>0.15735407000000001</v>
      </c>
      <c r="Y863" s="113">
        <f t="shared" si="537"/>
        <v>0</v>
      </c>
      <c r="Z863" s="126" t="str">
        <f t="shared" si="546"/>
        <v>A+J=</v>
      </c>
      <c r="AA863" s="118">
        <f t="shared" si="54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38"/>
        <v>45101</v>
      </c>
      <c r="B864" s="113">
        <f t="shared" si="530"/>
        <v>146.23061250000001</v>
      </c>
      <c r="C864" s="183">
        <f t="shared" si="548"/>
        <v>120.46219247289815</v>
      </c>
      <c r="D864" s="114">
        <f t="shared" si="539"/>
        <v>6649.99</v>
      </c>
      <c r="E864" s="115">
        <f t="shared" si="526"/>
        <v>6665.28</v>
      </c>
      <c r="F864" s="116">
        <f t="shared" si="527"/>
        <v>45066</v>
      </c>
      <c r="G864" s="117">
        <f t="shared" si="531"/>
        <v>2.2992515778219591E-3</v>
      </c>
      <c r="H864" s="118">
        <f t="shared" si="544"/>
        <v>45127</v>
      </c>
      <c r="I864" s="118">
        <f t="shared" si="532"/>
        <v>45127</v>
      </c>
      <c r="J864" s="119">
        <f t="shared" si="540"/>
        <v>22</v>
      </c>
      <c r="K864" s="119">
        <f t="shared" si="529"/>
        <v>4</v>
      </c>
      <c r="L864" s="8">
        <f t="shared" si="541"/>
        <v>1.0004176499999999</v>
      </c>
      <c r="M864" s="120">
        <f t="shared" si="528"/>
        <v>1.00610015</v>
      </c>
      <c r="N864" s="120">
        <f t="shared" si="549"/>
        <v>1.2116647092001764</v>
      </c>
      <c r="O864" s="113">
        <f t="shared" si="525"/>
        <v>1.21217076</v>
      </c>
      <c r="P864" s="113">
        <f t="shared" si="533"/>
        <v>146.0207474</v>
      </c>
      <c r="Q864" s="167">
        <f t="shared" si="545"/>
        <v>0</v>
      </c>
      <c r="R864" s="168">
        <f t="shared" si="542"/>
        <v>0</v>
      </c>
      <c r="S864" s="113">
        <f t="shared" si="534"/>
        <v>0</v>
      </c>
      <c r="T864" s="123">
        <f t="shared" si="543"/>
        <v>9.4700000000000006E-2</v>
      </c>
      <c r="U864" s="121">
        <f t="shared" si="524"/>
        <v>4</v>
      </c>
      <c r="V864" s="121">
        <v>252</v>
      </c>
      <c r="W864" s="120">
        <f t="shared" si="535"/>
        <v>1.0014372279999999</v>
      </c>
      <c r="X864" s="113">
        <f t="shared" si="536"/>
        <v>0.2098651</v>
      </c>
      <c r="Y864" s="113">
        <f t="shared" si="537"/>
        <v>0</v>
      </c>
      <c r="Z864" s="126" t="str">
        <f t="shared" si="546"/>
        <v>A+J=</v>
      </c>
      <c r="AA864" s="118">
        <f t="shared" si="54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38"/>
        <v>45102</v>
      </c>
      <c r="B865" s="113">
        <f t="shared" si="530"/>
        <v>146.23061250000001</v>
      </c>
      <c r="C865" s="183">
        <f t="shared" si="548"/>
        <v>120.46219247289815</v>
      </c>
      <c r="D865" s="114">
        <f t="shared" si="539"/>
        <v>6649.99</v>
      </c>
      <c r="E865" s="115">
        <f t="shared" si="526"/>
        <v>6665.28</v>
      </c>
      <c r="F865" s="116">
        <f t="shared" si="527"/>
        <v>45066</v>
      </c>
      <c r="G865" s="117">
        <f t="shared" si="531"/>
        <v>2.2992515778219591E-3</v>
      </c>
      <c r="H865" s="118">
        <f t="shared" si="544"/>
        <v>45127</v>
      </c>
      <c r="I865" s="118">
        <f t="shared" si="532"/>
        <v>45127</v>
      </c>
      <c r="J865" s="119">
        <f t="shared" si="540"/>
        <v>22</v>
      </c>
      <c r="K865" s="119">
        <f t="shared" si="529"/>
        <v>4</v>
      </c>
      <c r="L865" s="8">
        <f t="shared" si="541"/>
        <v>1.0004176499999999</v>
      </c>
      <c r="M865" s="120">
        <f t="shared" si="528"/>
        <v>1.00610015</v>
      </c>
      <c r="N865" s="120">
        <f t="shared" si="549"/>
        <v>1.2116647092001764</v>
      </c>
      <c r="O865" s="113">
        <f t="shared" si="525"/>
        <v>1.21217076</v>
      </c>
      <c r="P865" s="113">
        <f t="shared" si="533"/>
        <v>146.0207474</v>
      </c>
      <c r="Q865" s="167">
        <f t="shared" si="545"/>
        <v>0</v>
      </c>
      <c r="R865" s="168">
        <f t="shared" si="542"/>
        <v>0</v>
      </c>
      <c r="S865" s="113">
        <f t="shared" si="534"/>
        <v>0</v>
      </c>
      <c r="T865" s="123">
        <f t="shared" si="543"/>
        <v>9.4700000000000006E-2</v>
      </c>
      <c r="U865" s="121">
        <f t="shared" si="524"/>
        <v>4</v>
      </c>
      <c r="V865" s="121">
        <v>252</v>
      </c>
      <c r="W865" s="120">
        <f t="shared" si="535"/>
        <v>1.0014372279999999</v>
      </c>
      <c r="X865" s="113">
        <f t="shared" si="536"/>
        <v>0.2098651</v>
      </c>
      <c r="Y865" s="113">
        <f t="shared" si="537"/>
        <v>0</v>
      </c>
      <c r="Z865" s="126" t="str">
        <f t="shared" si="546"/>
        <v>A+J=</v>
      </c>
      <c r="AA865" s="118">
        <f t="shared" si="54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38"/>
        <v>45103</v>
      </c>
      <c r="B866" s="113">
        <f t="shared" si="530"/>
        <v>146.23061250000001</v>
      </c>
      <c r="C866" s="183">
        <f t="shared" si="548"/>
        <v>120.46219247289815</v>
      </c>
      <c r="D866" s="114">
        <f t="shared" si="539"/>
        <v>6649.99</v>
      </c>
      <c r="E866" s="115">
        <f t="shared" si="526"/>
        <v>6665.28</v>
      </c>
      <c r="F866" s="116">
        <f t="shared" si="527"/>
        <v>45066</v>
      </c>
      <c r="G866" s="117">
        <f t="shared" si="531"/>
        <v>2.2992515778219591E-3</v>
      </c>
      <c r="H866" s="118">
        <f t="shared" si="544"/>
        <v>45127</v>
      </c>
      <c r="I866" s="118">
        <f t="shared" si="532"/>
        <v>45127</v>
      </c>
      <c r="J866" s="119">
        <f t="shared" si="540"/>
        <v>22</v>
      </c>
      <c r="K866" s="119">
        <f t="shared" si="529"/>
        <v>4</v>
      </c>
      <c r="L866" s="8">
        <f t="shared" si="541"/>
        <v>1.0004176499999999</v>
      </c>
      <c r="M866" s="120">
        <f t="shared" si="528"/>
        <v>1.00610015</v>
      </c>
      <c r="N866" s="120">
        <f t="shared" si="549"/>
        <v>1.2116647092001764</v>
      </c>
      <c r="O866" s="113">
        <f t="shared" si="525"/>
        <v>1.21217076</v>
      </c>
      <c r="P866" s="113">
        <f t="shared" si="533"/>
        <v>146.0207474</v>
      </c>
      <c r="Q866" s="167">
        <f t="shared" si="545"/>
        <v>0</v>
      </c>
      <c r="R866" s="168">
        <f t="shared" si="542"/>
        <v>0</v>
      </c>
      <c r="S866" s="113">
        <f t="shared" si="534"/>
        <v>0</v>
      </c>
      <c r="T866" s="123">
        <f t="shared" si="543"/>
        <v>9.4700000000000006E-2</v>
      </c>
      <c r="U866" s="121">
        <f t="shared" si="524"/>
        <v>4</v>
      </c>
      <c r="V866" s="121">
        <v>252</v>
      </c>
      <c r="W866" s="120">
        <f t="shared" si="535"/>
        <v>1.0014372279999999</v>
      </c>
      <c r="X866" s="113">
        <f t="shared" si="536"/>
        <v>0.2098651</v>
      </c>
      <c r="Y866" s="113">
        <f t="shared" si="537"/>
        <v>0</v>
      </c>
      <c r="Z866" s="126" t="str">
        <f t="shared" si="546"/>
        <v>A+J=</v>
      </c>
      <c r="AA866" s="118">
        <f t="shared" si="54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38"/>
        <v>45104</v>
      </c>
      <c r="B867" s="113">
        <f t="shared" si="530"/>
        <v>146.29839647</v>
      </c>
      <c r="C867" s="183">
        <f t="shared" si="548"/>
        <v>120.46219247289815</v>
      </c>
      <c r="D867" s="114">
        <f t="shared" si="539"/>
        <v>6649.99</v>
      </c>
      <c r="E867" s="115">
        <f t="shared" si="526"/>
        <v>6665.28</v>
      </c>
      <c r="F867" s="116">
        <f t="shared" si="527"/>
        <v>45066</v>
      </c>
      <c r="G867" s="117">
        <f t="shared" si="531"/>
        <v>2.2992515778219591E-3</v>
      </c>
      <c r="H867" s="118">
        <f t="shared" si="544"/>
        <v>45127</v>
      </c>
      <c r="I867" s="118">
        <f t="shared" si="532"/>
        <v>45127</v>
      </c>
      <c r="J867" s="119">
        <f t="shared" si="540"/>
        <v>22</v>
      </c>
      <c r="K867" s="119">
        <f t="shared" si="529"/>
        <v>5</v>
      </c>
      <c r="L867" s="8">
        <f t="shared" si="541"/>
        <v>1.00052209</v>
      </c>
      <c r="M867" s="120">
        <f t="shared" si="528"/>
        <v>1.00610015</v>
      </c>
      <c r="N867" s="120">
        <f t="shared" si="549"/>
        <v>1.2116647092001764</v>
      </c>
      <c r="O867" s="113">
        <f t="shared" si="525"/>
        <v>1.2122972999999999</v>
      </c>
      <c r="P867" s="113">
        <f t="shared" si="533"/>
        <v>146.03599068</v>
      </c>
      <c r="Q867" s="167">
        <f t="shared" si="545"/>
        <v>0</v>
      </c>
      <c r="R867" s="168">
        <f t="shared" si="542"/>
        <v>0</v>
      </c>
      <c r="S867" s="113">
        <f t="shared" si="534"/>
        <v>0</v>
      </c>
      <c r="T867" s="123">
        <f t="shared" si="543"/>
        <v>9.4700000000000006E-2</v>
      </c>
      <c r="U867" s="121">
        <f t="shared" si="524"/>
        <v>5</v>
      </c>
      <c r="V867" s="121">
        <v>252</v>
      </c>
      <c r="W867" s="120">
        <f t="shared" si="535"/>
        <v>1.001796857</v>
      </c>
      <c r="X867" s="113">
        <f t="shared" si="536"/>
        <v>0.26240579000000003</v>
      </c>
      <c r="Y867" s="113">
        <f t="shared" si="537"/>
        <v>0</v>
      </c>
      <c r="Z867" s="126" t="str">
        <f t="shared" si="546"/>
        <v>A+J=</v>
      </c>
      <c r="AA867" s="118">
        <f t="shared" si="54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38"/>
        <v>45105</v>
      </c>
      <c r="B868" s="113">
        <f t="shared" si="530"/>
        <v>146.36621281000001</v>
      </c>
      <c r="C868" s="183">
        <f t="shared" si="548"/>
        <v>120.46219247289815</v>
      </c>
      <c r="D868" s="114">
        <f t="shared" si="539"/>
        <v>6649.99</v>
      </c>
      <c r="E868" s="115">
        <f t="shared" si="526"/>
        <v>6665.28</v>
      </c>
      <c r="F868" s="116">
        <f t="shared" si="527"/>
        <v>45066</v>
      </c>
      <c r="G868" s="117">
        <f t="shared" si="531"/>
        <v>2.2992515778219591E-3</v>
      </c>
      <c r="H868" s="118">
        <f t="shared" si="544"/>
        <v>45127</v>
      </c>
      <c r="I868" s="118">
        <f t="shared" si="532"/>
        <v>45127</v>
      </c>
      <c r="J868" s="119">
        <f t="shared" si="540"/>
        <v>22</v>
      </c>
      <c r="K868" s="119">
        <f t="shared" si="529"/>
        <v>6</v>
      </c>
      <c r="L868" s="8">
        <f t="shared" si="541"/>
        <v>1.0006265400000001</v>
      </c>
      <c r="M868" s="120">
        <f t="shared" si="528"/>
        <v>1.00610015</v>
      </c>
      <c r="N868" s="120">
        <f t="shared" si="549"/>
        <v>1.2116647092001764</v>
      </c>
      <c r="O868" s="113">
        <f t="shared" si="525"/>
        <v>1.2124238599999999</v>
      </c>
      <c r="P868" s="113">
        <f t="shared" si="533"/>
        <v>146.05123638000001</v>
      </c>
      <c r="Q868" s="167">
        <f t="shared" si="545"/>
        <v>0</v>
      </c>
      <c r="R868" s="168">
        <f t="shared" si="542"/>
        <v>0</v>
      </c>
      <c r="S868" s="113">
        <f t="shared" si="534"/>
        <v>0</v>
      </c>
      <c r="T868" s="123">
        <f t="shared" si="543"/>
        <v>9.4700000000000006E-2</v>
      </c>
      <c r="U868" s="121">
        <f t="shared" si="524"/>
        <v>6</v>
      </c>
      <c r="V868" s="121">
        <v>252</v>
      </c>
      <c r="W868" s="120">
        <f t="shared" si="535"/>
        <v>1.0021566159999999</v>
      </c>
      <c r="X868" s="113">
        <f t="shared" si="536"/>
        <v>0.31497642999999997</v>
      </c>
      <c r="Y868" s="113">
        <f t="shared" si="537"/>
        <v>0</v>
      </c>
      <c r="Z868" s="126" t="str">
        <f t="shared" si="546"/>
        <v>A+J=</v>
      </c>
      <c r="AA868" s="118">
        <f t="shared" si="54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38"/>
        <v>45106</v>
      </c>
      <c r="B869" s="113">
        <f t="shared" si="530"/>
        <v>146.43406016</v>
      </c>
      <c r="C869" s="183">
        <f t="shared" si="548"/>
        <v>120.46219247289815</v>
      </c>
      <c r="D869" s="114">
        <f t="shared" si="539"/>
        <v>6649.99</v>
      </c>
      <c r="E869" s="115">
        <f t="shared" si="526"/>
        <v>6665.28</v>
      </c>
      <c r="F869" s="116">
        <f t="shared" si="527"/>
        <v>45066</v>
      </c>
      <c r="G869" s="117">
        <f t="shared" si="531"/>
        <v>2.2992515778219591E-3</v>
      </c>
      <c r="H869" s="118">
        <f t="shared" si="544"/>
        <v>45127</v>
      </c>
      <c r="I869" s="118">
        <f t="shared" si="532"/>
        <v>45127</v>
      </c>
      <c r="J869" s="119">
        <f t="shared" si="540"/>
        <v>22</v>
      </c>
      <c r="K869" s="119">
        <f t="shared" si="529"/>
        <v>7</v>
      </c>
      <c r="L869" s="8">
        <f t="shared" si="541"/>
        <v>1.000731</v>
      </c>
      <c r="M869" s="120">
        <f t="shared" si="528"/>
        <v>1.00610015</v>
      </c>
      <c r="N869" s="120">
        <f t="shared" si="549"/>
        <v>1.2116647092001764</v>
      </c>
      <c r="O869" s="113">
        <f t="shared" si="525"/>
        <v>1.2125504300000001</v>
      </c>
      <c r="P869" s="113">
        <f t="shared" si="533"/>
        <v>146.06648328</v>
      </c>
      <c r="Q869" s="167">
        <f t="shared" si="545"/>
        <v>0</v>
      </c>
      <c r="R869" s="168">
        <f t="shared" si="542"/>
        <v>0</v>
      </c>
      <c r="S869" s="113">
        <f t="shared" si="534"/>
        <v>0</v>
      </c>
      <c r="T869" s="123">
        <f t="shared" si="543"/>
        <v>9.4700000000000006E-2</v>
      </c>
      <c r="U869" s="121">
        <f t="shared" ref="U869:U932" si="550">IF(Q868&gt;0,1,IF(K869=K868,U868,U868+1))</f>
        <v>7</v>
      </c>
      <c r="V869" s="121">
        <v>252</v>
      </c>
      <c r="W869" s="120">
        <f t="shared" si="535"/>
        <v>1.0025165039999999</v>
      </c>
      <c r="X869" s="113">
        <f t="shared" si="536"/>
        <v>0.36757687999999999</v>
      </c>
      <c r="Y869" s="113">
        <f t="shared" si="537"/>
        <v>0</v>
      </c>
      <c r="Z869" s="126" t="str">
        <f t="shared" si="546"/>
        <v>A+J=</v>
      </c>
      <c r="AA869" s="118">
        <f t="shared" si="54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38"/>
        <v>45107</v>
      </c>
      <c r="B870" s="113">
        <f t="shared" si="530"/>
        <v>146.50194095999998</v>
      </c>
      <c r="C870" s="183">
        <f t="shared" si="548"/>
        <v>120.46219247289815</v>
      </c>
      <c r="D870" s="114">
        <f t="shared" si="539"/>
        <v>6649.99</v>
      </c>
      <c r="E870" s="115">
        <f t="shared" si="526"/>
        <v>6665.28</v>
      </c>
      <c r="F870" s="116">
        <f t="shared" si="527"/>
        <v>45066</v>
      </c>
      <c r="G870" s="117">
        <f t="shared" si="531"/>
        <v>2.2992515778219591E-3</v>
      </c>
      <c r="H870" s="118">
        <f t="shared" si="544"/>
        <v>45127</v>
      </c>
      <c r="I870" s="118">
        <f t="shared" si="532"/>
        <v>45127</v>
      </c>
      <c r="J870" s="119">
        <f t="shared" si="540"/>
        <v>22</v>
      </c>
      <c r="K870" s="119">
        <f t="shared" si="529"/>
        <v>8</v>
      </c>
      <c r="L870" s="8">
        <f t="shared" si="541"/>
        <v>1.0008354800000001</v>
      </c>
      <c r="M870" s="120">
        <f t="shared" si="528"/>
        <v>1.00610015</v>
      </c>
      <c r="N870" s="120">
        <f t="shared" si="549"/>
        <v>1.2116647092001764</v>
      </c>
      <c r="O870" s="113">
        <f t="shared" si="525"/>
        <v>1.21267703</v>
      </c>
      <c r="P870" s="113">
        <f t="shared" si="533"/>
        <v>146.08173378999999</v>
      </c>
      <c r="Q870" s="167">
        <f t="shared" si="545"/>
        <v>0</v>
      </c>
      <c r="R870" s="168">
        <f t="shared" si="542"/>
        <v>0</v>
      </c>
      <c r="S870" s="113">
        <f t="shared" si="534"/>
        <v>0</v>
      </c>
      <c r="T870" s="123">
        <f t="shared" si="543"/>
        <v>9.4700000000000006E-2</v>
      </c>
      <c r="U870" s="121">
        <f t="shared" si="550"/>
        <v>8</v>
      </c>
      <c r="V870" s="121">
        <v>252</v>
      </c>
      <c r="W870" s="120">
        <f t="shared" si="535"/>
        <v>1.0028765209999999</v>
      </c>
      <c r="X870" s="113">
        <f t="shared" si="536"/>
        <v>0.42020717000000002</v>
      </c>
      <c r="Y870" s="113">
        <f t="shared" si="537"/>
        <v>0</v>
      </c>
      <c r="Z870" s="126" t="str">
        <f t="shared" si="546"/>
        <v>A+J=</v>
      </c>
      <c r="AA870" s="118">
        <f t="shared" si="54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38"/>
        <v>45108</v>
      </c>
      <c r="B871" s="113">
        <f t="shared" si="530"/>
        <v>146.56985053</v>
      </c>
      <c r="C871" s="183">
        <f t="shared" si="548"/>
        <v>120.46219247289815</v>
      </c>
      <c r="D871" s="114">
        <f t="shared" si="539"/>
        <v>6649.99</v>
      </c>
      <c r="E871" s="115">
        <f t="shared" si="526"/>
        <v>6665.28</v>
      </c>
      <c r="F871" s="116">
        <f t="shared" si="527"/>
        <v>45066</v>
      </c>
      <c r="G871" s="117">
        <f t="shared" si="531"/>
        <v>2.2992515778219591E-3</v>
      </c>
      <c r="H871" s="118">
        <f t="shared" si="544"/>
        <v>45127</v>
      </c>
      <c r="I871" s="118">
        <f t="shared" si="532"/>
        <v>45127</v>
      </c>
      <c r="J871" s="119">
        <f t="shared" si="540"/>
        <v>22</v>
      </c>
      <c r="K871" s="119">
        <f t="shared" si="529"/>
        <v>9</v>
      </c>
      <c r="L871" s="8">
        <f t="shared" si="541"/>
        <v>1.00093996</v>
      </c>
      <c r="M871" s="120">
        <f t="shared" si="528"/>
        <v>1.00610015</v>
      </c>
      <c r="N871" s="120">
        <f t="shared" si="549"/>
        <v>1.2116647092001764</v>
      </c>
      <c r="O871" s="113">
        <f t="shared" si="525"/>
        <v>1.2128036200000001</v>
      </c>
      <c r="P871" s="113">
        <f t="shared" si="533"/>
        <v>146.09698309999999</v>
      </c>
      <c r="Q871" s="167">
        <f t="shared" si="545"/>
        <v>0</v>
      </c>
      <c r="R871" s="168">
        <f t="shared" si="542"/>
        <v>0</v>
      </c>
      <c r="S871" s="113">
        <f t="shared" si="534"/>
        <v>0</v>
      </c>
      <c r="T871" s="123">
        <f t="shared" si="543"/>
        <v>9.4700000000000006E-2</v>
      </c>
      <c r="U871" s="121">
        <f t="shared" si="550"/>
        <v>9</v>
      </c>
      <c r="V871" s="121">
        <v>252</v>
      </c>
      <c r="W871" s="120">
        <f t="shared" si="535"/>
        <v>1.003236668</v>
      </c>
      <c r="X871" s="113">
        <f t="shared" si="536"/>
        <v>0.47286742999999998</v>
      </c>
      <c r="Y871" s="113">
        <f t="shared" si="537"/>
        <v>0</v>
      </c>
      <c r="Z871" s="126" t="str">
        <f t="shared" si="546"/>
        <v>A+J=</v>
      </c>
      <c r="AA871" s="118">
        <f t="shared" si="54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38"/>
        <v>45109</v>
      </c>
      <c r="B872" s="113">
        <f t="shared" si="530"/>
        <v>146.56985053</v>
      </c>
      <c r="C872" s="183">
        <f t="shared" si="548"/>
        <v>120.46219247289815</v>
      </c>
      <c r="D872" s="114">
        <f t="shared" si="539"/>
        <v>6649.99</v>
      </c>
      <c r="E872" s="115">
        <f t="shared" si="526"/>
        <v>6665.28</v>
      </c>
      <c r="F872" s="116">
        <f t="shared" si="527"/>
        <v>45066</v>
      </c>
      <c r="G872" s="117">
        <f t="shared" si="531"/>
        <v>2.2992515778219591E-3</v>
      </c>
      <c r="H872" s="118">
        <f t="shared" si="544"/>
        <v>45127</v>
      </c>
      <c r="I872" s="118">
        <f t="shared" si="532"/>
        <v>45127</v>
      </c>
      <c r="J872" s="119">
        <f t="shared" si="540"/>
        <v>22</v>
      </c>
      <c r="K872" s="119">
        <f t="shared" si="529"/>
        <v>9</v>
      </c>
      <c r="L872" s="8">
        <f t="shared" si="541"/>
        <v>1.00093996</v>
      </c>
      <c r="M872" s="120">
        <f t="shared" si="528"/>
        <v>1.00610015</v>
      </c>
      <c r="N872" s="120">
        <f t="shared" si="549"/>
        <v>1.2116647092001764</v>
      </c>
      <c r="O872" s="113">
        <f t="shared" si="525"/>
        <v>1.2128036200000001</v>
      </c>
      <c r="P872" s="113">
        <f t="shared" si="533"/>
        <v>146.09698309999999</v>
      </c>
      <c r="Q872" s="167">
        <f t="shared" si="545"/>
        <v>0</v>
      </c>
      <c r="R872" s="168">
        <f t="shared" si="542"/>
        <v>0</v>
      </c>
      <c r="S872" s="113">
        <f t="shared" si="534"/>
        <v>0</v>
      </c>
      <c r="T872" s="123">
        <f t="shared" si="543"/>
        <v>9.4700000000000006E-2</v>
      </c>
      <c r="U872" s="121">
        <f t="shared" si="550"/>
        <v>9</v>
      </c>
      <c r="V872" s="121">
        <v>252</v>
      </c>
      <c r="W872" s="120">
        <f t="shared" si="535"/>
        <v>1.003236668</v>
      </c>
      <c r="X872" s="113">
        <f t="shared" si="536"/>
        <v>0.47286742999999998</v>
      </c>
      <c r="Y872" s="113">
        <f t="shared" si="537"/>
        <v>0</v>
      </c>
      <c r="Z872" s="126" t="str">
        <f t="shared" si="546"/>
        <v>A+J=</v>
      </c>
      <c r="AA872" s="118">
        <f t="shared" si="54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38"/>
        <v>45110</v>
      </c>
      <c r="B873" s="113">
        <f t="shared" si="530"/>
        <v>146.56985053</v>
      </c>
      <c r="C873" s="183">
        <f t="shared" si="548"/>
        <v>120.46219247289815</v>
      </c>
      <c r="D873" s="114">
        <f t="shared" si="539"/>
        <v>6649.99</v>
      </c>
      <c r="E873" s="115">
        <f t="shared" si="526"/>
        <v>6665.28</v>
      </c>
      <c r="F873" s="116">
        <f t="shared" si="527"/>
        <v>45066</v>
      </c>
      <c r="G873" s="117">
        <f t="shared" si="531"/>
        <v>2.2992515778219591E-3</v>
      </c>
      <c r="H873" s="118">
        <f t="shared" si="544"/>
        <v>45127</v>
      </c>
      <c r="I873" s="118">
        <f t="shared" si="532"/>
        <v>45127</v>
      </c>
      <c r="J873" s="119">
        <f t="shared" si="540"/>
        <v>22</v>
      </c>
      <c r="K873" s="119">
        <f t="shared" si="529"/>
        <v>9</v>
      </c>
      <c r="L873" s="8">
        <f t="shared" si="541"/>
        <v>1.00093996</v>
      </c>
      <c r="M873" s="120">
        <f t="shared" si="528"/>
        <v>1.00610015</v>
      </c>
      <c r="N873" s="120">
        <f t="shared" si="549"/>
        <v>1.2116647092001764</v>
      </c>
      <c r="O873" s="113">
        <f t="shared" ref="O873:O936" si="551">TRUNC(TRUNC((L873*N873),15),8)</f>
        <v>1.2128036200000001</v>
      </c>
      <c r="P873" s="113">
        <f t="shared" si="533"/>
        <v>146.09698309999999</v>
      </c>
      <c r="Q873" s="167">
        <f t="shared" si="545"/>
        <v>0</v>
      </c>
      <c r="R873" s="168">
        <f t="shared" si="542"/>
        <v>0</v>
      </c>
      <c r="S873" s="113">
        <f t="shared" si="534"/>
        <v>0</v>
      </c>
      <c r="T873" s="123">
        <f t="shared" si="543"/>
        <v>9.4700000000000006E-2</v>
      </c>
      <c r="U873" s="121">
        <f t="shared" si="550"/>
        <v>9</v>
      </c>
      <c r="V873" s="121">
        <v>252</v>
      </c>
      <c r="W873" s="120">
        <f t="shared" si="535"/>
        <v>1.003236668</v>
      </c>
      <c r="X873" s="113">
        <f t="shared" si="536"/>
        <v>0.47286742999999998</v>
      </c>
      <c r="Y873" s="113">
        <f t="shared" si="537"/>
        <v>0</v>
      </c>
      <c r="Z873" s="126" t="str">
        <f t="shared" si="546"/>
        <v>A+J=</v>
      </c>
      <c r="AA873" s="118">
        <f t="shared" si="54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38"/>
        <v>45111</v>
      </c>
      <c r="B874" s="113">
        <f t="shared" si="530"/>
        <v>146.63779234</v>
      </c>
      <c r="C874" s="183">
        <f t="shared" si="548"/>
        <v>120.46219247289815</v>
      </c>
      <c r="D874" s="114">
        <f t="shared" si="539"/>
        <v>6649.99</v>
      </c>
      <c r="E874" s="115">
        <f t="shared" ref="E874:E937" si="552">IF($K874=1,VLOOKUP($A873,$AO$10:$AS$131,4),E873)</f>
        <v>6665.28</v>
      </c>
      <c r="F874" s="116">
        <f t="shared" ref="F874:F937" si="553">IF($K874=1,VLOOKUP($A873,$AO$10:$AS$131,5),F873)</f>
        <v>45066</v>
      </c>
      <c r="G874" s="117">
        <f t="shared" si="531"/>
        <v>2.2992515778219591E-3</v>
      </c>
      <c r="H874" s="118">
        <f t="shared" si="544"/>
        <v>45127</v>
      </c>
      <c r="I874" s="118">
        <f t="shared" si="532"/>
        <v>45127</v>
      </c>
      <c r="J874" s="119">
        <f t="shared" si="540"/>
        <v>22</v>
      </c>
      <c r="K874" s="119">
        <f t="shared" si="529"/>
        <v>10</v>
      </c>
      <c r="L874" s="8">
        <f t="shared" si="541"/>
        <v>1.00104445</v>
      </c>
      <c r="M874" s="120">
        <f t="shared" ref="M874:M937" si="554">IF(I874&gt;I873,L873,M873)</f>
        <v>1.00610015</v>
      </c>
      <c r="N874" s="120">
        <f t="shared" si="549"/>
        <v>1.2116647092001764</v>
      </c>
      <c r="O874" s="113">
        <f t="shared" si="551"/>
        <v>1.21293023</v>
      </c>
      <c r="P874" s="113">
        <f t="shared" si="533"/>
        <v>146.11223482</v>
      </c>
      <c r="Q874" s="167">
        <f t="shared" si="545"/>
        <v>0</v>
      </c>
      <c r="R874" s="168">
        <f t="shared" si="542"/>
        <v>0</v>
      </c>
      <c r="S874" s="113">
        <f t="shared" si="534"/>
        <v>0</v>
      </c>
      <c r="T874" s="123">
        <f t="shared" si="543"/>
        <v>9.4700000000000006E-2</v>
      </c>
      <c r="U874" s="121">
        <f t="shared" si="550"/>
        <v>10</v>
      </c>
      <c r="V874" s="121">
        <v>252</v>
      </c>
      <c r="W874" s="120">
        <f t="shared" si="535"/>
        <v>1.0035969440000001</v>
      </c>
      <c r="X874" s="113">
        <f t="shared" si="536"/>
        <v>0.52555752</v>
      </c>
      <c r="Y874" s="113">
        <f t="shared" si="537"/>
        <v>0</v>
      </c>
      <c r="Z874" s="126" t="str">
        <f t="shared" si="546"/>
        <v>A+J=</v>
      </c>
      <c r="AA874" s="118">
        <f t="shared" si="54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38"/>
        <v>45112</v>
      </c>
      <c r="B875" s="113">
        <f t="shared" si="530"/>
        <v>146.70576641</v>
      </c>
      <c r="C875" s="183">
        <f t="shared" si="548"/>
        <v>120.46219247289815</v>
      </c>
      <c r="D875" s="114">
        <f t="shared" si="539"/>
        <v>6649.99</v>
      </c>
      <c r="E875" s="115">
        <f t="shared" si="552"/>
        <v>6665.28</v>
      </c>
      <c r="F875" s="116">
        <f t="shared" si="553"/>
        <v>45066</v>
      </c>
      <c r="G875" s="117">
        <f t="shared" si="531"/>
        <v>2.2992515778219591E-3</v>
      </c>
      <c r="H875" s="118">
        <f t="shared" si="544"/>
        <v>45127</v>
      </c>
      <c r="I875" s="118">
        <f t="shared" si="532"/>
        <v>45127</v>
      </c>
      <c r="J875" s="119">
        <f t="shared" si="540"/>
        <v>22</v>
      </c>
      <c r="K875" s="119">
        <f t="shared" si="529"/>
        <v>11</v>
      </c>
      <c r="L875" s="8">
        <f t="shared" si="541"/>
        <v>1.0011489600000001</v>
      </c>
      <c r="M875" s="120">
        <f t="shared" si="554"/>
        <v>1.00610015</v>
      </c>
      <c r="N875" s="120">
        <f t="shared" si="549"/>
        <v>1.2116647092001764</v>
      </c>
      <c r="O875" s="113">
        <f t="shared" si="551"/>
        <v>1.21305686</v>
      </c>
      <c r="P875" s="113">
        <f t="shared" si="533"/>
        <v>146.12748894000001</v>
      </c>
      <c r="Q875" s="167">
        <f t="shared" si="545"/>
        <v>0</v>
      </c>
      <c r="R875" s="168">
        <f t="shared" si="542"/>
        <v>0</v>
      </c>
      <c r="S875" s="113">
        <f t="shared" si="534"/>
        <v>0</v>
      </c>
      <c r="T875" s="123">
        <f t="shared" si="543"/>
        <v>9.4700000000000006E-2</v>
      </c>
      <c r="U875" s="121">
        <f t="shared" si="550"/>
        <v>11</v>
      </c>
      <c r="V875" s="121">
        <v>252</v>
      </c>
      <c r="W875" s="120">
        <f t="shared" si="535"/>
        <v>1.003957349</v>
      </c>
      <c r="X875" s="113">
        <f t="shared" si="536"/>
        <v>0.57827746999999996</v>
      </c>
      <c r="Y875" s="113">
        <f t="shared" si="537"/>
        <v>0</v>
      </c>
      <c r="Z875" s="126" t="str">
        <f t="shared" si="546"/>
        <v>A+J=</v>
      </c>
      <c r="AA875" s="118">
        <f t="shared" si="54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38"/>
        <v>45113</v>
      </c>
      <c r="B876" s="113">
        <f t="shared" si="530"/>
        <v>146.77377154999999</v>
      </c>
      <c r="C876" s="183">
        <f t="shared" si="548"/>
        <v>120.46219247289815</v>
      </c>
      <c r="D876" s="114">
        <f t="shared" si="539"/>
        <v>6649.99</v>
      </c>
      <c r="E876" s="115">
        <f t="shared" si="552"/>
        <v>6665.28</v>
      </c>
      <c r="F876" s="116">
        <f t="shared" si="553"/>
        <v>45066</v>
      </c>
      <c r="G876" s="117">
        <f t="shared" si="531"/>
        <v>2.2992515778219591E-3</v>
      </c>
      <c r="H876" s="118">
        <f t="shared" si="544"/>
        <v>45127</v>
      </c>
      <c r="I876" s="118">
        <f t="shared" si="532"/>
        <v>45127</v>
      </c>
      <c r="J876" s="119">
        <f t="shared" si="540"/>
        <v>22</v>
      </c>
      <c r="K876" s="119">
        <f t="shared" si="529"/>
        <v>12</v>
      </c>
      <c r="L876" s="8">
        <f t="shared" si="541"/>
        <v>1.0012534799999999</v>
      </c>
      <c r="M876" s="120">
        <f t="shared" si="554"/>
        <v>1.00610015</v>
      </c>
      <c r="N876" s="120">
        <f t="shared" si="549"/>
        <v>1.2116647092001764</v>
      </c>
      <c r="O876" s="113">
        <f t="shared" si="551"/>
        <v>1.2131835</v>
      </c>
      <c r="P876" s="113">
        <f t="shared" si="533"/>
        <v>146.14274427999999</v>
      </c>
      <c r="Q876" s="167">
        <f t="shared" si="545"/>
        <v>0</v>
      </c>
      <c r="R876" s="168">
        <f t="shared" si="542"/>
        <v>0</v>
      </c>
      <c r="S876" s="113">
        <f t="shared" si="534"/>
        <v>0</v>
      </c>
      <c r="T876" s="123">
        <f t="shared" si="543"/>
        <v>9.4700000000000006E-2</v>
      </c>
      <c r="U876" s="121">
        <f t="shared" si="550"/>
        <v>12</v>
      </c>
      <c r="V876" s="121">
        <v>252</v>
      </c>
      <c r="W876" s="120">
        <f t="shared" si="535"/>
        <v>1.0043178829999999</v>
      </c>
      <c r="X876" s="113">
        <f t="shared" si="536"/>
        <v>0.63102727000000003</v>
      </c>
      <c r="Y876" s="113">
        <f t="shared" si="537"/>
        <v>0</v>
      </c>
      <c r="Z876" s="126" t="str">
        <f t="shared" si="546"/>
        <v>A+J=</v>
      </c>
      <c r="AA876" s="118">
        <f t="shared" si="54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38"/>
        <v>45114</v>
      </c>
      <c r="B877" s="113">
        <f t="shared" si="530"/>
        <v>146.84180924</v>
      </c>
      <c r="C877" s="183">
        <f t="shared" si="548"/>
        <v>120.46219247289815</v>
      </c>
      <c r="D877" s="114">
        <f t="shared" si="539"/>
        <v>6649.99</v>
      </c>
      <c r="E877" s="115">
        <f t="shared" si="552"/>
        <v>6665.28</v>
      </c>
      <c r="F877" s="116">
        <f t="shared" si="553"/>
        <v>45066</v>
      </c>
      <c r="G877" s="117">
        <f t="shared" si="531"/>
        <v>2.2992515778219591E-3</v>
      </c>
      <c r="H877" s="118">
        <f t="shared" si="544"/>
        <v>45127</v>
      </c>
      <c r="I877" s="118">
        <f t="shared" si="532"/>
        <v>45127</v>
      </c>
      <c r="J877" s="119">
        <f t="shared" si="540"/>
        <v>22</v>
      </c>
      <c r="K877" s="119">
        <f t="shared" si="529"/>
        <v>13</v>
      </c>
      <c r="L877" s="8">
        <f t="shared" si="541"/>
        <v>1.0013580099999999</v>
      </c>
      <c r="M877" s="120">
        <f t="shared" si="554"/>
        <v>1.00610015</v>
      </c>
      <c r="N877" s="120">
        <f t="shared" si="549"/>
        <v>1.2116647092001764</v>
      </c>
      <c r="O877" s="113">
        <f t="shared" si="551"/>
        <v>1.21331016</v>
      </c>
      <c r="P877" s="113">
        <f t="shared" si="533"/>
        <v>146.15800202</v>
      </c>
      <c r="Q877" s="167">
        <f t="shared" si="545"/>
        <v>0</v>
      </c>
      <c r="R877" s="168">
        <f t="shared" si="542"/>
        <v>0</v>
      </c>
      <c r="S877" s="113">
        <f t="shared" si="534"/>
        <v>0</v>
      </c>
      <c r="T877" s="123">
        <f t="shared" si="543"/>
        <v>9.4700000000000006E-2</v>
      </c>
      <c r="U877" s="121">
        <f t="shared" si="550"/>
        <v>13</v>
      </c>
      <c r="V877" s="121">
        <v>252</v>
      </c>
      <c r="W877" s="120">
        <f t="shared" si="535"/>
        <v>1.004678548</v>
      </c>
      <c r="X877" s="113">
        <f t="shared" si="536"/>
        <v>0.68380722000000005</v>
      </c>
      <c r="Y877" s="113">
        <f t="shared" si="537"/>
        <v>0</v>
      </c>
      <c r="Z877" s="126" t="str">
        <f t="shared" si="546"/>
        <v>A+J=</v>
      </c>
      <c r="AA877" s="118">
        <f t="shared" si="54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38"/>
        <v>45115</v>
      </c>
      <c r="B878" s="113">
        <f t="shared" si="530"/>
        <v>146.90987544000001</v>
      </c>
      <c r="C878" s="183">
        <f t="shared" si="548"/>
        <v>120.46219247289815</v>
      </c>
      <c r="D878" s="114">
        <f t="shared" si="539"/>
        <v>6649.99</v>
      </c>
      <c r="E878" s="115">
        <f t="shared" si="552"/>
        <v>6665.28</v>
      </c>
      <c r="F878" s="116">
        <f t="shared" si="553"/>
        <v>45066</v>
      </c>
      <c r="G878" s="117">
        <f t="shared" si="531"/>
        <v>2.2992515778219591E-3</v>
      </c>
      <c r="H878" s="118">
        <f t="shared" si="544"/>
        <v>45127</v>
      </c>
      <c r="I878" s="118">
        <f t="shared" si="532"/>
        <v>45127</v>
      </c>
      <c r="J878" s="119">
        <f t="shared" si="540"/>
        <v>22</v>
      </c>
      <c r="K878" s="119">
        <f t="shared" ref="K878:K941" si="555">(J878-(NETWORKDAYS(A878,I878,AD$148:AD$502)-1))</f>
        <v>14</v>
      </c>
      <c r="L878" s="8">
        <f t="shared" si="541"/>
        <v>1.0014625399999999</v>
      </c>
      <c r="M878" s="120">
        <f t="shared" si="554"/>
        <v>1.00610015</v>
      </c>
      <c r="N878" s="120">
        <f t="shared" si="549"/>
        <v>1.2116647092001764</v>
      </c>
      <c r="O878" s="113">
        <f t="shared" si="551"/>
        <v>1.2134368099999999</v>
      </c>
      <c r="P878" s="113">
        <f t="shared" si="533"/>
        <v>146.17325855000001</v>
      </c>
      <c r="Q878" s="167">
        <f t="shared" si="545"/>
        <v>0</v>
      </c>
      <c r="R878" s="168">
        <f t="shared" si="542"/>
        <v>0</v>
      </c>
      <c r="S878" s="113">
        <f t="shared" si="534"/>
        <v>0</v>
      </c>
      <c r="T878" s="123">
        <f t="shared" si="543"/>
        <v>9.4700000000000006E-2</v>
      </c>
      <c r="U878" s="121">
        <f t="shared" si="550"/>
        <v>14</v>
      </c>
      <c r="V878" s="121">
        <v>252</v>
      </c>
      <c r="W878" s="120">
        <f t="shared" si="535"/>
        <v>1.005039341</v>
      </c>
      <c r="X878" s="113">
        <f t="shared" si="536"/>
        <v>0.73661688999999997</v>
      </c>
      <c r="Y878" s="113">
        <f t="shared" si="537"/>
        <v>0</v>
      </c>
      <c r="Z878" s="126" t="str">
        <f t="shared" si="546"/>
        <v>A+J=</v>
      </c>
      <c r="AA878" s="118">
        <f t="shared" si="54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38"/>
        <v>45116</v>
      </c>
      <c r="B879" s="113">
        <f t="shared" si="530"/>
        <v>146.90987544000001</v>
      </c>
      <c r="C879" s="183">
        <f t="shared" si="548"/>
        <v>120.46219247289815</v>
      </c>
      <c r="D879" s="114">
        <f t="shared" si="539"/>
        <v>6649.99</v>
      </c>
      <c r="E879" s="115">
        <f t="shared" si="552"/>
        <v>6665.28</v>
      </c>
      <c r="F879" s="116">
        <f t="shared" si="553"/>
        <v>45066</v>
      </c>
      <c r="G879" s="117">
        <f t="shared" si="531"/>
        <v>2.2992515778219591E-3</v>
      </c>
      <c r="H879" s="118">
        <f t="shared" si="544"/>
        <v>45127</v>
      </c>
      <c r="I879" s="118">
        <f t="shared" si="532"/>
        <v>45127</v>
      </c>
      <c r="J879" s="119">
        <f t="shared" si="540"/>
        <v>22</v>
      </c>
      <c r="K879" s="119">
        <f t="shared" si="555"/>
        <v>14</v>
      </c>
      <c r="L879" s="8">
        <f t="shared" si="541"/>
        <v>1.0014625399999999</v>
      </c>
      <c r="M879" s="120">
        <f t="shared" si="554"/>
        <v>1.00610015</v>
      </c>
      <c r="N879" s="120">
        <f t="shared" si="549"/>
        <v>1.2116647092001764</v>
      </c>
      <c r="O879" s="113">
        <f t="shared" si="551"/>
        <v>1.2134368099999999</v>
      </c>
      <c r="P879" s="113">
        <f t="shared" si="533"/>
        <v>146.17325855000001</v>
      </c>
      <c r="Q879" s="167">
        <f t="shared" si="545"/>
        <v>0</v>
      </c>
      <c r="R879" s="168">
        <f t="shared" si="542"/>
        <v>0</v>
      </c>
      <c r="S879" s="113">
        <f t="shared" si="534"/>
        <v>0</v>
      </c>
      <c r="T879" s="123">
        <f t="shared" si="543"/>
        <v>9.4700000000000006E-2</v>
      </c>
      <c r="U879" s="121">
        <f t="shared" si="550"/>
        <v>14</v>
      </c>
      <c r="V879" s="121">
        <v>252</v>
      </c>
      <c r="W879" s="120">
        <f t="shared" si="535"/>
        <v>1.005039341</v>
      </c>
      <c r="X879" s="113">
        <f t="shared" si="536"/>
        <v>0.73661688999999997</v>
      </c>
      <c r="Y879" s="113">
        <f t="shared" si="537"/>
        <v>0</v>
      </c>
      <c r="Z879" s="126" t="str">
        <f t="shared" si="546"/>
        <v>A+J=</v>
      </c>
      <c r="AA879" s="118">
        <f t="shared" si="54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38"/>
        <v>45117</v>
      </c>
      <c r="B880" s="113">
        <f t="shared" si="530"/>
        <v>146.90987544000001</v>
      </c>
      <c r="C880" s="183">
        <f t="shared" si="548"/>
        <v>120.46219247289815</v>
      </c>
      <c r="D880" s="114">
        <f t="shared" si="539"/>
        <v>6649.99</v>
      </c>
      <c r="E880" s="115">
        <f t="shared" si="552"/>
        <v>6665.28</v>
      </c>
      <c r="F880" s="116">
        <f t="shared" si="553"/>
        <v>45066</v>
      </c>
      <c r="G880" s="117">
        <f t="shared" si="531"/>
        <v>2.2992515778219591E-3</v>
      </c>
      <c r="H880" s="118">
        <f t="shared" si="544"/>
        <v>45127</v>
      </c>
      <c r="I880" s="118">
        <f t="shared" si="532"/>
        <v>45127</v>
      </c>
      <c r="J880" s="119">
        <f t="shared" si="540"/>
        <v>22</v>
      </c>
      <c r="K880" s="119">
        <f t="shared" si="555"/>
        <v>14</v>
      </c>
      <c r="L880" s="8">
        <f t="shared" si="541"/>
        <v>1.0014625399999999</v>
      </c>
      <c r="M880" s="120">
        <f t="shared" si="554"/>
        <v>1.00610015</v>
      </c>
      <c r="N880" s="120">
        <f t="shared" si="549"/>
        <v>1.2116647092001764</v>
      </c>
      <c r="O880" s="113">
        <f t="shared" si="551"/>
        <v>1.2134368099999999</v>
      </c>
      <c r="P880" s="113">
        <f t="shared" si="533"/>
        <v>146.17325855000001</v>
      </c>
      <c r="Q880" s="167">
        <f t="shared" si="545"/>
        <v>0</v>
      </c>
      <c r="R880" s="168">
        <f t="shared" si="542"/>
        <v>0</v>
      </c>
      <c r="S880" s="113">
        <f t="shared" si="534"/>
        <v>0</v>
      </c>
      <c r="T880" s="123">
        <f t="shared" si="543"/>
        <v>9.4700000000000006E-2</v>
      </c>
      <c r="U880" s="121">
        <f t="shared" si="550"/>
        <v>14</v>
      </c>
      <c r="V880" s="121">
        <v>252</v>
      </c>
      <c r="W880" s="120">
        <f t="shared" si="535"/>
        <v>1.005039341</v>
      </c>
      <c r="X880" s="113">
        <f t="shared" si="536"/>
        <v>0.73661688999999997</v>
      </c>
      <c r="Y880" s="113">
        <f t="shared" si="537"/>
        <v>0</v>
      </c>
      <c r="Z880" s="126" t="str">
        <f t="shared" si="546"/>
        <v>A+J=</v>
      </c>
      <c r="AA880" s="118">
        <f t="shared" si="54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38"/>
        <v>45118</v>
      </c>
      <c r="B881" s="113">
        <f t="shared" si="530"/>
        <v>146.9779753</v>
      </c>
      <c r="C881" s="183">
        <f t="shared" si="548"/>
        <v>120.46219247289815</v>
      </c>
      <c r="D881" s="114">
        <f t="shared" si="539"/>
        <v>6649.99</v>
      </c>
      <c r="E881" s="115">
        <f t="shared" si="552"/>
        <v>6665.28</v>
      </c>
      <c r="F881" s="116">
        <f t="shared" si="553"/>
        <v>45066</v>
      </c>
      <c r="G881" s="117">
        <f t="shared" si="531"/>
        <v>2.2992515778219591E-3</v>
      </c>
      <c r="H881" s="118">
        <f t="shared" si="544"/>
        <v>45127</v>
      </c>
      <c r="I881" s="118">
        <f t="shared" si="532"/>
        <v>45127</v>
      </c>
      <c r="J881" s="119">
        <f t="shared" si="540"/>
        <v>22</v>
      </c>
      <c r="K881" s="119">
        <f t="shared" si="555"/>
        <v>15</v>
      </c>
      <c r="L881" s="8">
        <f t="shared" si="541"/>
        <v>1.00156709</v>
      </c>
      <c r="M881" s="120">
        <f t="shared" si="554"/>
        <v>1.00610015</v>
      </c>
      <c r="N881" s="120">
        <f t="shared" si="549"/>
        <v>1.2116647092001764</v>
      </c>
      <c r="O881" s="113">
        <f t="shared" si="551"/>
        <v>1.2135634900000001</v>
      </c>
      <c r="P881" s="113">
        <f t="shared" si="533"/>
        <v>146.18851871000001</v>
      </c>
      <c r="Q881" s="167">
        <f t="shared" si="545"/>
        <v>0</v>
      </c>
      <c r="R881" s="168">
        <f t="shared" si="542"/>
        <v>0</v>
      </c>
      <c r="S881" s="113">
        <f t="shared" si="534"/>
        <v>0</v>
      </c>
      <c r="T881" s="123">
        <f t="shared" si="543"/>
        <v>9.4700000000000006E-2</v>
      </c>
      <c r="U881" s="121">
        <f t="shared" si="550"/>
        <v>15</v>
      </c>
      <c r="V881" s="121">
        <v>252</v>
      </c>
      <c r="W881" s="120">
        <f t="shared" si="535"/>
        <v>1.0054002639999999</v>
      </c>
      <c r="X881" s="113">
        <f t="shared" si="536"/>
        <v>0.78945659000000001</v>
      </c>
      <c r="Y881" s="113">
        <f t="shared" si="537"/>
        <v>0</v>
      </c>
      <c r="Z881" s="126" t="str">
        <f t="shared" si="546"/>
        <v>A+J=</v>
      </c>
      <c r="AA881" s="118">
        <f t="shared" si="54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38"/>
        <v>45119</v>
      </c>
      <c r="B882" s="113">
        <f t="shared" si="530"/>
        <v>147.04610638000003</v>
      </c>
      <c r="C882" s="183">
        <f t="shared" si="548"/>
        <v>120.46219247289815</v>
      </c>
      <c r="D882" s="114">
        <f t="shared" si="539"/>
        <v>6649.99</v>
      </c>
      <c r="E882" s="115">
        <f t="shared" si="552"/>
        <v>6665.28</v>
      </c>
      <c r="F882" s="116">
        <f t="shared" si="553"/>
        <v>45066</v>
      </c>
      <c r="G882" s="117">
        <f t="shared" si="531"/>
        <v>2.2992515778219591E-3</v>
      </c>
      <c r="H882" s="118">
        <f t="shared" si="544"/>
        <v>45127</v>
      </c>
      <c r="I882" s="118">
        <f t="shared" si="532"/>
        <v>45127</v>
      </c>
      <c r="J882" s="119">
        <f t="shared" si="540"/>
        <v>22</v>
      </c>
      <c r="K882" s="119">
        <f t="shared" si="555"/>
        <v>16</v>
      </c>
      <c r="L882" s="8">
        <f t="shared" si="541"/>
        <v>1.00167165</v>
      </c>
      <c r="M882" s="120">
        <f t="shared" si="554"/>
        <v>1.00610015</v>
      </c>
      <c r="N882" s="120">
        <f t="shared" si="549"/>
        <v>1.2116647092001764</v>
      </c>
      <c r="O882" s="113">
        <f t="shared" si="551"/>
        <v>1.21369018</v>
      </c>
      <c r="P882" s="113">
        <f t="shared" si="533"/>
        <v>146.20378006000001</v>
      </c>
      <c r="Q882" s="167">
        <f t="shared" si="545"/>
        <v>0</v>
      </c>
      <c r="R882" s="168">
        <f t="shared" si="542"/>
        <v>0</v>
      </c>
      <c r="S882" s="113">
        <f t="shared" si="534"/>
        <v>0</v>
      </c>
      <c r="T882" s="123">
        <f t="shared" si="543"/>
        <v>9.4700000000000006E-2</v>
      </c>
      <c r="U882" s="121">
        <f t="shared" si="550"/>
        <v>16</v>
      </c>
      <c r="V882" s="121">
        <v>252</v>
      </c>
      <c r="W882" s="120">
        <f t="shared" si="535"/>
        <v>1.0057613169999999</v>
      </c>
      <c r="X882" s="113">
        <f t="shared" si="536"/>
        <v>0.84232631999999996</v>
      </c>
      <c r="Y882" s="113">
        <f t="shared" si="537"/>
        <v>0</v>
      </c>
      <c r="Z882" s="126" t="str">
        <f t="shared" si="546"/>
        <v>A+J=</v>
      </c>
      <c r="AA882" s="118">
        <f t="shared" si="54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38"/>
        <v>45120</v>
      </c>
      <c r="B883" s="113">
        <f t="shared" si="530"/>
        <v>147.11427112999999</v>
      </c>
      <c r="C883" s="183">
        <f t="shared" si="548"/>
        <v>120.46219247289815</v>
      </c>
      <c r="D883" s="114">
        <f t="shared" si="539"/>
        <v>6649.99</v>
      </c>
      <c r="E883" s="115">
        <f t="shared" si="552"/>
        <v>6665.28</v>
      </c>
      <c r="F883" s="116">
        <f t="shared" si="553"/>
        <v>45066</v>
      </c>
      <c r="G883" s="117">
        <f t="shared" si="531"/>
        <v>2.2992515778219591E-3</v>
      </c>
      <c r="H883" s="118">
        <f t="shared" si="544"/>
        <v>45127</v>
      </c>
      <c r="I883" s="118">
        <f t="shared" si="532"/>
        <v>45127</v>
      </c>
      <c r="J883" s="119">
        <f t="shared" si="540"/>
        <v>22</v>
      </c>
      <c r="K883" s="119">
        <f t="shared" si="555"/>
        <v>17</v>
      </c>
      <c r="L883" s="8">
        <f t="shared" si="541"/>
        <v>1.0017762299999999</v>
      </c>
      <c r="M883" s="120">
        <f t="shared" si="554"/>
        <v>1.00610015</v>
      </c>
      <c r="N883" s="120">
        <f t="shared" si="549"/>
        <v>1.2116647092001764</v>
      </c>
      <c r="O883" s="113">
        <f t="shared" si="551"/>
        <v>1.2138169000000001</v>
      </c>
      <c r="P883" s="113">
        <f t="shared" si="533"/>
        <v>146.21904502999999</v>
      </c>
      <c r="Q883" s="167">
        <f t="shared" si="545"/>
        <v>0</v>
      </c>
      <c r="R883" s="168">
        <f t="shared" si="542"/>
        <v>0</v>
      </c>
      <c r="S883" s="113">
        <f t="shared" si="534"/>
        <v>0</v>
      </c>
      <c r="T883" s="123">
        <f t="shared" si="543"/>
        <v>9.4700000000000006E-2</v>
      </c>
      <c r="U883" s="121">
        <f t="shared" si="550"/>
        <v>17</v>
      </c>
      <c r="V883" s="121">
        <v>252</v>
      </c>
      <c r="W883" s="120">
        <f t="shared" si="535"/>
        <v>1.0061225</v>
      </c>
      <c r="X883" s="113">
        <f t="shared" si="536"/>
        <v>0.89522610000000002</v>
      </c>
      <c r="Y883" s="113">
        <f t="shared" si="537"/>
        <v>0</v>
      </c>
      <c r="Z883" s="126" t="str">
        <f t="shared" si="546"/>
        <v>A+J=</v>
      </c>
      <c r="AA883" s="118">
        <f t="shared" si="54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38"/>
        <v>45121</v>
      </c>
      <c r="B884" s="113">
        <f t="shared" si="530"/>
        <v>147.18246576999999</v>
      </c>
      <c r="C884" s="183">
        <f t="shared" si="548"/>
        <v>120.46219247289815</v>
      </c>
      <c r="D884" s="114">
        <f t="shared" si="539"/>
        <v>6649.99</v>
      </c>
      <c r="E884" s="115">
        <f t="shared" si="552"/>
        <v>6665.28</v>
      </c>
      <c r="F884" s="116">
        <f t="shared" si="553"/>
        <v>45066</v>
      </c>
      <c r="G884" s="117">
        <f t="shared" si="531"/>
        <v>2.2992515778219591E-3</v>
      </c>
      <c r="H884" s="118">
        <f t="shared" si="544"/>
        <v>45127</v>
      </c>
      <c r="I884" s="118">
        <f t="shared" si="532"/>
        <v>45127</v>
      </c>
      <c r="J884" s="119">
        <f t="shared" si="540"/>
        <v>22</v>
      </c>
      <c r="K884" s="119">
        <f t="shared" si="555"/>
        <v>18</v>
      </c>
      <c r="L884" s="8">
        <f t="shared" si="541"/>
        <v>1.0018808100000001</v>
      </c>
      <c r="M884" s="120">
        <f t="shared" si="554"/>
        <v>1.00610015</v>
      </c>
      <c r="N884" s="120">
        <f t="shared" si="549"/>
        <v>1.2116647092001764</v>
      </c>
      <c r="O884" s="113">
        <f t="shared" si="551"/>
        <v>1.21394362</v>
      </c>
      <c r="P884" s="113">
        <f t="shared" si="533"/>
        <v>146.23430999999999</v>
      </c>
      <c r="Q884" s="167">
        <f t="shared" si="545"/>
        <v>0</v>
      </c>
      <c r="R884" s="168">
        <f t="shared" si="542"/>
        <v>0</v>
      </c>
      <c r="S884" s="113">
        <f t="shared" si="534"/>
        <v>0</v>
      </c>
      <c r="T884" s="123">
        <f t="shared" si="543"/>
        <v>9.4700000000000006E-2</v>
      </c>
      <c r="U884" s="121">
        <f t="shared" si="550"/>
        <v>18</v>
      </c>
      <c r="V884" s="121">
        <v>252</v>
      </c>
      <c r="W884" s="120">
        <f t="shared" si="535"/>
        <v>1.0064838119999999</v>
      </c>
      <c r="X884" s="113">
        <f t="shared" si="536"/>
        <v>0.94815576999999995</v>
      </c>
      <c r="Y884" s="113">
        <f t="shared" si="537"/>
        <v>0</v>
      </c>
      <c r="Z884" s="126" t="str">
        <f t="shared" si="546"/>
        <v>A+J=</v>
      </c>
      <c r="AA884" s="118">
        <f t="shared" si="54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38"/>
        <v>45122</v>
      </c>
      <c r="B885" s="113">
        <f t="shared" si="530"/>
        <v>147.25069045000001</v>
      </c>
      <c r="C885" s="183">
        <f t="shared" si="548"/>
        <v>120.46219247289815</v>
      </c>
      <c r="D885" s="114">
        <f t="shared" si="539"/>
        <v>6649.99</v>
      </c>
      <c r="E885" s="115">
        <f t="shared" si="552"/>
        <v>6665.28</v>
      </c>
      <c r="F885" s="116">
        <f t="shared" si="553"/>
        <v>45066</v>
      </c>
      <c r="G885" s="117">
        <f t="shared" si="531"/>
        <v>2.2992515778219591E-3</v>
      </c>
      <c r="H885" s="118">
        <f t="shared" si="544"/>
        <v>45127</v>
      </c>
      <c r="I885" s="118">
        <f t="shared" si="532"/>
        <v>45127</v>
      </c>
      <c r="J885" s="119">
        <f t="shared" si="540"/>
        <v>22</v>
      </c>
      <c r="K885" s="119">
        <f t="shared" si="555"/>
        <v>19</v>
      </c>
      <c r="L885" s="8">
        <f t="shared" si="541"/>
        <v>1.0019853999999999</v>
      </c>
      <c r="M885" s="120">
        <f t="shared" si="554"/>
        <v>1.00610015</v>
      </c>
      <c r="N885" s="120">
        <f t="shared" si="549"/>
        <v>1.2116647092001764</v>
      </c>
      <c r="O885" s="113">
        <f t="shared" si="551"/>
        <v>1.2140703399999999</v>
      </c>
      <c r="P885" s="113">
        <f t="shared" si="533"/>
        <v>146.24957497</v>
      </c>
      <c r="Q885" s="167">
        <f t="shared" si="545"/>
        <v>0</v>
      </c>
      <c r="R885" s="168">
        <f t="shared" si="542"/>
        <v>0</v>
      </c>
      <c r="S885" s="113">
        <f t="shared" si="534"/>
        <v>0</v>
      </c>
      <c r="T885" s="123">
        <f t="shared" si="543"/>
        <v>9.4700000000000006E-2</v>
      </c>
      <c r="U885" s="121">
        <f t="shared" si="550"/>
        <v>19</v>
      </c>
      <c r="V885" s="121">
        <v>252</v>
      </c>
      <c r="W885" s="120">
        <f t="shared" si="535"/>
        <v>1.0068452539999999</v>
      </c>
      <c r="X885" s="113">
        <f t="shared" si="536"/>
        <v>1.0011154799999999</v>
      </c>
      <c r="Y885" s="113">
        <f t="shared" si="537"/>
        <v>0</v>
      </c>
      <c r="Z885" s="126" t="str">
        <f t="shared" si="546"/>
        <v>A+J=</v>
      </c>
      <c r="AA885" s="118">
        <f t="shared" si="54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38"/>
        <v>45123</v>
      </c>
      <c r="B886" s="113">
        <f t="shared" si="530"/>
        <v>147.25069045000001</v>
      </c>
      <c r="C886" s="183">
        <f t="shared" si="548"/>
        <v>120.46219247289815</v>
      </c>
      <c r="D886" s="114">
        <f t="shared" si="539"/>
        <v>6649.99</v>
      </c>
      <c r="E886" s="115">
        <f t="shared" si="552"/>
        <v>6665.28</v>
      </c>
      <c r="F886" s="116">
        <f t="shared" si="553"/>
        <v>45066</v>
      </c>
      <c r="G886" s="117">
        <f t="shared" si="531"/>
        <v>2.2992515778219591E-3</v>
      </c>
      <c r="H886" s="118">
        <f t="shared" si="544"/>
        <v>45127</v>
      </c>
      <c r="I886" s="118">
        <f t="shared" si="532"/>
        <v>45127</v>
      </c>
      <c r="J886" s="119">
        <f t="shared" si="540"/>
        <v>22</v>
      </c>
      <c r="K886" s="119">
        <f t="shared" si="555"/>
        <v>19</v>
      </c>
      <c r="L886" s="8">
        <f t="shared" si="541"/>
        <v>1.0019853999999999</v>
      </c>
      <c r="M886" s="120">
        <f t="shared" si="554"/>
        <v>1.00610015</v>
      </c>
      <c r="N886" s="120">
        <f t="shared" si="549"/>
        <v>1.2116647092001764</v>
      </c>
      <c r="O886" s="113">
        <f t="shared" si="551"/>
        <v>1.2140703399999999</v>
      </c>
      <c r="P886" s="113">
        <f t="shared" si="533"/>
        <v>146.24957497</v>
      </c>
      <c r="Q886" s="167">
        <f t="shared" si="545"/>
        <v>0</v>
      </c>
      <c r="R886" s="168">
        <f t="shared" si="542"/>
        <v>0</v>
      </c>
      <c r="S886" s="113">
        <f t="shared" si="534"/>
        <v>0</v>
      </c>
      <c r="T886" s="123">
        <f t="shared" si="543"/>
        <v>9.4700000000000006E-2</v>
      </c>
      <c r="U886" s="121">
        <f t="shared" si="550"/>
        <v>19</v>
      </c>
      <c r="V886" s="121">
        <v>252</v>
      </c>
      <c r="W886" s="120">
        <f t="shared" si="535"/>
        <v>1.0068452539999999</v>
      </c>
      <c r="X886" s="113">
        <f t="shared" si="536"/>
        <v>1.0011154799999999</v>
      </c>
      <c r="Y886" s="113">
        <f t="shared" si="537"/>
        <v>0</v>
      </c>
      <c r="Z886" s="126" t="str">
        <f t="shared" si="546"/>
        <v>A+J=</v>
      </c>
      <c r="AA886" s="118">
        <f t="shared" si="54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38"/>
        <v>45124</v>
      </c>
      <c r="B887" s="113">
        <f t="shared" si="530"/>
        <v>147.25069045000001</v>
      </c>
      <c r="C887" s="183">
        <f t="shared" si="548"/>
        <v>120.46219247289815</v>
      </c>
      <c r="D887" s="114">
        <f t="shared" si="539"/>
        <v>6649.99</v>
      </c>
      <c r="E887" s="115">
        <f t="shared" si="552"/>
        <v>6665.28</v>
      </c>
      <c r="F887" s="116">
        <f t="shared" si="553"/>
        <v>45066</v>
      </c>
      <c r="G887" s="117">
        <f t="shared" si="531"/>
        <v>2.2992515778219591E-3</v>
      </c>
      <c r="H887" s="118">
        <f t="shared" si="544"/>
        <v>45127</v>
      </c>
      <c r="I887" s="118">
        <f t="shared" si="532"/>
        <v>45127</v>
      </c>
      <c r="J887" s="119">
        <f t="shared" si="540"/>
        <v>22</v>
      </c>
      <c r="K887" s="119">
        <f t="shared" si="555"/>
        <v>19</v>
      </c>
      <c r="L887" s="8">
        <f t="shared" si="541"/>
        <v>1.0019853999999999</v>
      </c>
      <c r="M887" s="120">
        <f t="shared" si="554"/>
        <v>1.00610015</v>
      </c>
      <c r="N887" s="120">
        <f t="shared" si="549"/>
        <v>1.2116647092001764</v>
      </c>
      <c r="O887" s="113">
        <f t="shared" si="551"/>
        <v>1.2140703399999999</v>
      </c>
      <c r="P887" s="113">
        <f t="shared" si="533"/>
        <v>146.24957497</v>
      </c>
      <c r="Q887" s="167">
        <f t="shared" si="545"/>
        <v>0</v>
      </c>
      <c r="R887" s="168">
        <f t="shared" si="542"/>
        <v>0</v>
      </c>
      <c r="S887" s="113">
        <f t="shared" si="534"/>
        <v>0</v>
      </c>
      <c r="T887" s="123">
        <f t="shared" si="543"/>
        <v>9.4700000000000006E-2</v>
      </c>
      <c r="U887" s="121">
        <f t="shared" si="550"/>
        <v>19</v>
      </c>
      <c r="V887" s="121">
        <v>252</v>
      </c>
      <c r="W887" s="120">
        <f t="shared" si="535"/>
        <v>1.0068452539999999</v>
      </c>
      <c r="X887" s="113">
        <f t="shared" si="536"/>
        <v>1.0011154799999999</v>
      </c>
      <c r="Y887" s="113">
        <f t="shared" si="537"/>
        <v>0</v>
      </c>
      <c r="Z887" s="126" t="str">
        <f t="shared" si="546"/>
        <v>A+J=</v>
      </c>
      <c r="AA887" s="118">
        <f t="shared" si="54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38"/>
        <v>45125</v>
      </c>
      <c r="B888" s="113">
        <f t="shared" si="530"/>
        <v>147.31894989</v>
      </c>
      <c r="C888" s="183">
        <f t="shared" si="548"/>
        <v>120.46219247289815</v>
      </c>
      <c r="D888" s="114">
        <f t="shared" si="539"/>
        <v>6649.99</v>
      </c>
      <c r="E888" s="115">
        <f t="shared" si="552"/>
        <v>6665.28</v>
      </c>
      <c r="F888" s="116">
        <f t="shared" si="553"/>
        <v>45066</v>
      </c>
      <c r="G888" s="117">
        <f t="shared" si="531"/>
        <v>2.2992515778219591E-3</v>
      </c>
      <c r="H888" s="118">
        <f t="shared" si="544"/>
        <v>45127</v>
      </c>
      <c r="I888" s="118">
        <f t="shared" si="532"/>
        <v>45127</v>
      </c>
      <c r="J888" s="119">
        <f t="shared" si="540"/>
        <v>22</v>
      </c>
      <c r="K888" s="119">
        <f t="shared" si="555"/>
        <v>20</v>
      </c>
      <c r="L888" s="8">
        <f t="shared" si="541"/>
        <v>1.0020900100000001</v>
      </c>
      <c r="M888" s="120">
        <f t="shared" si="554"/>
        <v>1.00610015</v>
      </c>
      <c r="N888" s="120">
        <f t="shared" si="549"/>
        <v>1.2116647092001764</v>
      </c>
      <c r="O888" s="113">
        <f t="shared" si="551"/>
        <v>1.2141971</v>
      </c>
      <c r="P888" s="113">
        <f t="shared" si="533"/>
        <v>146.26484475999999</v>
      </c>
      <c r="Q888" s="167">
        <f t="shared" si="545"/>
        <v>0</v>
      </c>
      <c r="R888" s="168">
        <f t="shared" si="542"/>
        <v>0</v>
      </c>
      <c r="S888" s="113">
        <f t="shared" si="534"/>
        <v>0</v>
      </c>
      <c r="T888" s="123">
        <f t="shared" si="543"/>
        <v>9.4700000000000006E-2</v>
      </c>
      <c r="U888" s="121">
        <f t="shared" si="550"/>
        <v>20</v>
      </c>
      <c r="V888" s="121">
        <v>252</v>
      </c>
      <c r="W888" s="120">
        <f t="shared" si="535"/>
        <v>1.0072068249999999</v>
      </c>
      <c r="X888" s="113">
        <f t="shared" si="536"/>
        <v>1.0541051299999999</v>
      </c>
      <c r="Y888" s="113">
        <f t="shared" si="537"/>
        <v>0</v>
      </c>
      <c r="Z888" s="126" t="str">
        <f t="shared" si="546"/>
        <v>A+J=</v>
      </c>
      <c r="AA888" s="118">
        <f t="shared" si="54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38"/>
        <v>45126</v>
      </c>
      <c r="B889" s="113">
        <f t="shared" si="530"/>
        <v>147.38723832000002</v>
      </c>
      <c r="C889" s="183">
        <f t="shared" si="548"/>
        <v>120.46219247289815</v>
      </c>
      <c r="D889" s="114">
        <f t="shared" si="539"/>
        <v>6649.99</v>
      </c>
      <c r="E889" s="115">
        <f t="shared" si="552"/>
        <v>6665.28</v>
      </c>
      <c r="F889" s="116">
        <f t="shared" si="553"/>
        <v>45066</v>
      </c>
      <c r="G889" s="117">
        <f t="shared" si="531"/>
        <v>2.2992515778219591E-3</v>
      </c>
      <c r="H889" s="118">
        <f t="shared" si="544"/>
        <v>45127</v>
      </c>
      <c r="I889" s="118">
        <f t="shared" si="532"/>
        <v>45127</v>
      </c>
      <c r="J889" s="119">
        <f t="shared" si="540"/>
        <v>22</v>
      </c>
      <c r="K889" s="119">
        <f t="shared" si="555"/>
        <v>21</v>
      </c>
      <c r="L889" s="8">
        <f t="shared" si="541"/>
        <v>1.00219462</v>
      </c>
      <c r="M889" s="120">
        <f t="shared" si="554"/>
        <v>1.00610015</v>
      </c>
      <c r="N889" s="120">
        <f t="shared" si="549"/>
        <v>1.2116647092001764</v>
      </c>
      <c r="O889" s="113">
        <f t="shared" si="551"/>
        <v>1.21432385</v>
      </c>
      <c r="P889" s="113">
        <f t="shared" si="533"/>
        <v>146.28011334000001</v>
      </c>
      <c r="Q889" s="167">
        <f t="shared" si="545"/>
        <v>0</v>
      </c>
      <c r="R889" s="168">
        <f t="shared" si="542"/>
        <v>0</v>
      </c>
      <c r="S889" s="113">
        <f t="shared" si="534"/>
        <v>0</v>
      </c>
      <c r="T889" s="123">
        <f t="shared" si="543"/>
        <v>9.4700000000000006E-2</v>
      </c>
      <c r="U889" s="121">
        <f t="shared" si="550"/>
        <v>21</v>
      </c>
      <c r="V889" s="121">
        <v>252</v>
      </c>
      <c r="W889" s="120">
        <f t="shared" si="535"/>
        <v>1.0075685270000001</v>
      </c>
      <c r="X889" s="113">
        <f t="shared" si="536"/>
        <v>1.10712498</v>
      </c>
      <c r="Y889" s="113">
        <f t="shared" si="537"/>
        <v>0</v>
      </c>
      <c r="Z889" s="126" t="str">
        <f t="shared" si="546"/>
        <v>A+J=</v>
      </c>
      <c r="AA889" s="118">
        <f t="shared" si="54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38"/>
        <v>45127</v>
      </c>
      <c r="B890" s="113">
        <f t="shared" si="530"/>
        <v>147.45555909999999</v>
      </c>
      <c r="C890" s="183">
        <f t="shared" si="548"/>
        <v>120.46219247289815</v>
      </c>
      <c r="D890" s="114">
        <f t="shared" si="539"/>
        <v>6649.99</v>
      </c>
      <c r="E890" s="115">
        <f t="shared" si="552"/>
        <v>6665.28</v>
      </c>
      <c r="F890" s="116">
        <f t="shared" si="553"/>
        <v>45066</v>
      </c>
      <c r="G890" s="117">
        <f t="shared" si="531"/>
        <v>2.2992515778219591E-3</v>
      </c>
      <c r="H890" s="118">
        <f t="shared" si="544"/>
        <v>45159</v>
      </c>
      <c r="I890" s="118">
        <f t="shared" si="532"/>
        <v>45127</v>
      </c>
      <c r="J890" s="119">
        <f t="shared" si="540"/>
        <v>22</v>
      </c>
      <c r="K890" s="119">
        <f t="shared" si="555"/>
        <v>22</v>
      </c>
      <c r="L890" s="8">
        <f t="shared" si="541"/>
        <v>1.0022992500000001</v>
      </c>
      <c r="M890" s="120">
        <f t="shared" si="554"/>
        <v>1.00610015</v>
      </c>
      <c r="N890" s="120">
        <f t="shared" si="549"/>
        <v>1.2116647092001764</v>
      </c>
      <c r="O890" s="113">
        <f t="shared" si="551"/>
        <v>1.21445062</v>
      </c>
      <c r="P890" s="113">
        <f t="shared" si="533"/>
        <v>146.29538432999999</v>
      </c>
      <c r="Q890" s="167">
        <f t="shared" si="545"/>
        <v>29</v>
      </c>
      <c r="R890" s="168">
        <f t="shared" si="542"/>
        <v>0.13785902851525733</v>
      </c>
      <c r="S890" s="113">
        <f t="shared" si="534"/>
        <v>20.16813956</v>
      </c>
      <c r="T890" s="123">
        <f t="shared" si="543"/>
        <v>9.4700000000000006E-2</v>
      </c>
      <c r="U890" s="121">
        <f t="shared" si="550"/>
        <v>22</v>
      </c>
      <c r="V890" s="121">
        <v>252</v>
      </c>
      <c r="W890" s="120">
        <f t="shared" si="535"/>
        <v>1.0079303580000001</v>
      </c>
      <c r="X890" s="113">
        <f t="shared" si="536"/>
        <v>1.16017477</v>
      </c>
      <c r="Y890" s="113">
        <f t="shared" si="537"/>
        <v>21.328314330000001</v>
      </c>
      <c r="Z890" s="126" t="str">
        <f t="shared" si="546"/>
        <v>A+J=</v>
      </c>
      <c r="AA890" s="118">
        <f t="shared" si="54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38"/>
        <v>45128</v>
      </c>
      <c r="B891" s="113">
        <f t="shared" si="530"/>
        <v>126.1725387</v>
      </c>
      <c r="C891" s="183">
        <f t="shared" si="548"/>
        <v>103.85539164636475</v>
      </c>
      <c r="D891" s="114">
        <f t="shared" si="539"/>
        <v>6665.28</v>
      </c>
      <c r="E891" s="115">
        <f t="shared" si="552"/>
        <v>6659.95</v>
      </c>
      <c r="F891" s="116">
        <f t="shared" si="553"/>
        <v>45097</v>
      </c>
      <c r="G891" s="117">
        <f t="shared" si="531"/>
        <v>-7.9966633059680436E-4</v>
      </c>
      <c r="H891" s="118">
        <f t="shared" si="544"/>
        <v>45159</v>
      </c>
      <c r="I891" s="118">
        <f t="shared" si="532"/>
        <v>45159</v>
      </c>
      <c r="J891" s="119">
        <f t="shared" si="540"/>
        <v>22</v>
      </c>
      <c r="K891" s="119">
        <f t="shared" si="555"/>
        <v>1</v>
      </c>
      <c r="L891" s="8">
        <f t="shared" si="541"/>
        <v>1</v>
      </c>
      <c r="M891" s="120">
        <f t="shared" si="554"/>
        <v>1.0022992500000001</v>
      </c>
      <c r="N891" s="120">
        <f t="shared" si="549"/>
        <v>1.214450629282805</v>
      </c>
      <c r="O891" s="113">
        <f t="shared" si="551"/>
        <v>1.21445062</v>
      </c>
      <c r="P891" s="113">
        <f t="shared" si="533"/>
        <v>126.12724477</v>
      </c>
      <c r="Q891" s="167">
        <f t="shared" si="545"/>
        <v>0</v>
      </c>
      <c r="R891" s="168">
        <f t="shared" si="542"/>
        <v>0</v>
      </c>
      <c r="S891" s="113">
        <f t="shared" si="534"/>
        <v>0</v>
      </c>
      <c r="T891" s="123">
        <f t="shared" si="543"/>
        <v>9.4700000000000006E-2</v>
      </c>
      <c r="U891" s="121">
        <f t="shared" si="550"/>
        <v>1</v>
      </c>
      <c r="V891" s="121">
        <v>252</v>
      </c>
      <c r="W891" s="120">
        <f t="shared" si="535"/>
        <v>1.000359113</v>
      </c>
      <c r="X891" s="113">
        <f t="shared" si="536"/>
        <v>4.5293930000000003E-2</v>
      </c>
      <c r="Y891" s="113">
        <f t="shared" si="537"/>
        <v>0</v>
      </c>
      <c r="Z891" s="126" t="str">
        <f t="shared" si="546"/>
        <v>A+J=</v>
      </c>
      <c r="AA891" s="118">
        <f t="shared" si="54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38"/>
        <v>45129</v>
      </c>
      <c r="B892" s="113">
        <f t="shared" si="530"/>
        <v>126.21784903000001</v>
      </c>
      <c r="C892" s="183">
        <f t="shared" si="548"/>
        <v>103.85539164636475</v>
      </c>
      <c r="D892" s="114">
        <f t="shared" si="539"/>
        <v>6665.28</v>
      </c>
      <c r="E892" s="115">
        <f t="shared" si="552"/>
        <v>6659.95</v>
      </c>
      <c r="F892" s="116">
        <f t="shared" si="553"/>
        <v>45097</v>
      </c>
      <c r="G892" s="117">
        <f t="shared" si="531"/>
        <v>-7.9966633059680436E-4</v>
      </c>
      <c r="H892" s="118">
        <f t="shared" si="544"/>
        <v>45159</v>
      </c>
      <c r="I892" s="118">
        <f t="shared" si="532"/>
        <v>45159</v>
      </c>
      <c r="J892" s="119">
        <f t="shared" si="540"/>
        <v>22</v>
      </c>
      <c r="K892" s="119">
        <f t="shared" si="555"/>
        <v>2</v>
      </c>
      <c r="L892" s="8">
        <f t="shared" si="541"/>
        <v>1</v>
      </c>
      <c r="M892" s="120">
        <f t="shared" si="554"/>
        <v>1.0022992500000001</v>
      </c>
      <c r="N892" s="120">
        <f t="shared" si="549"/>
        <v>1.214450629282805</v>
      </c>
      <c r="O892" s="113">
        <f t="shared" si="551"/>
        <v>1.21445062</v>
      </c>
      <c r="P892" s="113">
        <f t="shared" si="533"/>
        <v>126.12724477</v>
      </c>
      <c r="Q892" s="167">
        <f t="shared" si="545"/>
        <v>0</v>
      </c>
      <c r="R892" s="168">
        <f t="shared" si="542"/>
        <v>0</v>
      </c>
      <c r="S892" s="113">
        <f t="shared" si="534"/>
        <v>0</v>
      </c>
      <c r="T892" s="123">
        <f t="shared" si="543"/>
        <v>9.4700000000000006E-2</v>
      </c>
      <c r="U892" s="121">
        <f t="shared" si="550"/>
        <v>2</v>
      </c>
      <c r="V892" s="121">
        <v>252</v>
      </c>
      <c r="W892" s="120">
        <f t="shared" si="535"/>
        <v>1.0007183559999999</v>
      </c>
      <c r="X892" s="113">
        <f t="shared" si="536"/>
        <v>9.0604260000000006E-2</v>
      </c>
      <c r="Y892" s="113">
        <f t="shared" si="537"/>
        <v>0</v>
      </c>
      <c r="Z892" s="126" t="str">
        <f t="shared" si="546"/>
        <v>A+J=</v>
      </c>
      <c r="AA892" s="118">
        <f t="shared" si="54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38"/>
        <v>45130</v>
      </c>
      <c r="B893" s="113">
        <f t="shared" si="530"/>
        <v>126.21784903000001</v>
      </c>
      <c r="C893" s="183">
        <f t="shared" si="548"/>
        <v>103.85539164636475</v>
      </c>
      <c r="D893" s="114">
        <f t="shared" si="539"/>
        <v>6665.28</v>
      </c>
      <c r="E893" s="115">
        <f t="shared" si="552"/>
        <v>6659.95</v>
      </c>
      <c r="F893" s="116">
        <f t="shared" si="553"/>
        <v>45097</v>
      </c>
      <c r="G893" s="117">
        <f t="shared" si="531"/>
        <v>-7.9966633059680436E-4</v>
      </c>
      <c r="H893" s="118">
        <f t="shared" si="544"/>
        <v>45159</v>
      </c>
      <c r="I893" s="118">
        <f t="shared" si="532"/>
        <v>45159</v>
      </c>
      <c r="J893" s="119">
        <f t="shared" si="540"/>
        <v>22</v>
      </c>
      <c r="K893" s="119">
        <f t="shared" si="555"/>
        <v>2</v>
      </c>
      <c r="L893" s="8">
        <f t="shared" si="541"/>
        <v>1</v>
      </c>
      <c r="M893" s="120">
        <f t="shared" si="554"/>
        <v>1.0022992500000001</v>
      </c>
      <c r="N893" s="120">
        <f t="shared" si="549"/>
        <v>1.214450629282805</v>
      </c>
      <c r="O893" s="113">
        <f t="shared" si="551"/>
        <v>1.21445062</v>
      </c>
      <c r="P893" s="113">
        <f t="shared" si="533"/>
        <v>126.12724477</v>
      </c>
      <c r="Q893" s="167">
        <f t="shared" si="545"/>
        <v>0</v>
      </c>
      <c r="R893" s="168">
        <f t="shared" si="542"/>
        <v>0</v>
      </c>
      <c r="S893" s="113">
        <f t="shared" si="534"/>
        <v>0</v>
      </c>
      <c r="T893" s="123">
        <f t="shared" si="543"/>
        <v>9.4700000000000006E-2</v>
      </c>
      <c r="U893" s="121">
        <f t="shared" si="550"/>
        <v>2</v>
      </c>
      <c r="V893" s="121">
        <v>252</v>
      </c>
      <c r="W893" s="120">
        <f t="shared" si="535"/>
        <v>1.0007183559999999</v>
      </c>
      <c r="X893" s="113">
        <f t="shared" si="536"/>
        <v>9.0604260000000006E-2</v>
      </c>
      <c r="Y893" s="113">
        <f t="shared" si="537"/>
        <v>0</v>
      </c>
      <c r="Z893" s="126" t="str">
        <f t="shared" si="546"/>
        <v>A+J=</v>
      </c>
      <c r="AA893" s="118">
        <f t="shared" si="54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38"/>
        <v>45131</v>
      </c>
      <c r="B894" s="113">
        <f t="shared" si="530"/>
        <v>126.21784903000001</v>
      </c>
      <c r="C894" s="183">
        <f t="shared" si="548"/>
        <v>103.85539164636475</v>
      </c>
      <c r="D894" s="114">
        <f t="shared" si="539"/>
        <v>6665.28</v>
      </c>
      <c r="E894" s="115">
        <f t="shared" si="552"/>
        <v>6659.95</v>
      </c>
      <c r="F894" s="116">
        <f t="shared" si="553"/>
        <v>45097</v>
      </c>
      <c r="G894" s="117">
        <f t="shared" si="531"/>
        <v>-7.9966633059680436E-4</v>
      </c>
      <c r="H894" s="118">
        <f t="shared" si="544"/>
        <v>45159</v>
      </c>
      <c r="I894" s="118">
        <f t="shared" si="532"/>
        <v>45159</v>
      </c>
      <c r="J894" s="119">
        <f t="shared" si="540"/>
        <v>22</v>
      </c>
      <c r="K894" s="119">
        <f t="shared" si="555"/>
        <v>2</v>
      </c>
      <c r="L894" s="8">
        <f t="shared" si="541"/>
        <v>1</v>
      </c>
      <c r="M894" s="120">
        <f t="shared" si="554"/>
        <v>1.0022992500000001</v>
      </c>
      <c r="N894" s="120">
        <f t="shared" si="549"/>
        <v>1.214450629282805</v>
      </c>
      <c r="O894" s="113">
        <f t="shared" si="551"/>
        <v>1.21445062</v>
      </c>
      <c r="P894" s="113">
        <f t="shared" si="533"/>
        <v>126.12724477</v>
      </c>
      <c r="Q894" s="167">
        <f t="shared" si="545"/>
        <v>0</v>
      </c>
      <c r="R894" s="168">
        <f t="shared" si="542"/>
        <v>0</v>
      </c>
      <c r="S894" s="113">
        <f t="shared" si="534"/>
        <v>0</v>
      </c>
      <c r="T894" s="123">
        <f t="shared" si="543"/>
        <v>9.4700000000000006E-2</v>
      </c>
      <c r="U894" s="121">
        <f t="shared" si="550"/>
        <v>2</v>
      </c>
      <c r="V894" s="121">
        <v>252</v>
      </c>
      <c r="W894" s="120">
        <f t="shared" si="535"/>
        <v>1.0007183559999999</v>
      </c>
      <c r="X894" s="113">
        <f t="shared" si="536"/>
        <v>9.0604260000000006E-2</v>
      </c>
      <c r="Y894" s="113">
        <f t="shared" si="537"/>
        <v>0</v>
      </c>
      <c r="Z894" s="126" t="str">
        <f t="shared" si="546"/>
        <v>A+J=</v>
      </c>
      <c r="AA894" s="118">
        <f t="shared" si="54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38"/>
        <v>45132</v>
      </c>
      <c r="B895" s="113">
        <f t="shared" si="530"/>
        <v>126.2631755</v>
      </c>
      <c r="C895" s="183">
        <f t="shared" si="548"/>
        <v>103.85539164636475</v>
      </c>
      <c r="D895" s="114">
        <f t="shared" si="539"/>
        <v>6665.28</v>
      </c>
      <c r="E895" s="115">
        <f t="shared" si="552"/>
        <v>6659.95</v>
      </c>
      <c r="F895" s="116">
        <f t="shared" si="553"/>
        <v>45097</v>
      </c>
      <c r="G895" s="117">
        <f t="shared" si="531"/>
        <v>-7.9966633059680436E-4</v>
      </c>
      <c r="H895" s="118">
        <f t="shared" si="544"/>
        <v>45159</v>
      </c>
      <c r="I895" s="118">
        <f t="shared" si="532"/>
        <v>45159</v>
      </c>
      <c r="J895" s="119">
        <f t="shared" si="540"/>
        <v>22</v>
      </c>
      <c r="K895" s="119">
        <f t="shared" si="555"/>
        <v>3</v>
      </c>
      <c r="L895" s="8">
        <f t="shared" si="541"/>
        <v>1</v>
      </c>
      <c r="M895" s="120">
        <f t="shared" si="554"/>
        <v>1.0022992500000001</v>
      </c>
      <c r="N895" s="120">
        <f t="shared" si="549"/>
        <v>1.214450629282805</v>
      </c>
      <c r="O895" s="113">
        <f t="shared" si="551"/>
        <v>1.21445062</v>
      </c>
      <c r="P895" s="113">
        <f t="shared" si="533"/>
        <v>126.12724477</v>
      </c>
      <c r="Q895" s="167">
        <f t="shared" si="545"/>
        <v>0</v>
      </c>
      <c r="R895" s="168">
        <f t="shared" si="542"/>
        <v>0</v>
      </c>
      <c r="S895" s="113">
        <f t="shared" si="534"/>
        <v>0</v>
      </c>
      <c r="T895" s="123">
        <f t="shared" si="543"/>
        <v>9.4700000000000006E-2</v>
      </c>
      <c r="U895" s="121">
        <f t="shared" si="550"/>
        <v>3</v>
      </c>
      <c r="V895" s="121">
        <v>252</v>
      </c>
      <c r="W895" s="120">
        <f t="shared" si="535"/>
        <v>1.001077727</v>
      </c>
      <c r="X895" s="113">
        <f t="shared" si="536"/>
        <v>0.13593073</v>
      </c>
      <c r="Y895" s="113">
        <f t="shared" si="537"/>
        <v>0</v>
      </c>
      <c r="Z895" s="126" t="str">
        <f t="shared" si="546"/>
        <v>A+J=</v>
      </c>
      <c r="AA895" s="118">
        <f t="shared" si="54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38"/>
        <v>45133</v>
      </c>
      <c r="B896" s="113">
        <f t="shared" si="530"/>
        <v>126.30851837</v>
      </c>
      <c r="C896" s="183">
        <f t="shared" si="548"/>
        <v>103.85539164636475</v>
      </c>
      <c r="D896" s="114">
        <f t="shared" si="539"/>
        <v>6665.28</v>
      </c>
      <c r="E896" s="115">
        <f t="shared" si="552"/>
        <v>6659.95</v>
      </c>
      <c r="F896" s="116">
        <f t="shared" si="553"/>
        <v>45097</v>
      </c>
      <c r="G896" s="117">
        <f t="shared" si="531"/>
        <v>-7.9966633059680436E-4</v>
      </c>
      <c r="H896" s="118">
        <f t="shared" si="544"/>
        <v>45159</v>
      </c>
      <c r="I896" s="118">
        <f t="shared" si="532"/>
        <v>45159</v>
      </c>
      <c r="J896" s="119">
        <f t="shared" si="540"/>
        <v>22</v>
      </c>
      <c r="K896" s="119">
        <f t="shared" si="555"/>
        <v>4</v>
      </c>
      <c r="L896" s="8">
        <f t="shared" si="541"/>
        <v>1</v>
      </c>
      <c r="M896" s="120">
        <f t="shared" si="554"/>
        <v>1.0022992500000001</v>
      </c>
      <c r="N896" s="120">
        <f t="shared" si="549"/>
        <v>1.214450629282805</v>
      </c>
      <c r="O896" s="113">
        <f t="shared" si="551"/>
        <v>1.21445062</v>
      </c>
      <c r="P896" s="113">
        <f t="shared" si="533"/>
        <v>126.12724477</v>
      </c>
      <c r="Q896" s="167">
        <f t="shared" si="545"/>
        <v>0</v>
      </c>
      <c r="R896" s="168">
        <f t="shared" si="542"/>
        <v>0</v>
      </c>
      <c r="S896" s="113">
        <f t="shared" si="534"/>
        <v>0</v>
      </c>
      <c r="T896" s="123">
        <f t="shared" si="543"/>
        <v>9.4700000000000006E-2</v>
      </c>
      <c r="U896" s="121">
        <f t="shared" si="550"/>
        <v>4</v>
      </c>
      <c r="V896" s="121">
        <v>252</v>
      </c>
      <c r="W896" s="120">
        <f t="shared" si="535"/>
        <v>1.0014372279999999</v>
      </c>
      <c r="X896" s="113">
        <f t="shared" si="536"/>
        <v>0.18127360000000001</v>
      </c>
      <c r="Y896" s="113">
        <f t="shared" si="537"/>
        <v>0</v>
      </c>
      <c r="Z896" s="126" t="str">
        <f t="shared" si="546"/>
        <v>A+J=</v>
      </c>
      <c r="AA896" s="118">
        <f t="shared" si="54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38"/>
        <v>45134</v>
      </c>
      <c r="B897" s="113">
        <f t="shared" si="530"/>
        <v>126.35387739000001</v>
      </c>
      <c r="C897" s="183">
        <f t="shared" si="548"/>
        <v>103.85539164636475</v>
      </c>
      <c r="D897" s="114">
        <f t="shared" si="539"/>
        <v>6665.28</v>
      </c>
      <c r="E897" s="115">
        <f t="shared" si="552"/>
        <v>6659.95</v>
      </c>
      <c r="F897" s="116">
        <f t="shared" si="553"/>
        <v>45097</v>
      </c>
      <c r="G897" s="117">
        <f t="shared" si="531"/>
        <v>-7.9966633059680436E-4</v>
      </c>
      <c r="H897" s="118">
        <f t="shared" si="544"/>
        <v>45159</v>
      </c>
      <c r="I897" s="118">
        <f t="shared" si="532"/>
        <v>45159</v>
      </c>
      <c r="J897" s="119">
        <f t="shared" si="540"/>
        <v>22</v>
      </c>
      <c r="K897" s="119">
        <f t="shared" si="555"/>
        <v>5</v>
      </c>
      <c r="L897" s="8">
        <f t="shared" si="541"/>
        <v>1</v>
      </c>
      <c r="M897" s="120">
        <f t="shared" si="554"/>
        <v>1.0022992500000001</v>
      </c>
      <c r="N897" s="120">
        <f t="shared" si="549"/>
        <v>1.214450629282805</v>
      </c>
      <c r="O897" s="113">
        <f t="shared" si="551"/>
        <v>1.21445062</v>
      </c>
      <c r="P897" s="113">
        <f t="shared" si="533"/>
        <v>126.12724477</v>
      </c>
      <c r="Q897" s="167">
        <f t="shared" si="545"/>
        <v>0</v>
      </c>
      <c r="R897" s="168">
        <f t="shared" si="542"/>
        <v>0</v>
      </c>
      <c r="S897" s="113">
        <f t="shared" si="534"/>
        <v>0</v>
      </c>
      <c r="T897" s="123">
        <f t="shared" si="543"/>
        <v>9.4700000000000006E-2</v>
      </c>
      <c r="U897" s="121">
        <f t="shared" si="550"/>
        <v>5</v>
      </c>
      <c r="V897" s="121">
        <v>252</v>
      </c>
      <c r="W897" s="120">
        <f t="shared" si="535"/>
        <v>1.001796857</v>
      </c>
      <c r="X897" s="113">
        <f t="shared" si="536"/>
        <v>0.22663262000000001</v>
      </c>
      <c r="Y897" s="113">
        <f t="shared" si="537"/>
        <v>0</v>
      </c>
      <c r="Z897" s="126" t="str">
        <f t="shared" si="546"/>
        <v>A+J=</v>
      </c>
      <c r="AA897" s="118">
        <f t="shared" si="54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38"/>
        <v>45135</v>
      </c>
      <c r="B898" s="113">
        <f t="shared" si="530"/>
        <v>126.3992528</v>
      </c>
      <c r="C898" s="183">
        <f t="shared" si="548"/>
        <v>103.85539164636475</v>
      </c>
      <c r="D898" s="114">
        <f t="shared" si="539"/>
        <v>6665.28</v>
      </c>
      <c r="E898" s="115">
        <f t="shared" si="552"/>
        <v>6659.95</v>
      </c>
      <c r="F898" s="116">
        <f t="shared" si="553"/>
        <v>45097</v>
      </c>
      <c r="G898" s="117">
        <f t="shared" si="531"/>
        <v>-7.9966633059680436E-4</v>
      </c>
      <c r="H898" s="118">
        <f t="shared" si="544"/>
        <v>45159</v>
      </c>
      <c r="I898" s="118">
        <f t="shared" si="532"/>
        <v>45159</v>
      </c>
      <c r="J898" s="119">
        <f t="shared" si="540"/>
        <v>22</v>
      </c>
      <c r="K898" s="119">
        <f t="shared" si="555"/>
        <v>6</v>
      </c>
      <c r="L898" s="8">
        <f t="shared" si="541"/>
        <v>1</v>
      </c>
      <c r="M898" s="120">
        <f t="shared" si="554"/>
        <v>1.0022992500000001</v>
      </c>
      <c r="N898" s="120">
        <f t="shared" si="549"/>
        <v>1.214450629282805</v>
      </c>
      <c r="O898" s="113">
        <f t="shared" si="551"/>
        <v>1.21445062</v>
      </c>
      <c r="P898" s="113">
        <f t="shared" si="533"/>
        <v>126.12724477</v>
      </c>
      <c r="Q898" s="167">
        <f t="shared" si="545"/>
        <v>0</v>
      </c>
      <c r="R898" s="168">
        <f t="shared" si="542"/>
        <v>0</v>
      </c>
      <c r="S898" s="113">
        <f t="shared" si="534"/>
        <v>0</v>
      </c>
      <c r="T898" s="123">
        <f t="shared" si="543"/>
        <v>9.4700000000000006E-2</v>
      </c>
      <c r="U898" s="121">
        <f t="shared" si="550"/>
        <v>6</v>
      </c>
      <c r="V898" s="121">
        <v>252</v>
      </c>
      <c r="W898" s="120">
        <f t="shared" si="535"/>
        <v>1.0021566159999999</v>
      </c>
      <c r="X898" s="113">
        <f t="shared" si="536"/>
        <v>0.27200803000000001</v>
      </c>
      <c r="Y898" s="113">
        <f t="shared" si="537"/>
        <v>0</v>
      </c>
      <c r="Z898" s="126" t="str">
        <f t="shared" si="546"/>
        <v>A+J=</v>
      </c>
      <c r="AA898" s="118">
        <f t="shared" si="54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38"/>
        <v>45136</v>
      </c>
      <c r="B899" s="113">
        <f t="shared" si="530"/>
        <v>126.44464448000001</v>
      </c>
      <c r="C899" s="183">
        <f t="shared" si="548"/>
        <v>103.85539164636475</v>
      </c>
      <c r="D899" s="114">
        <f t="shared" si="539"/>
        <v>6665.28</v>
      </c>
      <c r="E899" s="115">
        <f t="shared" si="552"/>
        <v>6659.95</v>
      </c>
      <c r="F899" s="116">
        <f t="shared" si="553"/>
        <v>45097</v>
      </c>
      <c r="G899" s="117">
        <f t="shared" si="531"/>
        <v>-7.9966633059680436E-4</v>
      </c>
      <c r="H899" s="118">
        <f t="shared" si="544"/>
        <v>45159</v>
      </c>
      <c r="I899" s="118">
        <f t="shared" si="532"/>
        <v>45159</v>
      </c>
      <c r="J899" s="119">
        <f t="shared" si="540"/>
        <v>22</v>
      </c>
      <c r="K899" s="119">
        <f t="shared" si="555"/>
        <v>7</v>
      </c>
      <c r="L899" s="8">
        <f t="shared" si="541"/>
        <v>1</v>
      </c>
      <c r="M899" s="120">
        <f t="shared" si="554"/>
        <v>1.0022992500000001</v>
      </c>
      <c r="N899" s="120">
        <f t="shared" si="549"/>
        <v>1.214450629282805</v>
      </c>
      <c r="O899" s="113">
        <f t="shared" si="551"/>
        <v>1.21445062</v>
      </c>
      <c r="P899" s="113">
        <f t="shared" si="533"/>
        <v>126.12724477</v>
      </c>
      <c r="Q899" s="167">
        <f t="shared" si="545"/>
        <v>0</v>
      </c>
      <c r="R899" s="168">
        <f t="shared" si="542"/>
        <v>0</v>
      </c>
      <c r="S899" s="113">
        <f t="shared" si="534"/>
        <v>0</v>
      </c>
      <c r="T899" s="123">
        <f t="shared" si="543"/>
        <v>9.4700000000000006E-2</v>
      </c>
      <c r="U899" s="121">
        <f t="shared" si="550"/>
        <v>7</v>
      </c>
      <c r="V899" s="121">
        <v>252</v>
      </c>
      <c r="W899" s="120">
        <f t="shared" si="535"/>
        <v>1.0025165039999999</v>
      </c>
      <c r="X899" s="113">
        <f t="shared" si="536"/>
        <v>0.31739971</v>
      </c>
      <c r="Y899" s="113">
        <f t="shared" si="537"/>
        <v>0</v>
      </c>
      <c r="Z899" s="126" t="str">
        <f t="shared" si="546"/>
        <v>A+J=</v>
      </c>
      <c r="AA899" s="118">
        <f t="shared" si="54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38"/>
        <v>45137</v>
      </c>
      <c r="B900" s="113">
        <f t="shared" si="530"/>
        <v>126.44464448000001</v>
      </c>
      <c r="C900" s="183">
        <f t="shared" si="548"/>
        <v>103.85539164636475</v>
      </c>
      <c r="D900" s="114">
        <f t="shared" si="539"/>
        <v>6665.28</v>
      </c>
      <c r="E900" s="115">
        <f t="shared" si="552"/>
        <v>6659.95</v>
      </c>
      <c r="F900" s="116">
        <f t="shared" si="553"/>
        <v>45097</v>
      </c>
      <c r="G900" s="117">
        <f t="shared" si="531"/>
        <v>-7.9966633059680436E-4</v>
      </c>
      <c r="H900" s="118">
        <f t="shared" si="544"/>
        <v>45159</v>
      </c>
      <c r="I900" s="118">
        <f t="shared" si="532"/>
        <v>45159</v>
      </c>
      <c r="J900" s="119">
        <f t="shared" si="540"/>
        <v>22</v>
      </c>
      <c r="K900" s="119">
        <f t="shared" si="555"/>
        <v>7</v>
      </c>
      <c r="L900" s="8">
        <f t="shared" si="541"/>
        <v>1</v>
      </c>
      <c r="M900" s="120">
        <f t="shared" si="554"/>
        <v>1.0022992500000001</v>
      </c>
      <c r="N900" s="120">
        <f t="shared" si="549"/>
        <v>1.214450629282805</v>
      </c>
      <c r="O900" s="113">
        <f t="shared" si="551"/>
        <v>1.21445062</v>
      </c>
      <c r="P900" s="113">
        <f t="shared" si="533"/>
        <v>126.12724477</v>
      </c>
      <c r="Q900" s="167">
        <f t="shared" si="545"/>
        <v>0</v>
      </c>
      <c r="R900" s="168">
        <f t="shared" si="542"/>
        <v>0</v>
      </c>
      <c r="S900" s="113">
        <f t="shared" si="534"/>
        <v>0</v>
      </c>
      <c r="T900" s="123">
        <f t="shared" si="543"/>
        <v>9.4700000000000006E-2</v>
      </c>
      <c r="U900" s="121">
        <f t="shared" si="550"/>
        <v>7</v>
      </c>
      <c r="V900" s="121">
        <v>252</v>
      </c>
      <c r="W900" s="120">
        <f t="shared" si="535"/>
        <v>1.0025165039999999</v>
      </c>
      <c r="X900" s="113">
        <f t="shared" si="536"/>
        <v>0.31739971</v>
      </c>
      <c r="Y900" s="113">
        <f t="shared" si="537"/>
        <v>0</v>
      </c>
      <c r="Z900" s="126" t="str">
        <f t="shared" si="546"/>
        <v>A+J=</v>
      </c>
      <c r="AA900" s="118">
        <f t="shared" si="54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38"/>
        <v>45138</v>
      </c>
      <c r="B901" s="113">
        <f t="shared" si="530"/>
        <v>126.44464448000001</v>
      </c>
      <c r="C901" s="183">
        <f t="shared" si="548"/>
        <v>103.85539164636475</v>
      </c>
      <c r="D901" s="114">
        <f t="shared" si="539"/>
        <v>6665.28</v>
      </c>
      <c r="E901" s="115">
        <f t="shared" si="552"/>
        <v>6659.95</v>
      </c>
      <c r="F901" s="116">
        <f t="shared" si="553"/>
        <v>45097</v>
      </c>
      <c r="G901" s="117">
        <f t="shared" si="531"/>
        <v>-7.9966633059680436E-4</v>
      </c>
      <c r="H901" s="118">
        <f t="shared" si="544"/>
        <v>45159</v>
      </c>
      <c r="I901" s="118">
        <f t="shared" si="532"/>
        <v>45159</v>
      </c>
      <c r="J901" s="119">
        <f t="shared" si="540"/>
        <v>22</v>
      </c>
      <c r="K901" s="119">
        <f t="shared" si="555"/>
        <v>7</v>
      </c>
      <c r="L901" s="8">
        <f t="shared" si="541"/>
        <v>1</v>
      </c>
      <c r="M901" s="120">
        <f t="shared" si="554"/>
        <v>1.0022992500000001</v>
      </c>
      <c r="N901" s="120">
        <f t="shared" si="549"/>
        <v>1.214450629282805</v>
      </c>
      <c r="O901" s="113">
        <f t="shared" si="551"/>
        <v>1.21445062</v>
      </c>
      <c r="P901" s="113">
        <f t="shared" si="533"/>
        <v>126.12724477</v>
      </c>
      <c r="Q901" s="167">
        <f t="shared" si="545"/>
        <v>0</v>
      </c>
      <c r="R901" s="168">
        <f t="shared" si="542"/>
        <v>0</v>
      </c>
      <c r="S901" s="113">
        <f t="shared" si="534"/>
        <v>0</v>
      </c>
      <c r="T901" s="123">
        <f t="shared" si="543"/>
        <v>9.4700000000000006E-2</v>
      </c>
      <c r="U901" s="121">
        <f t="shared" si="550"/>
        <v>7</v>
      </c>
      <c r="V901" s="121">
        <v>252</v>
      </c>
      <c r="W901" s="120">
        <f t="shared" si="535"/>
        <v>1.0025165039999999</v>
      </c>
      <c r="X901" s="113">
        <f t="shared" si="536"/>
        <v>0.31739971</v>
      </c>
      <c r="Y901" s="113">
        <f t="shared" si="537"/>
        <v>0</v>
      </c>
      <c r="Z901" s="126" t="str">
        <f t="shared" si="546"/>
        <v>A+J=</v>
      </c>
      <c r="AA901" s="118">
        <f t="shared" si="54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38"/>
        <v>45139</v>
      </c>
      <c r="B902" s="113">
        <f t="shared" si="530"/>
        <v>126.49005243000001</v>
      </c>
      <c r="C902" s="183">
        <f t="shared" si="548"/>
        <v>103.85539164636475</v>
      </c>
      <c r="D902" s="114">
        <f t="shared" si="539"/>
        <v>6665.28</v>
      </c>
      <c r="E902" s="115">
        <f t="shared" si="552"/>
        <v>6659.95</v>
      </c>
      <c r="F902" s="116">
        <f t="shared" si="553"/>
        <v>45097</v>
      </c>
      <c r="G902" s="117">
        <f t="shared" si="531"/>
        <v>-7.9966633059680436E-4</v>
      </c>
      <c r="H902" s="118">
        <f t="shared" si="544"/>
        <v>45159</v>
      </c>
      <c r="I902" s="118">
        <f t="shared" si="532"/>
        <v>45159</v>
      </c>
      <c r="J902" s="119">
        <f t="shared" si="540"/>
        <v>22</v>
      </c>
      <c r="K902" s="119">
        <f t="shared" si="555"/>
        <v>8</v>
      </c>
      <c r="L902" s="8">
        <f t="shared" si="541"/>
        <v>1</v>
      </c>
      <c r="M902" s="120">
        <f t="shared" si="554"/>
        <v>1.0022992500000001</v>
      </c>
      <c r="N902" s="120">
        <f t="shared" si="549"/>
        <v>1.214450629282805</v>
      </c>
      <c r="O902" s="113">
        <f t="shared" si="551"/>
        <v>1.21445062</v>
      </c>
      <c r="P902" s="113">
        <f t="shared" si="533"/>
        <v>126.12724477</v>
      </c>
      <c r="Q902" s="167">
        <f t="shared" si="545"/>
        <v>0</v>
      </c>
      <c r="R902" s="168">
        <f t="shared" si="542"/>
        <v>0</v>
      </c>
      <c r="S902" s="113">
        <f t="shared" si="534"/>
        <v>0</v>
      </c>
      <c r="T902" s="123">
        <f t="shared" si="543"/>
        <v>9.4700000000000006E-2</v>
      </c>
      <c r="U902" s="121">
        <f t="shared" si="550"/>
        <v>8</v>
      </c>
      <c r="V902" s="121">
        <v>252</v>
      </c>
      <c r="W902" s="120">
        <f t="shared" si="535"/>
        <v>1.0028765209999999</v>
      </c>
      <c r="X902" s="113">
        <f t="shared" si="536"/>
        <v>0.36280765999999998</v>
      </c>
      <c r="Y902" s="113">
        <f t="shared" si="537"/>
        <v>0</v>
      </c>
      <c r="Z902" s="126" t="str">
        <f t="shared" si="546"/>
        <v>A+J=</v>
      </c>
      <c r="AA902" s="118">
        <f t="shared" si="54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38"/>
        <v>45140</v>
      </c>
      <c r="B903" s="113">
        <f t="shared" si="530"/>
        <v>126.53547678000001</v>
      </c>
      <c r="C903" s="183">
        <f t="shared" si="548"/>
        <v>103.85539164636475</v>
      </c>
      <c r="D903" s="114">
        <f t="shared" si="539"/>
        <v>6665.28</v>
      </c>
      <c r="E903" s="115">
        <f t="shared" si="552"/>
        <v>6659.95</v>
      </c>
      <c r="F903" s="116">
        <f t="shared" si="553"/>
        <v>45097</v>
      </c>
      <c r="G903" s="117">
        <f t="shared" si="531"/>
        <v>-7.9966633059680436E-4</v>
      </c>
      <c r="H903" s="118">
        <f t="shared" si="544"/>
        <v>45159</v>
      </c>
      <c r="I903" s="118">
        <f t="shared" si="532"/>
        <v>45159</v>
      </c>
      <c r="J903" s="119">
        <f t="shared" si="540"/>
        <v>22</v>
      </c>
      <c r="K903" s="119">
        <f t="shared" si="555"/>
        <v>9</v>
      </c>
      <c r="L903" s="8">
        <f t="shared" si="541"/>
        <v>1</v>
      </c>
      <c r="M903" s="120">
        <f t="shared" si="554"/>
        <v>1.0022992500000001</v>
      </c>
      <c r="N903" s="120">
        <f t="shared" si="549"/>
        <v>1.214450629282805</v>
      </c>
      <c r="O903" s="113">
        <f t="shared" si="551"/>
        <v>1.21445062</v>
      </c>
      <c r="P903" s="113">
        <f t="shared" si="533"/>
        <v>126.12724477</v>
      </c>
      <c r="Q903" s="167">
        <f t="shared" si="545"/>
        <v>0</v>
      </c>
      <c r="R903" s="168">
        <f t="shared" si="542"/>
        <v>0</v>
      </c>
      <c r="S903" s="113">
        <f t="shared" si="534"/>
        <v>0</v>
      </c>
      <c r="T903" s="123">
        <f t="shared" si="543"/>
        <v>9.4700000000000006E-2</v>
      </c>
      <c r="U903" s="121">
        <f t="shared" si="550"/>
        <v>9</v>
      </c>
      <c r="V903" s="121">
        <v>252</v>
      </c>
      <c r="W903" s="120">
        <f t="shared" si="535"/>
        <v>1.003236668</v>
      </c>
      <c r="X903" s="113">
        <f t="shared" si="536"/>
        <v>0.40823200999999998</v>
      </c>
      <c r="Y903" s="113">
        <f t="shared" si="537"/>
        <v>0</v>
      </c>
      <c r="Z903" s="126" t="str">
        <f t="shared" si="546"/>
        <v>A+J=</v>
      </c>
      <c r="AA903" s="118">
        <f t="shared" si="54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38"/>
        <v>45141</v>
      </c>
      <c r="B904" s="113">
        <f t="shared" si="530"/>
        <v>126.5809174</v>
      </c>
      <c r="C904" s="183">
        <f t="shared" si="548"/>
        <v>103.85539164636475</v>
      </c>
      <c r="D904" s="114">
        <f t="shared" si="539"/>
        <v>6665.28</v>
      </c>
      <c r="E904" s="115">
        <f t="shared" si="552"/>
        <v>6659.95</v>
      </c>
      <c r="F904" s="116">
        <f t="shared" si="553"/>
        <v>45097</v>
      </c>
      <c r="G904" s="117">
        <f t="shared" si="531"/>
        <v>-7.9966633059680436E-4</v>
      </c>
      <c r="H904" s="118">
        <f t="shared" si="544"/>
        <v>45159</v>
      </c>
      <c r="I904" s="118">
        <f t="shared" si="532"/>
        <v>45159</v>
      </c>
      <c r="J904" s="119">
        <f t="shared" si="540"/>
        <v>22</v>
      </c>
      <c r="K904" s="119">
        <f t="shared" si="555"/>
        <v>10</v>
      </c>
      <c r="L904" s="8">
        <f t="shared" si="541"/>
        <v>1</v>
      </c>
      <c r="M904" s="120">
        <f t="shared" si="554"/>
        <v>1.0022992500000001</v>
      </c>
      <c r="N904" s="120">
        <f t="shared" si="549"/>
        <v>1.214450629282805</v>
      </c>
      <c r="O904" s="113">
        <f t="shared" si="551"/>
        <v>1.21445062</v>
      </c>
      <c r="P904" s="113">
        <f t="shared" si="533"/>
        <v>126.12724477</v>
      </c>
      <c r="Q904" s="167">
        <f t="shared" si="545"/>
        <v>0</v>
      </c>
      <c r="R904" s="168">
        <f t="shared" si="542"/>
        <v>0</v>
      </c>
      <c r="S904" s="113">
        <f t="shared" si="534"/>
        <v>0</v>
      </c>
      <c r="T904" s="123">
        <f t="shared" si="543"/>
        <v>9.4700000000000006E-2</v>
      </c>
      <c r="U904" s="121">
        <f t="shared" si="550"/>
        <v>10</v>
      </c>
      <c r="V904" s="121">
        <v>252</v>
      </c>
      <c r="W904" s="120">
        <f t="shared" si="535"/>
        <v>1.0035969440000001</v>
      </c>
      <c r="X904" s="113">
        <f t="shared" si="536"/>
        <v>0.45367263000000002</v>
      </c>
      <c r="Y904" s="113">
        <f t="shared" si="537"/>
        <v>0</v>
      </c>
      <c r="Z904" s="126" t="str">
        <f t="shared" si="546"/>
        <v>A+J=</v>
      </c>
      <c r="AA904" s="118">
        <f t="shared" si="54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38"/>
        <v>45142</v>
      </c>
      <c r="B905" s="113">
        <f t="shared" si="530"/>
        <v>126.62637429</v>
      </c>
      <c r="C905" s="183">
        <f t="shared" si="548"/>
        <v>103.85539164636475</v>
      </c>
      <c r="D905" s="114">
        <f t="shared" si="539"/>
        <v>6665.28</v>
      </c>
      <c r="E905" s="115">
        <f t="shared" si="552"/>
        <v>6659.95</v>
      </c>
      <c r="F905" s="116">
        <f t="shared" si="553"/>
        <v>45097</v>
      </c>
      <c r="G905" s="117">
        <f t="shared" si="531"/>
        <v>-7.9966633059680436E-4</v>
      </c>
      <c r="H905" s="118">
        <f t="shared" si="544"/>
        <v>45159</v>
      </c>
      <c r="I905" s="118">
        <f t="shared" si="532"/>
        <v>45159</v>
      </c>
      <c r="J905" s="119">
        <f t="shared" si="540"/>
        <v>22</v>
      </c>
      <c r="K905" s="119">
        <f t="shared" si="555"/>
        <v>11</v>
      </c>
      <c r="L905" s="8">
        <f t="shared" si="541"/>
        <v>1</v>
      </c>
      <c r="M905" s="120">
        <f t="shared" si="554"/>
        <v>1.0022992500000001</v>
      </c>
      <c r="N905" s="120">
        <f t="shared" si="549"/>
        <v>1.214450629282805</v>
      </c>
      <c r="O905" s="113">
        <f t="shared" si="551"/>
        <v>1.21445062</v>
      </c>
      <c r="P905" s="113">
        <f t="shared" si="533"/>
        <v>126.12724477</v>
      </c>
      <c r="Q905" s="167">
        <f t="shared" si="545"/>
        <v>0</v>
      </c>
      <c r="R905" s="168">
        <f t="shared" si="542"/>
        <v>0</v>
      </c>
      <c r="S905" s="113">
        <f t="shared" si="534"/>
        <v>0</v>
      </c>
      <c r="T905" s="123">
        <f t="shared" si="543"/>
        <v>9.4700000000000006E-2</v>
      </c>
      <c r="U905" s="121">
        <f t="shared" si="550"/>
        <v>11</v>
      </c>
      <c r="V905" s="121">
        <v>252</v>
      </c>
      <c r="W905" s="120">
        <f t="shared" si="535"/>
        <v>1.003957349</v>
      </c>
      <c r="X905" s="113">
        <f t="shared" si="536"/>
        <v>0.49912951999999999</v>
      </c>
      <c r="Y905" s="113">
        <f t="shared" si="537"/>
        <v>0</v>
      </c>
      <c r="Z905" s="126" t="str">
        <f t="shared" si="546"/>
        <v>A+J=</v>
      </c>
      <c r="AA905" s="118">
        <f t="shared" si="54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38"/>
        <v>45143</v>
      </c>
      <c r="B906" s="113">
        <f t="shared" ref="B906:B969" si="556">(P906+X906)</f>
        <v>126.67184745</v>
      </c>
      <c r="C906" s="183">
        <f t="shared" si="548"/>
        <v>103.85539164636475</v>
      </c>
      <c r="D906" s="114">
        <f t="shared" si="539"/>
        <v>6665.28</v>
      </c>
      <c r="E906" s="115">
        <f t="shared" si="552"/>
        <v>6659.95</v>
      </c>
      <c r="F906" s="116">
        <f t="shared" si="553"/>
        <v>45097</v>
      </c>
      <c r="G906" s="117">
        <f t="shared" ref="G906:G969" si="557">(E906/D906)-1</f>
        <v>-7.9966633059680436E-4</v>
      </c>
      <c r="H906" s="118">
        <f t="shared" si="544"/>
        <v>45159</v>
      </c>
      <c r="I906" s="118">
        <f t="shared" ref="I906:I969" si="558">IF(A906&gt;I905,H906,I905)</f>
        <v>45159</v>
      </c>
      <c r="J906" s="119">
        <f t="shared" si="540"/>
        <v>22</v>
      </c>
      <c r="K906" s="119">
        <f t="shared" si="555"/>
        <v>12</v>
      </c>
      <c r="L906" s="8">
        <f t="shared" si="541"/>
        <v>1</v>
      </c>
      <c r="M906" s="120">
        <f t="shared" si="554"/>
        <v>1.0022992500000001</v>
      </c>
      <c r="N906" s="120">
        <f t="shared" si="549"/>
        <v>1.214450629282805</v>
      </c>
      <c r="O906" s="113">
        <f t="shared" si="551"/>
        <v>1.21445062</v>
      </c>
      <c r="P906" s="113">
        <f t="shared" ref="P906:P969" si="559">TRUNC(C906*O906,8)</f>
        <v>126.12724477</v>
      </c>
      <c r="Q906" s="167">
        <f t="shared" si="545"/>
        <v>0</v>
      </c>
      <c r="R906" s="168">
        <f t="shared" si="542"/>
        <v>0</v>
      </c>
      <c r="S906" s="113">
        <f t="shared" ref="S906:S969" si="560">IF(R906&gt;0,TRUNC(R906*P906,8),0)</f>
        <v>0</v>
      </c>
      <c r="T906" s="123">
        <f t="shared" si="543"/>
        <v>9.4700000000000006E-2</v>
      </c>
      <c r="U906" s="121">
        <f t="shared" si="550"/>
        <v>12</v>
      </c>
      <c r="V906" s="121">
        <v>252</v>
      </c>
      <c r="W906" s="120">
        <f t="shared" ref="W906:W969" si="561">ROUND((1+T906)^TRUNC((U906/V906),9),9)</f>
        <v>1.0043178829999999</v>
      </c>
      <c r="X906" s="113">
        <f t="shared" ref="X906:X969" si="562">TRUNC((P906*(W906-1)),8)</f>
        <v>0.54460268000000001</v>
      </c>
      <c r="Y906" s="113">
        <f t="shared" ref="Y906:Y969" si="563">IF(Q906&gt;0,S906+X906,0)</f>
        <v>0</v>
      </c>
      <c r="Z906" s="126" t="str">
        <f t="shared" si="546"/>
        <v>A+J=</v>
      </c>
      <c r="AA906" s="118">
        <f t="shared" si="54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64">(A906+1)</f>
        <v>45144</v>
      </c>
      <c r="B907" s="113">
        <f t="shared" si="556"/>
        <v>126.67184745</v>
      </c>
      <c r="C907" s="183">
        <f t="shared" si="548"/>
        <v>103.85539164636475</v>
      </c>
      <c r="D907" s="114">
        <f t="shared" ref="D907:D970" si="565">IF(E907=E906,D906,E906)</f>
        <v>6665.28</v>
      </c>
      <c r="E907" s="115">
        <f t="shared" si="552"/>
        <v>6659.95</v>
      </c>
      <c r="F907" s="116">
        <f t="shared" si="553"/>
        <v>45097</v>
      </c>
      <c r="G907" s="117">
        <f t="shared" si="557"/>
        <v>-7.9966633059680436E-4</v>
      </c>
      <c r="H907" s="118">
        <f t="shared" si="544"/>
        <v>45159</v>
      </c>
      <c r="I907" s="118">
        <f t="shared" si="558"/>
        <v>45159</v>
      </c>
      <c r="J907" s="119">
        <f t="shared" ref="J907:J970" si="566">IF(I907=I906,J906,NETWORKDAYS(I906,I907,$AD$148:$AD$502)-1)</f>
        <v>22</v>
      </c>
      <c r="K907" s="119">
        <f t="shared" si="555"/>
        <v>12</v>
      </c>
      <c r="L907" s="8">
        <f t="shared" ref="L907:L970" si="567">IF(E907&lt;D907,1,TRUNC((E907/D907)^TRUNC((K907/J907),9),8))</f>
        <v>1</v>
      </c>
      <c r="M907" s="120">
        <f t="shared" si="554"/>
        <v>1.0022992500000001</v>
      </c>
      <c r="N907" s="120">
        <f t="shared" si="549"/>
        <v>1.214450629282805</v>
      </c>
      <c r="O907" s="113">
        <f t="shared" si="551"/>
        <v>1.21445062</v>
      </c>
      <c r="P907" s="113">
        <f t="shared" si="559"/>
        <v>126.12724477</v>
      </c>
      <c r="Q907" s="167">
        <f t="shared" si="545"/>
        <v>0</v>
      </c>
      <c r="R907" s="168">
        <f t="shared" ref="R907:R970" si="568">IF(Q907&gt;0,VLOOKUP($A907,$AD$10:$AI$140,6),0)</f>
        <v>0</v>
      </c>
      <c r="S907" s="113">
        <f t="shared" si="560"/>
        <v>0</v>
      </c>
      <c r="T907" s="123">
        <f t="shared" ref="T907:T970" si="569">(T906)</f>
        <v>9.4700000000000006E-2</v>
      </c>
      <c r="U907" s="121">
        <f t="shared" si="550"/>
        <v>12</v>
      </c>
      <c r="V907" s="121">
        <v>252</v>
      </c>
      <c r="W907" s="120">
        <f t="shared" si="561"/>
        <v>1.0043178829999999</v>
      </c>
      <c r="X907" s="113">
        <f t="shared" si="562"/>
        <v>0.54460268000000001</v>
      </c>
      <c r="Y907" s="113">
        <f t="shared" si="563"/>
        <v>0</v>
      </c>
      <c r="Z907" s="126" t="str">
        <f t="shared" si="546"/>
        <v>A+J=</v>
      </c>
      <c r="AA907" s="118">
        <f t="shared" si="54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64"/>
        <v>45145</v>
      </c>
      <c r="B908" s="113">
        <f t="shared" si="556"/>
        <v>126.67184745</v>
      </c>
      <c r="C908" s="183">
        <f t="shared" si="548"/>
        <v>103.85539164636475</v>
      </c>
      <c r="D908" s="114">
        <f t="shared" si="565"/>
        <v>6665.28</v>
      </c>
      <c r="E908" s="115">
        <f t="shared" si="552"/>
        <v>6659.95</v>
      </c>
      <c r="F908" s="116">
        <f t="shared" si="553"/>
        <v>45097</v>
      </c>
      <c r="G908" s="117">
        <f t="shared" si="557"/>
        <v>-7.9966633059680436E-4</v>
      </c>
      <c r="H908" s="118">
        <f t="shared" ref="H908:H971" si="570">IF(DAY(A908)=H$9,VLOOKUP(A908,AH$118:AN$450,4),H907)</f>
        <v>45159</v>
      </c>
      <c r="I908" s="118">
        <f t="shared" si="558"/>
        <v>45159</v>
      </c>
      <c r="J908" s="119">
        <f t="shared" si="566"/>
        <v>22</v>
      </c>
      <c r="K908" s="119">
        <f t="shared" si="555"/>
        <v>12</v>
      </c>
      <c r="L908" s="8">
        <f t="shared" si="567"/>
        <v>1</v>
      </c>
      <c r="M908" s="120">
        <f t="shared" si="554"/>
        <v>1.0022992500000001</v>
      </c>
      <c r="N908" s="120">
        <f t="shared" si="549"/>
        <v>1.214450629282805</v>
      </c>
      <c r="O908" s="113">
        <f t="shared" si="551"/>
        <v>1.21445062</v>
      </c>
      <c r="P908" s="113">
        <f t="shared" si="559"/>
        <v>126.12724477</v>
      </c>
      <c r="Q908" s="167">
        <f t="shared" ref="Q908:Q971" si="571">IF(VLOOKUP(A908,AD$10:AK$140,8)=VLOOKUP(A907,AD$10:AK$140,8),0,VLOOKUP(A908,AD$10:AK$140,8))</f>
        <v>0</v>
      </c>
      <c r="R908" s="168">
        <f t="shared" si="568"/>
        <v>0</v>
      </c>
      <c r="S908" s="113">
        <f t="shared" si="560"/>
        <v>0</v>
      </c>
      <c r="T908" s="123">
        <f t="shared" si="569"/>
        <v>9.4700000000000006E-2</v>
      </c>
      <c r="U908" s="121">
        <f t="shared" si="550"/>
        <v>12</v>
      </c>
      <c r="V908" s="121">
        <v>252</v>
      </c>
      <c r="W908" s="120">
        <f t="shared" si="561"/>
        <v>1.0043178829999999</v>
      </c>
      <c r="X908" s="113">
        <f t="shared" si="562"/>
        <v>0.54460268000000001</v>
      </c>
      <c r="Y908" s="113">
        <f t="shared" si="563"/>
        <v>0</v>
      </c>
      <c r="Z908" s="126" t="str">
        <f t="shared" ref="Z908:Z971" si="572">IF($Q907&gt;0,VLOOKUP($A907,$AD$10:$AM$140,9),Z907)</f>
        <v>A+J=</v>
      </c>
      <c r="AA908" s="118">
        <f t="shared" ref="AA908:AA971" si="57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64"/>
        <v>45146</v>
      </c>
      <c r="B909" s="113">
        <f t="shared" si="556"/>
        <v>126.71733713</v>
      </c>
      <c r="C909" s="183">
        <f t="shared" si="548"/>
        <v>103.85539164636475</v>
      </c>
      <c r="D909" s="114">
        <f t="shared" si="565"/>
        <v>6665.28</v>
      </c>
      <c r="E909" s="115">
        <f t="shared" si="552"/>
        <v>6659.95</v>
      </c>
      <c r="F909" s="116">
        <f t="shared" si="553"/>
        <v>45097</v>
      </c>
      <c r="G909" s="117">
        <f t="shared" si="557"/>
        <v>-7.9966633059680436E-4</v>
      </c>
      <c r="H909" s="118">
        <f t="shared" si="570"/>
        <v>45159</v>
      </c>
      <c r="I909" s="118">
        <f t="shared" si="558"/>
        <v>45159</v>
      </c>
      <c r="J909" s="119">
        <f t="shared" si="566"/>
        <v>22</v>
      </c>
      <c r="K909" s="119">
        <f t="shared" si="555"/>
        <v>13</v>
      </c>
      <c r="L909" s="8">
        <f t="shared" si="567"/>
        <v>1</v>
      </c>
      <c r="M909" s="120">
        <f t="shared" si="554"/>
        <v>1.0022992500000001</v>
      </c>
      <c r="N909" s="120">
        <f t="shared" si="549"/>
        <v>1.214450629282805</v>
      </c>
      <c r="O909" s="113">
        <f t="shared" si="551"/>
        <v>1.21445062</v>
      </c>
      <c r="P909" s="113">
        <f t="shared" si="559"/>
        <v>126.12724477</v>
      </c>
      <c r="Q909" s="167">
        <f t="shared" si="571"/>
        <v>0</v>
      </c>
      <c r="R909" s="168">
        <f t="shared" si="568"/>
        <v>0</v>
      </c>
      <c r="S909" s="113">
        <f t="shared" si="560"/>
        <v>0</v>
      </c>
      <c r="T909" s="123">
        <f t="shared" si="569"/>
        <v>9.4700000000000006E-2</v>
      </c>
      <c r="U909" s="121">
        <f t="shared" si="550"/>
        <v>13</v>
      </c>
      <c r="V909" s="121">
        <v>252</v>
      </c>
      <c r="W909" s="120">
        <f t="shared" si="561"/>
        <v>1.004678548</v>
      </c>
      <c r="X909" s="113">
        <f t="shared" si="562"/>
        <v>0.59009235999999998</v>
      </c>
      <c r="Y909" s="113">
        <f t="shared" si="563"/>
        <v>0</v>
      </c>
      <c r="Z909" s="126" t="str">
        <f t="shared" si="572"/>
        <v>A+J=</v>
      </c>
      <c r="AA909" s="118">
        <f t="shared" si="57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64"/>
        <v>45147</v>
      </c>
      <c r="B910" s="113">
        <f t="shared" si="556"/>
        <v>126.76284296</v>
      </c>
      <c r="C910" s="183">
        <f t="shared" si="548"/>
        <v>103.85539164636475</v>
      </c>
      <c r="D910" s="114">
        <f t="shared" si="565"/>
        <v>6665.28</v>
      </c>
      <c r="E910" s="115">
        <f t="shared" si="552"/>
        <v>6659.95</v>
      </c>
      <c r="F910" s="116">
        <f t="shared" si="553"/>
        <v>45097</v>
      </c>
      <c r="G910" s="117">
        <f t="shared" si="557"/>
        <v>-7.9966633059680436E-4</v>
      </c>
      <c r="H910" s="118">
        <f t="shared" si="570"/>
        <v>45159</v>
      </c>
      <c r="I910" s="118">
        <f t="shared" si="558"/>
        <v>45159</v>
      </c>
      <c r="J910" s="119">
        <f t="shared" si="566"/>
        <v>22</v>
      </c>
      <c r="K910" s="119">
        <f t="shared" si="555"/>
        <v>14</v>
      </c>
      <c r="L910" s="8">
        <f t="shared" si="567"/>
        <v>1</v>
      </c>
      <c r="M910" s="120">
        <f t="shared" si="554"/>
        <v>1.0022992500000001</v>
      </c>
      <c r="N910" s="120">
        <f t="shared" si="549"/>
        <v>1.214450629282805</v>
      </c>
      <c r="O910" s="113">
        <f t="shared" si="551"/>
        <v>1.21445062</v>
      </c>
      <c r="P910" s="113">
        <f t="shared" si="559"/>
        <v>126.12724477</v>
      </c>
      <c r="Q910" s="167">
        <f t="shared" si="571"/>
        <v>0</v>
      </c>
      <c r="R910" s="168">
        <f t="shared" si="568"/>
        <v>0</v>
      </c>
      <c r="S910" s="113">
        <f t="shared" si="560"/>
        <v>0</v>
      </c>
      <c r="T910" s="123">
        <f t="shared" si="569"/>
        <v>9.4700000000000006E-2</v>
      </c>
      <c r="U910" s="121">
        <f t="shared" si="550"/>
        <v>14</v>
      </c>
      <c r="V910" s="121">
        <v>252</v>
      </c>
      <c r="W910" s="120">
        <f t="shared" si="561"/>
        <v>1.005039341</v>
      </c>
      <c r="X910" s="113">
        <f t="shared" si="562"/>
        <v>0.63559818999999995</v>
      </c>
      <c r="Y910" s="113">
        <f t="shared" si="563"/>
        <v>0</v>
      </c>
      <c r="Z910" s="126" t="str">
        <f t="shared" si="572"/>
        <v>A+J=</v>
      </c>
      <c r="AA910" s="118">
        <f t="shared" si="57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64"/>
        <v>45148</v>
      </c>
      <c r="B911" s="113">
        <f t="shared" si="556"/>
        <v>126.80836518000001</v>
      </c>
      <c r="C911" s="183">
        <f t="shared" ref="C911:C974" si="574">C910-(S910/O910)</f>
        <v>103.85539164636475</v>
      </c>
      <c r="D911" s="114">
        <f t="shared" si="565"/>
        <v>6665.28</v>
      </c>
      <c r="E911" s="115">
        <f t="shared" si="552"/>
        <v>6659.95</v>
      </c>
      <c r="F911" s="116">
        <f t="shared" si="553"/>
        <v>45097</v>
      </c>
      <c r="G911" s="117">
        <f t="shared" si="557"/>
        <v>-7.9966633059680436E-4</v>
      </c>
      <c r="H911" s="118">
        <f t="shared" si="570"/>
        <v>45159</v>
      </c>
      <c r="I911" s="118">
        <f t="shared" si="558"/>
        <v>45159</v>
      </c>
      <c r="J911" s="119">
        <f t="shared" si="566"/>
        <v>22</v>
      </c>
      <c r="K911" s="119">
        <f t="shared" si="555"/>
        <v>15</v>
      </c>
      <c r="L911" s="8">
        <f t="shared" si="567"/>
        <v>1</v>
      </c>
      <c r="M911" s="120">
        <f t="shared" si="554"/>
        <v>1.0022992500000001</v>
      </c>
      <c r="N911" s="120">
        <f t="shared" si="549"/>
        <v>1.214450629282805</v>
      </c>
      <c r="O911" s="113">
        <f t="shared" si="551"/>
        <v>1.21445062</v>
      </c>
      <c r="P911" s="113">
        <f t="shared" si="559"/>
        <v>126.12724477</v>
      </c>
      <c r="Q911" s="167">
        <f t="shared" si="571"/>
        <v>0</v>
      </c>
      <c r="R911" s="168">
        <f t="shared" si="568"/>
        <v>0</v>
      </c>
      <c r="S911" s="113">
        <f t="shared" si="560"/>
        <v>0</v>
      </c>
      <c r="T911" s="123">
        <f t="shared" si="569"/>
        <v>9.4700000000000006E-2</v>
      </c>
      <c r="U911" s="121">
        <f t="shared" si="550"/>
        <v>15</v>
      </c>
      <c r="V911" s="121">
        <v>252</v>
      </c>
      <c r="W911" s="120">
        <f t="shared" si="561"/>
        <v>1.0054002639999999</v>
      </c>
      <c r="X911" s="113">
        <f t="shared" si="562"/>
        <v>0.68112041000000001</v>
      </c>
      <c r="Y911" s="113">
        <f t="shared" si="563"/>
        <v>0</v>
      </c>
      <c r="Z911" s="126" t="str">
        <f t="shared" si="572"/>
        <v>A+J=</v>
      </c>
      <c r="AA911" s="118">
        <f t="shared" si="57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64"/>
        <v>45149</v>
      </c>
      <c r="B912" s="113">
        <f t="shared" si="556"/>
        <v>126.8539038</v>
      </c>
      <c r="C912" s="183">
        <f t="shared" si="574"/>
        <v>103.85539164636475</v>
      </c>
      <c r="D912" s="114">
        <f t="shared" si="565"/>
        <v>6665.28</v>
      </c>
      <c r="E912" s="115">
        <f t="shared" si="552"/>
        <v>6659.95</v>
      </c>
      <c r="F912" s="116">
        <f t="shared" si="553"/>
        <v>45097</v>
      </c>
      <c r="G912" s="117">
        <f t="shared" si="557"/>
        <v>-7.9966633059680436E-4</v>
      </c>
      <c r="H912" s="118">
        <f t="shared" si="570"/>
        <v>45159</v>
      </c>
      <c r="I912" s="118">
        <f t="shared" si="558"/>
        <v>45159</v>
      </c>
      <c r="J912" s="119">
        <f t="shared" si="566"/>
        <v>22</v>
      </c>
      <c r="K912" s="119">
        <f t="shared" si="555"/>
        <v>16</v>
      </c>
      <c r="L912" s="8">
        <f t="shared" si="567"/>
        <v>1</v>
      </c>
      <c r="M912" s="120">
        <f t="shared" si="554"/>
        <v>1.0022992500000001</v>
      </c>
      <c r="N912" s="120">
        <f t="shared" si="549"/>
        <v>1.214450629282805</v>
      </c>
      <c r="O912" s="113">
        <f t="shared" si="551"/>
        <v>1.21445062</v>
      </c>
      <c r="P912" s="113">
        <f t="shared" si="559"/>
        <v>126.12724477</v>
      </c>
      <c r="Q912" s="167">
        <f t="shared" si="571"/>
        <v>0</v>
      </c>
      <c r="R912" s="168">
        <f t="shared" si="568"/>
        <v>0</v>
      </c>
      <c r="S912" s="113">
        <f t="shared" si="560"/>
        <v>0</v>
      </c>
      <c r="T912" s="123">
        <f t="shared" si="569"/>
        <v>9.4700000000000006E-2</v>
      </c>
      <c r="U912" s="121">
        <f t="shared" si="550"/>
        <v>16</v>
      </c>
      <c r="V912" s="121">
        <v>252</v>
      </c>
      <c r="W912" s="120">
        <f t="shared" si="561"/>
        <v>1.0057613169999999</v>
      </c>
      <c r="X912" s="113">
        <f t="shared" si="562"/>
        <v>0.72665902999999998</v>
      </c>
      <c r="Y912" s="113">
        <f t="shared" si="563"/>
        <v>0</v>
      </c>
      <c r="Z912" s="126" t="str">
        <f t="shared" si="572"/>
        <v>A+J=</v>
      </c>
      <c r="AA912" s="118">
        <f t="shared" si="57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64"/>
        <v>45150</v>
      </c>
      <c r="B913" s="113">
        <f t="shared" si="556"/>
        <v>126.89945882000001</v>
      </c>
      <c r="C913" s="183">
        <f t="shared" si="574"/>
        <v>103.85539164636475</v>
      </c>
      <c r="D913" s="114">
        <f t="shared" si="565"/>
        <v>6665.28</v>
      </c>
      <c r="E913" s="115">
        <f t="shared" si="552"/>
        <v>6659.95</v>
      </c>
      <c r="F913" s="116">
        <f t="shared" si="553"/>
        <v>45097</v>
      </c>
      <c r="G913" s="117">
        <f t="shared" si="557"/>
        <v>-7.9966633059680436E-4</v>
      </c>
      <c r="H913" s="118">
        <f t="shared" si="570"/>
        <v>45159</v>
      </c>
      <c r="I913" s="118">
        <f t="shared" si="558"/>
        <v>45159</v>
      </c>
      <c r="J913" s="119">
        <f t="shared" si="566"/>
        <v>22</v>
      </c>
      <c r="K913" s="119">
        <f t="shared" si="555"/>
        <v>17</v>
      </c>
      <c r="L913" s="8">
        <f t="shared" si="567"/>
        <v>1</v>
      </c>
      <c r="M913" s="120">
        <f t="shared" si="554"/>
        <v>1.0022992500000001</v>
      </c>
      <c r="N913" s="120">
        <f t="shared" si="549"/>
        <v>1.214450629282805</v>
      </c>
      <c r="O913" s="113">
        <f t="shared" si="551"/>
        <v>1.21445062</v>
      </c>
      <c r="P913" s="113">
        <f t="shared" si="559"/>
        <v>126.12724477</v>
      </c>
      <c r="Q913" s="167">
        <f t="shared" si="571"/>
        <v>0</v>
      </c>
      <c r="R913" s="168">
        <f t="shared" si="568"/>
        <v>0</v>
      </c>
      <c r="S913" s="113">
        <f t="shared" si="560"/>
        <v>0</v>
      </c>
      <c r="T913" s="123">
        <f t="shared" si="569"/>
        <v>9.4700000000000006E-2</v>
      </c>
      <c r="U913" s="121">
        <f t="shared" si="550"/>
        <v>17</v>
      </c>
      <c r="V913" s="121">
        <v>252</v>
      </c>
      <c r="W913" s="120">
        <f t="shared" si="561"/>
        <v>1.0061225</v>
      </c>
      <c r="X913" s="113">
        <f t="shared" si="562"/>
        <v>0.77221404999999999</v>
      </c>
      <c r="Y913" s="113">
        <f t="shared" si="563"/>
        <v>0</v>
      </c>
      <c r="Z913" s="126" t="str">
        <f t="shared" si="572"/>
        <v>A+J=</v>
      </c>
      <c r="AA913" s="118">
        <f t="shared" si="57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64"/>
        <v>45151</v>
      </c>
      <c r="B914" s="113">
        <f t="shared" si="556"/>
        <v>126.89945882000001</v>
      </c>
      <c r="C914" s="183">
        <f t="shared" si="574"/>
        <v>103.85539164636475</v>
      </c>
      <c r="D914" s="114">
        <f t="shared" si="565"/>
        <v>6665.28</v>
      </c>
      <c r="E914" s="115">
        <f t="shared" si="552"/>
        <v>6659.95</v>
      </c>
      <c r="F914" s="116">
        <f t="shared" si="553"/>
        <v>45097</v>
      </c>
      <c r="G914" s="117">
        <f t="shared" si="557"/>
        <v>-7.9966633059680436E-4</v>
      </c>
      <c r="H914" s="118">
        <f t="shared" si="570"/>
        <v>45159</v>
      </c>
      <c r="I914" s="118">
        <f t="shared" si="558"/>
        <v>45159</v>
      </c>
      <c r="J914" s="119">
        <f t="shared" si="566"/>
        <v>22</v>
      </c>
      <c r="K914" s="119">
        <f t="shared" si="555"/>
        <v>17</v>
      </c>
      <c r="L914" s="8">
        <f t="shared" si="567"/>
        <v>1</v>
      </c>
      <c r="M914" s="120">
        <f t="shared" si="554"/>
        <v>1.0022992500000001</v>
      </c>
      <c r="N914" s="120">
        <f t="shared" si="549"/>
        <v>1.214450629282805</v>
      </c>
      <c r="O914" s="113">
        <f t="shared" si="551"/>
        <v>1.21445062</v>
      </c>
      <c r="P914" s="113">
        <f t="shared" si="559"/>
        <v>126.12724477</v>
      </c>
      <c r="Q914" s="167">
        <f t="shared" si="571"/>
        <v>0</v>
      </c>
      <c r="R914" s="168">
        <f t="shared" si="568"/>
        <v>0</v>
      </c>
      <c r="S914" s="113">
        <f t="shared" si="560"/>
        <v>0</v>
      </c>
      <c r="T914" s="123">
        <f t="shared" si="569"/>
        <v>9.4700000000000006E-2</v>
      </c>
      <c r="U914" s="121">
        <f t="shared" si="550"/>
        <v>17</v>
      </c>
      <c r="V914" s="121">
        <v>252</v>
      </c>
      <c r="W914" s="120">
        <f t="shared" si="561"/>
        <v>1.0061225</v>
      </c>
      <c r="X914" s="113">
        <f t="shared" si="562"/>
        <v>0.77221404999999999</v>
      </c>
      <c r="Y914" s="113">
        <f t="shared" si="563"/>
        <v>0</v>
      </c>
      <c r="Z914" s="126" t="str">
        <f t="shared" si="572"/>
        <v>A+J=</v>
      </c>
      <c r="AA914" s="118">
        <f t="shared" si="57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64"/>
        <v>45152</v>
      </c>
      <c r="B915" s="113">
        <f t="shared" si="556"/>
        <v>126.89945882000001</v>
      </c>
      <c r="C915" s="183">
        <f t="shared" si="574"/>
        <v>103.85539164636475</v>
      </c>
      <c r="D915" s="114">
        <f t="shared" si="565"/>
        <v>6665.28</v>
      </c>
      <c r="E915" s="115">
        <f t="shared" si="552"/>
        <v>6659.95</v>
      </c>
      <c r="F915" s="116">
        <f t="shared" si="553"/>
        <v>45097</v>
      </c>
      <c r="G915" s="117">
        <f t="shared" si="557"/>
        <v>-7.9966633059680436E-4</v>
      </c>
      <c r="H915" s="118">
        <f t="shared" si="570"/>
        <v>45159</v>
      </c>
      <c r="I915" s="118">
        <f t="shared" si="558"/>
        <v>45159</v>
      </c>
      <c r="J915" s="119">
        <f t="shared" si="566"/>
        <v>22</v>
      </c>
      <c r="K915" s="119">
        <f t="shared" si="555"/>
        <v>17</v>
      </c>
      <c r="L915" s="8">
        <f t="shared" si="567"/>
        <v>1</v>
      </c>
      <c r="M915" s="120">
        <f t="shared" si="554"/>
        <v>1.0022992500000001</v>
      </c>
      <c r="N915" s="120">
        <f t="shared" si="549"/>
        <v>1.214450629282805</v>
      </c>
      <c r="O915" s="113">
        <f t="shared" si="551"/>
        <v>1.21445062</v>
      </c>
      <c r="P915" s="113">
        <f t="shared" si="559"/>
        <v>126.12724477</v>
      </c>
      <c r="Q915" s="167">
        <f t="shared" si="571"/>
        <v>0</v>
      </c>
      <c r="R915" s="168">
        <f t="shared" si="568"/>
        <v>0</v>
      </c>
      <c r="S915" s="113">
        <f t="shared" si="560"/>
        <v>0</v>
      </c>
      <c r="T915" s="123">
        <f t="shared" si="569"/>
        <v>9.4700000000000006E-2</v>
      </c>
      <c r="U915" s="121">
        <f t="shared" si="550"/>
        <v>17</v>
      </c>
      <c r="V915" s="121">
        <v>252</v>
      </c>
      <c r="W915" s="120">
        <f t="shared" si="561"/>
        <v>1.0061225</v>
      </c>
      <c r="X915" s="113">
        <f t="shared" si="562"/>
        <v>0.77221404999999999</v>
      </c>
      <c r="Y915" s="113">
        <f t="shared" si="563"/>
        <v>0</v>
      </c>
      <c r="Z915" s="126" t="str">
        <f t="shared" si="572"/>
        <v>A+J=</v>
      </c>
      <c r="AA915" s="118">
        <f t="shared" si="57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64"/>
        <v>45153</v>
      </c>
      <c r="B916" s="113">
        <f t="shared" si="556"/>
        <v>126.94503011</v>
      </c>
      <c r="C916" s="183">
        <f t="shared" si="574"/>
        <v>103.85539164636475</v>
      </c>
      <c r="D916" s="114">
        <f t="shared" si="565"/>
        <v>6665.28</v>
      </c>
      <c r="E916" s="115">
        <f t="shared" si="552"/>
        <v>6659.95</v>
      </c>
      <c r="F916" s="116">
        <f t="shared" si="553"/>
        <v>45097</v>
      </c>
      <c r="G916" s="117">
        <f t="shared" si="557"/>
        <v>-7.9966633059680436E-4</v>
      </c>
      <c r="H916" s="118">
        <f t="shared" si="570"/>
        <v>45159</v>
      </c>
      <c r="I916" s="118">
        <f t="shared" si="558"/>
        <v>45159</v>
      </c>
      <c r="J916" s="119">
        <f t="shared" si="566"/>
        <v>22</v>
      </c>
      <c r="K916" s="119">
        <f t="shared" si="555"/>
        <v>18</v>
      </c>
      <c r="L916" s="8">
        <f t="shared" si="567"/>
        <v>1</v>
      </c>
      <c r="M916" s="120">
        <f t="shared" si="554"/>
        <v>1.0022992500000001</v>
      </c>
      <c r="N916" s="120">
        <f t="shared" si="549"/>
        <v>1.214450629282805</v>
      </c>
      <c r="O916" s="113">
        <f t="shared" si="551"/>
        <v>1.21445062</v>
      </c>
      <c r="P916" s="113">
        <f t="shared" si="559"/>
        <v>126.12724477</v>
      </c>
      <c r="Q916" s="167">
        <f t="shared" si="571"/>
        <v>0</v>
      </c>
      <c r="R916" s="168">
        <f t="shared" si="568"/>
        <v>0</v>
      </c>
      <c r="S916" s="113">
        <f t="shared" si="560"/>
        <v>0</v>
      </c>
      <c r="T916" s="123">
        <f t="shared" si="569"/>
        <v>9.4700000000000006E-2</v>
      </c>
      <c r="U916" s="121">
        <f t="shared" si="550"/>
        <v>18</v>
      </c>
      <c r="V916" s="121">
        <v>252</v>
      </c>
      <c r="W916" s="120">
        <f t="shared" si="561"/>
        <v>1.0064838119999999</v>
      </c>
      <c r="X916" s="113">
        <f t="shared" si="562"/>
        <v>0.81778534000000003</v>
      </c>
      <c r="Y916" s="113">
        <f t="shared" si="563"/>
        <v>0</v>
      </c>
      <c r="Z916" s="126" t="str">
        <f t="shared" si="572"/>
        <v>A+J=</v>
      </c>
      <c r="AA916" s="118">
        <f t="shared" si="57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64"/>
        <v>45154</v>
      </c>
      <c r="B917" s="113">
        <f t="shared" si="556"/>
        <v>126.99061779</v>
      </c>
      <c r="C917" s="183">
        <f t="shared" si="574"/>
        <v>103.85539164636475</v>
      </c>
      <c r="D917" s="114">
        <f t="shared" si="565"/>
        <v>6665.28</v>
      </c>
      <c r="E917" s="115">
        <f t="shared" si="552"/>
        <v>6659.95</v>
      </c>
      <c r="F917" s="116">
        <f t="shared" si="553"/>
        <v>45097</v>
      </c>
      <c r="G917" s="117">
        <f t="shared" si="557"/>
        <v>-7.9966633059680436E-4</v>
      </c>
      <c r="H917" s="118">
        <f t="shared" si="570"/>
        <v>45159</v>
      </c>
      <c r="I917" s="118">
        <f t="shared" si="558"/>
        <v>45159</v>
      </c>
      <c r="J917" s="119">
        <f t="shared" si="566"/>
        <v>22</v>
      </c>
      <c r="K917" s="119">
        <f t="shared" si="555"/>
        <v>19</v>
      </c>
      <c r="L917" s="8">
        <f t="shared" si="567"/>
        <v>1</v>
      </c>
      <c r="M917" s="120">
        <f t="shared" si="554"/>
        <v>1.0022992500000001</v>
      </c>
      <c r="N917" s="120">
        <f t="shared" si="549"/>
        <v>1.214450629282805</v>
      </c>
      <c r="O917" s="113">
        <f t="shared" si="551"/>
        <v>1.21445062</v>
      </c>
      <c r="P917" s="113">
        <f t="shared" si="559"/>
        <v>126.12724477</v>
      </c>
      <c r="Q917" s="167">
        <f t="shared" si="571"/>
        <v>0</v>
      </c>
      <c r="R917" s="168">
        <f t="shared" si="568"/>
        <v>0</v>
      </c>
      <c r="S917" s="113">
        <f t="shared" si="560"/>
        <v>0</v>
      </c>
      <c r="T917" s="123">
        <f t="shared" si="569"/>
        <v>9.4700000000000006E-2</v>
      </c>
      <c r="U917" s="121">
        <f t="shared" si="550"/>
        <v>19</v>
      </c>
      <c r="V917" s="121">
        <v>252</v>
      </c>
      <c r="W917" s="120">
        <f t="shared" si="561"/>
        <v>1.0068452539999999</v>
      </c>
      <c r="X917" s="113">
        <f t="shared" si="562"/>
        <v>0.86337302000000005</v>
      </c>
      <c r="Y917" s="113">
        <f t="shared" si="563"/>
        <v>0</v>
      </c>
      <c r="Z917" s="126" t="str">
        <f t="shared" si="572"/>
        <v>A+J=</v>
      </c>
      <c r="AA917" s="118">
        <f t="shared" si="57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64"/>
        <v>45155</v>
      </c>
      <c r="B918" s="113">
        <f t="shared" si="556"/>
        <v>127.03622175000001</v>
      </c>
      <c r="C918" s="183">
        <f t="shared" si="574"/>
        <v>103.85539164636475</v>
      </c>
      <c r="D918" s="114">
        <f t="shared" si="565"/>
        <v>6665.28</v>
      </c>
      <c r="E918" s="115">
        <f t="shared" si="552"/>
        <v>6659.95</v>
      </c>
      <c r="F918" s="116">
        <f t="shared" si="553"/>
        <v>45097</v>
      </c>
      <c r="G918" s="117">
        <f t="shared" si="557"/>
        <v>-7.9966633059680436E-4</v>
      </c>
      <c r="H918" s="118">
        <f t="shared" si="570"/>
        <v>45159</v>
      </c>
      <c r="I918" s="118">
        <f t="shared" si="558"/>
        <v>45159</v>
      </c>
      <c r="J918" s="119">
        <f t="shared" si="566"/>
        <v>22</v>
      </c>
      <c r="K918" s="119">
        <f t="shared" si="555"/>
        <v>20</v>
      </c>
      <c r="L918" s="8">
        <f t="shared" si="567"/>
        <v>1</v>
      </c>
      <c r="M918" s="120">
        <f t="shared" si="554"/>
        <v>1.0022992500000001</v>
      </c>
      <c r="N918" s="120">
        <f t="shared" si="549"/>
        <v>1.214450629282805</v>
      </c>
      <c r="O918" s="113">
        <f t="shared" si="551"/>
        <v>1.21445062</v>
      </c>
      <c r="P918" s="113">
        <f t="shared" si="559"/>
        <v>126.12724477</v>
      </c>
      <c r="Q918" s="167">
        <f t="shared" si="571"/>
        <v>0</v>
      </c>
      <c r="R918" s="168">
        <f t="shared" si="568"/>
        <v>0</v>
      </c>
      <c r="S918" s="113">
        <f t="shared" si="560"/>
        <v>0</v>
      </c>
      <c r="T918" s="123">
        <f t="shared" si="569"/>
        <v>9.4700000000000006E-2</v>
      </c>
      <c r="U918" s="121">
        <f t="shared" si="550"/>
        <v>20</v>
      </c>
      <c r="V918" s="121">
        <v>252</v>
      </c>
      <c r="W918" s="120">
        <f t="shared" si="561"/>
        <v>1.0072068249999999</v>
      </c>
      <c r="X918" s="113">
        <f t="shared" si="562"/>
        <v>0.90897698000000005</v>
      </c>
      <c r="Y918" s="113">
        <f t="shared" si="563"/>
        <v>0</v>
      </c>
      <c r="Z918" s="126" t="str">
        <f t="shared" si="572"/>
        <v>A+J=</v>
      </c>
      <c r="AA918" s="118">
        <f t="shared" si="57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64"/>
        <v>45156</v>
      </c>
      <c r="B919" s="113">
        <f t="shared" si="556"/>
        <v>127.08184222</v>
      </c>
      <c r="C919" s="183">
        <f t="shared" si="574"/>
        <v>103.85539164636475</v>
      </c>
      <c r="D919" s="114">
        <f t="shared" si="565"/>
        <v>6665.28</v>
      </c>
      <c r="E919" s="115">
        <f t="shared" si="552"/>
        <v>6659.95</v>
      </c>
      <c r="F919" s="116">
        <f t="shared" si="553"/>
        <v>45097</v>
      </c>
      <c r="G919" s="117">
        <f t="shared" si="557"/>
        <v>-7.9966633059680436E-4</v>
      </c>
      <c r="H919" s="118">
        <f t="shared" si="570"/>
        <v>45159</v>
      </c>
      <c r="I919" s="118">
        <f t="shared" si="558"/>
        <v>45159</v>
      </c>
      <c r="J919" s="119">
        <f t="shared" si="566"/>
        <v>22</v>
      </c>
      <c r="K919" s="119">
        <f t="shared" si="555"/>
        <v>21</v>
      </c>
      <c r="L919" s="8">
        <f t="shared" si="567"/>
        <v>1</v>
      </c>
      <c r="M919" s="120">
        <f t="shared" si="554"/>
        <v>1.0022992500000001</v>
      </c>
      <c r="N919" s="120">
        <f t="shared" si="549"/>
        <v>1.214450629282805</v>
      </c>
      <c r="O919" s="113">
        <f t="shared" si="551"/>
        <v>1.21445062</v>
      </c>
      <c r="P919" s="113">
        <f t="shared" si="559"/>
        <v>126.12724477</v>
      </c>
      <c r="Q919" s="167">
        <f t="shared" si="571"/>
        <v>0</v>
      </c>
      <c r="R919" s="168">
        <f t="shared" si="568"/>
        <v>0</v>
      </c>
      <c r="S919" s="113">
        <f t="shared" si="560"/>
        <v>0</v>
      </c>
      <c r="T919" s="123">
        <f t="shared" si="569"/>
        <v>9.4700000000000006E-2</v>
      </c>
      <c r="U919" s="121">
        <f t="shared" si="550"/>
        <v>21</v>
      </c>
      <c r="V919" s="121">
        <v>252</v>
      </c>
      <c r="W919" s="120">
        <f t="shared" si="561"/>
        <v>1.0075685270000001</v>
      </c>
      <c r="X919" s="113">
        <f t="shared" si="562"/>
        <v>0.95459744999999996</v>
      </c>
      <c r="Y919" s="113">
        <f t="shared" si="563"/>
        <v>0</v>
      </c>
      <c r="Z919" s="126" t="str">
        <f t="shared" si="572"/>
        <v>A+J=</v>
      </c>
      <c r="AA919" s="118">
        <f t="shared" si="57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64"/>
        <v>45157</v>
      </c>
      <c r="B920" s="113">
        <f t="shared" si="556"/>
        <v>127.12747897</v>
      </c>
      <c r="C920" s="183">
        <f t="shared" si="574"/>
        <v>103.85539164636475</v>
      </c>
      <c r="D920" s="114">
        <f t="shared" si="565"/>
        <v>6665.28</v>
      </c>
      <c r="E920" s="115">
        <f t="shared" si="552"/>
        <v>6659.95</v>
      </c>
      <c r="F920" s="116">
        <f t="shared" si="553"/>
        <v>45097</v>
      </c>
      <c r="G920" s="117">
        <f t="shared" si="557"/>
        <v>-7.9966633059680436E-4</v>
      </c>
      <c r="H920" s="118">
        <f t="shared" si="570"/>
        <v>45159</v>
      </c>
      <c r="I920" s="118">
        <f t="shared" si="558"/>
        <v>45159</v>
      </c>
      <c r="J920" s="119">
        <f t="shared" si="566"/>
        <v>22</v>
      </c>
      <c r="K920" s="119">
        <f t="shared" si="555"/>
        <v>22</v>
      </c>
      <c r="L920" s="8">
        <f t="shared" si="567"/>
        <v>1</v>
      </c>
      <c r="M920" s="120">
        <f t="shared" si="554"/>
        <v>1.0022992500000001</v>
      </c>
      <c r="N920" s="120">
        <f t="shared" si="549"/>
        <v>1.214450629282805</v>
      </c>
      <c r="O920" s="113">
        <f t="shared" si="551"/>
        <v>1.21445062</v>
      </c>
      <c r="P920" s="113">
        <f t="shared" si="559"/>
        <v>126.12724477</v>
      </c>
      <c r="Q920" s="167">
        <f t="shared" si="571"/>
        <v>0</v>
      </c>
      <c r="R920" s="168">
        <f t="shared" si="568"/>
        <v>0</v>
      </c>
      <c r="S920" s="113">
        <f t="shared" si="560"/>
        <v>0</v>
      </c>
      <c r="T920" s="123">
        <f t="shared" si="569"/>
        <v>9.4700000000000006E-2</v>
      </c>
      <c r="U920" s="121">
        <f t="shared" si="550"/>
        <v>22</v>
      </c>
      <c r="V920" s="121">
        <v>252</v>
      </c>
      <c r="W920" s="120">
        <f t="shared" si="561"/>
        <v>1.0079303580000001</v>
      </c>
      <c r="X920" s="113">
        <f t="shared" si="562"/>
        <v>1.0002342</v>
      </c>
      <c r="Y920" s="113">
        <f t="shared" si="563"/>
        <v>0</v>
      </c>
      <c r="Z920" s="126" t="str">
        <f t="shared" si="572"/>
        <v>A+J=</v>
      </c>
      <c r="AA920" s="118">
        <f t="shared" si="57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64"/>
        <v>45158</v>
      </c>
      <c r="B921" s="113">
        <f t="shared" si="556"/>
        <v>127.12747897</v>
      </c>
      <c r="C921" s="183">
        <f t="shared" si="574"/>
        <v>103.85539164636475</v>
      </c>
      <c r="D921" s="114">
        <f t="shared" si="565"/>
        <v>6665.28</v>
      </c>
      <c r="E921" s="115">
        <f t="shared" si="552"/>
        <v>6659.95</v>
      </c>
      <c r="F921" s="116">
        <f t="shared" si="553"/>
        <v>45097</v>
      </c>
      <c r="G921" s="117">
        <f t="shared" si="557"/>
        <v>-7.9966633059680436E-4</v>
      </c>
      <c r="H921" s="118">
        <f t="shared" si="570"/>
        <v>45189</v>
      </c>
      <c r="I921" s="118">
        <f t="shared" si="558"/>
        <v>45159</v>
      </c>
      <c r="J921" s="119">
        <f t="shared" si="566"/>
        <v>22</v>
      </c>
      <c r="K921" s="119">
        <f t="shared" si="555"/>
        <v>22</v>
      </c>
      <c r="L921" s="8">
        <f t="shared" si="567"/>
        <v>1</v>
      </c>
      <c r="M921" s="120">
        <f t="shared" si="554"/>
        <v>1.0022992500000001</v>
      </c>
      <c r="N921" s="120">
        <f t="shared" si="549"/>
        <v>1.214450629282805</v>
      </c>
      <c r="O921" s="113">
        <f t="shared" si="551"/>
        <v>1.21445062</v>
      </c>
      <c r="P921" s="113">
        <f t="shared" si="559"/>
        <v>126.12724477</v>
      </c>
      <c r="Q921" s="167">
        <f t="shared" si="571"/>
        <v>0</v>
      </c>
      <c r="R921" s="168">
        <f t="shared" si="568"/>
        <v>0</v>
      </c>
      <c r="S921" s="113">
        <f t="shared" si="560"/>
        <v>0</v>
      </c>
      <c r="T921" s="123">
        <f t="shared" si="569"/>
        <v>9.4700000000000006E-2</v>
      </c>
      <c r="U921" s="121">
        <f t="shared" si="550"/>
        <v>22</v>
      </c>
      <c r="V921" s="121">
        <v>252</v>
      </c>
      <c r="W921" s="120">
        <f t="shared" si="561"/>
        <v>1.0079303580000001</v>
      </c>
      <c r="X921" s="113">
        <f t="shared" si="562"/>
        <v>1.0002342</v>
      </c>
      <c r="Y921" s="113">
        <f t="shared" si="563"/>
        <v>0</v>
      </c>
      <c r="Z921" s="126" t="str">
        <f t="shared" si="572"/>
        <v>A+J=</v>
      </c>
      <c r="AA921" s="118">
        <f t="shared" si="57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64"/>
        <v>45159</v>
      </c>
      <c r="B922" s="113">
        <f t="shared" si="556"/>
        <v>127.12747897</v>
      </c>
      <c r="C922" s="183">
        <f t="shared" si="574"/>
        <v>103.85539164636475</v>
      </c>
      <c r="D922" s="114">
        <f t="shared" si="565"/>
        <v>6665.28</v>
      </c>
      <c r="E922" s="115">
        <f t="shared" si="552"/>
        <v>6659.95</v>
      </c>
      <c r="F922" s="116">
        <f t="shared" si="553"/>
        <v>45097</v>
      </c>
      <c r="G922" s="117">
        <f t="shared" si="557"/>
        <v>-7.9966633059680436E-4</v>
      </c>
      <c r="H922" s="118">
        <f t="shared" si="570"/>
        <v>45189</v>
      </c>
      <c r="I922" s="118">
        <f t="shared" si="558"/>
        <v>45159</v>
      </c>
      <c r="J922" s="119">
        <f t="shared" si="566"/>
        <v>22</v>
      </c>
      <c r="K922" s="119">
        <f t="shared" si="555"/>
        <v>22</v>
      </c>
      <c r="L922" s="8">
        <f t="shared" si="567"/>
        <v>1</v>
      </c>
      <c r="M922" s="120">
        <f t="shared" si="554"/>
        <v>1.0022992500000001</v>
      </c>
      <c r="N922" s="120">
        <f t="shared" si="549"/>
        <v>1.214450629282805</v>
      </c>
      <c r="O922" s="113">
        <f t="shared" si="551"/>
        <v>1.21445062</v>
      </c>
      <c r="P922" s="113">
        <f t="shared" si="559"/>
        <v>126.12724477</v>
      </c>
      <c r="Q922" s="167">
        <f t="shared" si="571"/>
        <v>30</v>
      </c>
      <c r="R922" s="168">
        <f t="shared" si="568"/>
        <v>0.14254190807691577</v>
      </c>
      <c r="S922" s="113">
        <f t="shared" si="560"/>
        <v>17.978418130000001</v>
      </c>
      <c r="T922" s="123">
        <f t="shared" si="569"/>
        <v>9.4700000000000006E-2</v>
      </c>
      <c r="U922" s="121">
        <f t="shared" si="550"/>
        <v>22</v>
      </c>
      <c r="V922" s="121">
        <v>252</v>
      </c>
      <c r="W922" s="120">
        <f t="shared" si="561"/>
        <v>1.0079303580000001</v>
      </c>
      <c r="X922" s="113">
        <f t="shared" si="562"/>
        <v>1.0002342</v>
      </c>
      <c r="Y922" s="113">
        <f t="shared" si="563"/>
        <v>18.978652330000003</v>
      </c>
      <c r="Z922" s="126" t="str">
        <f t="shared" si="572"/>
        <v>A+J=</v>
      </c>
      <c r="AA922" s="118">
        <f t="shared" si="57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64"/>
        <v>45160</v>
      </c>
      <c r="B923" s="113">
        <f t="shared" si="556"/>
        <v>108.19384133999999</v>
      </c>
      <c r="C923" s="183">
        <f t="shared" si="574"/>
        <v>89.051645957635145</v>
      </c>
      <c r="D923" s="114">
        <f t="shared" si="565"/>
        <v>6659.95</v>
      </c>
      <c r="E923" s="115">
        <f t="shared" si="552"/>
        <v>6667.94</v>
      </c>
      <c r="F923" s="116">
        <f t="shared" si="553"/>
        <v>45128</v>
      </c>
      <c r="G923" s="117">
        <f t="shared" si="557"/>
        <v>1.1997087065218626E-3</v>
      </c>
      <c r="H923" s="118">
        <f t="shared" si="570"/>
        <v>45189</v>
      </c>
      <c r="I923" s="118">
        <f t="shared" si="558"/>
        <v>45189</v>
      </c>
      <c r="J923" s="119">
        <f t="shared" si="566"/>
        <v>21</v>
      </c>
      <c r="K923" s="119">
        <f t="shared" si="555"/>
        <v>1</v>
      </c>
      <c r="L923" s="8">
        <f t="shared" si="567"/>
        <v>1.0000570900000001</v>
      </c>
      <c r="M923" s="120">
        <f t="shared" si="554"/>
        <v>1</v>
      </c>
      <c r="N923" s="120">
        <f t="shared" si="549"/>
        <v>1.214450629282805</v>
      </c>
      <c r="O923" s="113">
        <f t="shared" si="551"/>
        <v>1.2145199600000001</v>
      </c>
      <c r="P923" s="113">
        <f t="shared" si="559"/>
        <v>108.15500148</v>
      </c>
      <c r="Q923" s="167">
        <f t="shared" si="571"/>
        <v>0</v>
      </c>
      <c r="R923" s="168">
        <f t="shared" si="568"/>
        <v>0</v>
      </c>
      <c r="S923" s="113">
        <f t="shared" si="560"/>
        <v>0</v>
      </c>
      <c r="T923" s="123">
        <f t="shared" si="569"/>
        <v>9.4700000000000006E-2</v>
      </c>
      <c r="U923" s="121">
        <f t="shared" si="550"/>
        <v>1</v>
      </c>
      <c r="V923" s="121">
        <v>252</v>
      </c>
      <c r="W923" s="120">
        <f t="shared" si="561"/>
        <v>1.000359113</v>
      </c>
      <c r="X923" s="113">
        <f t="shared" si="562"/>
        <v>3.8839859999999997E-2</v>
      </c>
      <c r="Y923" s="113">
        <f t="shared" si="563"/>
        <v>0</v>
      </c>
      <c r="Z923" s="126" t="str">
        <f t="shared" si="572"/>
        <v>A+J=</v>
      </c>
      <c r="AA923" s="118">
        <f t="shared" si="57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64"/>
        <v>45161</v>
      </c>
      <c r="B924" s="113">
        <f t="shared" si="556"/>
        <v>108.23887454</v>
      </c>
      <c r="C924" s="183">
        <f t="shared" si="574"/>
        <v>89.051645957635145</v>
      </c>
      <c r="D924" s="114">
        <f t="shared" si="565"/>
        <v>6659.95</v>
      </c>
      <c r="E924" s="115">
        <f t="shared" si="552"/>
        <v>6667.94</v>
      </c>
      <c r="F924" s="116">
        <f t="shared" si="553"/>
        <v>45128</v>
      </c>
      <c r="G924" s="117">
        <f t="shared" si="557"/>
        <v>1.1997087065218626E-3</v>
      </c>
      <c r="H924" s="118">
        <f t="shared" si="570"/>
        <v>45189</v>
      </c>
      <c r="I924" s="118">
        <f t="shared" si="558"/>
        <v>45189</v>
      </c>
      <c r="J924" s="119">
        <f t="shared" si="566"/>
        <v>21</v>
      </c>
      <c r="K924" s="119">
        <f t="shared" si="555"/>
        <v>2</v>
      </c>
      <c r="L924" s="8">
        <f t="shared" si="567"/>
        <v>1.0001141899999999</v>
      </c>
      <c r="M924" s="120">
        <f t="shared" si="554"/>
        <v>1</v>
      </c>
      <c r="N924" s="120">
        <f t="shared" si="549"/>
        <v>1.214450629282805</v>
      </c>
      <c r="O924" s="113">
        <f t="shared" si="551"/>
        <v>1.2145893000000001</v>
      </c>
      <c r="P924" s="113">
        <f t="shared" si="559"/>
        <v>108.16117632</v>
      </c>
      <c r="Q924" s="167">
        <f t="shared" si="571"/>
        <v>0</v>
      </c>
      <c r="R924" s="168">
        <f t="shared" si="568"/>
        <v>0</v>
      </c>
      <c r="S924" s="113">
        <f t="shared" si="560"/>
        <v>0</v>
      </c>
      <c r="T924" s="123">
        <f t="shared" si="569"/>
        <v>9.4700000000000006E-2</v>
      </c>
      <c r="U924" s="121">
        <f t="shared" si="550"/>
        <v>2</v>
      </c>
      <c r="V924" s="121">
        <v>252</v>
      </c>
      <c r="W924" s="120">
        <f t="shared" si="561"/>
        <v>1.0007183559999999</v>
      </c>
      <c r="X924" s="113">
        <f t="shared" si="562"/>
        <v>7.7698219999999998E-2</v>
      </c>
      <c r="Y924" s="113">
        <f t="shared" si="563"/>
        <v>0</v>
      </c>
      <c r="Z924" s="126" t="str">
        <f t="shared" si="572"/>
        <v>A+J=</v>
      </c>
      <c r="AA924" s="118">
        <f t="shared" si="57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64"/>
        <v>45162</v>
      </c>
      <c r="B925" s="113">
        <f t="shared" si="556"/>
        <v>108.28392692</v>
      </c>
      <c r="C925" s="183">
        <f t="shared" si="574"/>
        <v>89.051645957635145</v>
      </c>
      <c r="D925" s="114">
        <f t="shared" si="565"/>
        <v>6659.95</v>
      </c>
      <c r="E925" s="115">
        <f t="shared" si="552"/>
        <v>6667.94</v>
      </c>
      <c r="F925" s="116">
        <f t="shared" si="553"/>
        <v>45128</v>
      </c>
      <c r="G925" s="117">
        <f t="shared" si="557"/>
        <v>1.1997087065218626E-3</v>
      </c>
      <c r="H925" s="118">
        <f t="shared" si="570"/>
        <v>45189</v>
      </c>
      <c r="I925" s="118">
        <f t="shared" si="558"/>
        <v>45189</v>
      </c>
      <c r="J925" s="119">
        <f t="shared" si="566"/>
        <v>21</v>
      </c>
      <c r="K925" s="119">
        <f t="shared" si="555"/>
        <v>3</v>
      </c>
      <c r="L925" s="8">
        <f t="shared" si="567"/>
        <v>1.0001712899999999</v>
      </c>
      <c r="M925" s="120">
        <f t="shared" si="554"/>
        <v>1</v>
      </c>
      <c r="N925" s="120">
        <f t="shared" si="549"/>
        <v>1.214450629282805</v>
      </c>
      <c r="O925" s="113">
        <f t="shared" si="551"/>
        <v>1.2146586500000001</v>
      </c>
      <c r="P925" s="113">
        <f t="shared" si="559"/>
        <v>108.16735205000001</v>
      </c>
      <c r="Q925" s="167">
        <f t="shared" si="571"/>
        <v>0</v>
      </c>
      <c r="R925" s="168">
        <f t="shared" si="568"/>
        <v>0</v>
      </c>
      <c r="S925" s="113">
        <f t="shared" si="560"/>
        <v>0</v>
      </c>
      <c r="T925" s="123">
        <f t="shared" si="569"/>
        <v>9.4700000000000006E-2</v>
      </c>
      <c r="U925" s="121">
        <f t="shared" si="550"/>
        <v>3</v>
      </c>
      <c r="V925" s="121">
        <v>252</v>
      </c>
      <c r="W925" s="120">
        <f t="shared" si="561"/>
        <v>1.001077727</v>
      </c>
      <c r="X925" s="113">
        <f t="shared" si="562"/>
        <v>0.11657487</v>
      </c>
      <c r="Y925" s="113">
        <f t="shared" si="563"/>
        <v>0</v>
      </c>
      <c r="Z925" s="126" t="str">
        <f t="shared" si="572"/>
        <v>A+J=</v>
      </c>
      <c r="AA925" s="118">
        <f t="shared" si="57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64"/>
        <v>45163</v>
      </c>
      <c r="B926" s="113">
        <f t="shared" si="556"/>
        <v>108.32899780999999</v>
      </c>
      <c r="C926" s="183">
        <f t="shared" si="574"/>
        <v>89.051645957635145</v>
      </c>
      <c r="D926" s="114">
        <f t="shared" si="565"/>
        <v>6659.95</v>
      </c>
      <c r="E926" s="115">
        <f t="shared" si="552"/>
        <v>6667.94</v>
      </c>
      <c r="F926" s="116">
        <f t="shared" si="553"/>
        <v>45128</v>
      </c>
      <c r="G926" s="117">
        <f t="shared" si="557"/>
        <v>1.1997087065218626E-3</v>
      </c>
      <c r="H926" s="118">
        <f t="shared" si="570"/>
        <v>45189</v>
      </c>
      <c r="I926" s="118">
        <f t="shared" si="558"/>
        <v>45189</v>
      </c>
      <c r="J926" s="119">
        <f t="shared" si="566"/>
        <v>21</v>
      </c>
      <c r="K926" s="119">
        <f t="shared" si="555"/>
        <v>4</v>
      </c>
      <c r="L926" s="8">
        <f t="shared" si="567"/>
        <v>1.0002283999999999</v>
      </c>
      <c r="M926" s="120">
        <f t="shared" si="554"/>
        <v>1</v>
      </c>
      <c r="N926" s="120">
        <f t="shared" si="549"/>
        <v>1.214450629282805</v>
      </c>
      <c r="O926" s="113">
        <f t="shared" si="551"/>
        <v>1.214728</v>
      </c>
      <c r="P926" s="113">
        <f t="shared" si="559"/>
        <v>108.17352778999999</v>
      </c>
      <c r="Q926" s="167">
        <f t="shared" si="571"/>
        <v>0</v>
      </c>
      <c r="R926" s="168">
        <f t="shared" si="568"/>
        <v>0</v>
      </c>
      <c r="S926" s="113">
        <f t="shared" si="560"/>
        <v>0</v>
      </c>
      <c r="T926" s="123">
        <f t="shared" si="569"/>
        <v>9.4700000000000006E-2</v>
      </c>
      <c r="U926" s="121">
        <f t="shared" si="550"/>
        <v>4</v>
      </c>
      <c r="V926" s="121">
        <v>252</v>
      </c>
      <c r="W926" s="120">
        <f t="shared" si="561"/>
        <v>1.0014372279999999</v>
      </c>
      <c r="X926" s="113">
        <f t="shared" si="562"/>
        <v>0.15547001999999999</v>
      </c>
      <c r="Y926" s="113">
        <f t="shared" si="563"/>
        <v>0</v>
      </c>
      <c r="Z926" s="126" t="str">
        <f t="shared" si="572"/>
        <v>A+J=</v>
      </c>
      <c r="AA926" s="118">
        <f t="shared" si="57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64"/>
        <v>45164</v>
      </c>
      <c r="B927" s="113">
        <f t="shared" si="556"/>
        <v>108.37408786</v>
      </c>
      <c r="C927" s="183">
        <f t="shared" si="574"/>
        <v>89.051645957635145</v>
      </c>
      <c r="D927" s="114">
        <f t="shared" si="565"/>
        <v>6659.95</v>
      </c>
      <c r="E927" s="115">
        <f t="shared" si="552"/>
        <v>6667.94</v>
      </c>
      <c r="F927" s="116">
        <f t="shared" si="553"/>
        <v>45128</v>
      </c>
      <c r="G927" s="117">
        <f t="shared" si="557"/>
        <v>1.1997087065218626E-3</v>
      </c>
      <c r="H927" s="118">
        <f t="shared" si="570"/>
        <v>45189</v>
      </c>
      <c r="I927" s="118">
        <f t="shared" si="558"/>
        <v>45189</v>
      </c>
      <c r="J927" s="119">
        <f t="shared" si="566"/>
        <v>21</v>
      </c>
      <c r="K927" s="119">
        <f t="shared" si="555"/>
        <v>5</v>
      </c>
      <c r="L927" s="8">
        <f t="shared" si="567"/>
        <v>1.0002855100000001</v>
      </c>
      <c r="M927" s="120">
        <f t="shared" si="554"/>
        <v>1</v>
      </c>
      <c r="N927" s="120">
        <f t="shared" ref="N927:N990" si="575">IF(I927&gt;I926,N926*M927,N926)</f>
        <v>1.214450629282805</v>
      </c>
      <c r="O927" s="113">
        <f t="shared" si="551"/>
        <v>1.2147973599999999</v>
      </c>
      <c r="P927" s="113">
        <f t="shared" si="559"/>
        <v>108.17970441</v>
      </c>
      <c r="Q927" s="167">
        <f t="shared" si="571"/>
        <v>0</v>
      </c>
      <c r="R927" s="168">
        <f t="shared" si="568"/>
        <v>0</v>
      </c>
      <c r="S927" s="113">
        <f t="shared" si="560"/>
        <v>0</v>
      </c>
      <c r="T927" s="123">
        <f t="shared" si="569"/>
        <v>9.4700000000000006E-2</v>
      </c>
      <c r="U927" s="121">
        <f t="shared" si="550"/>
        <v>5</v>
      </c>
      <c r="V927" s="121">
        <v>252</v>
      </c>
      <c r="W927" s="120">
        <f t="shared" si="561"/>
        <v>1.001796857</v>
      </c>
      <c r="X927" s="113">
        <f t="shared" si="562"/>
        <v>0.19438345000000001</v>
      </c>
      <c r="Y927" s="113">
        <f t="shared" si="563"/>
        <v>0</v>
      </c>
      <c r="Z927" s="126" t="str">
        <f t="shared" si="572"/>
        <v>A+J=</v>
      </c>
      <c r="AA927" s="118">
        <f t="shared" si="57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64"/>
        <v>45165</v>
      </c>
      <c r="B928" s="113">
        <f t="shared" si="556"/>
        <v>108.37408786</v>
      </c>
      <c r="C928" s="183">
        <f t="shared" si="574"/>
        <v>89.051645957635145</v>
      </c>
      <c r="D928" s="114">
        <f t="shared" si="565"/>
        <v>6659.95</v>
      </c>
      <c r="E928" s="115">
        <f t="shared" si="552"/>
        <v>6667.94</v>
      </c>
      <c r="F928" s="116">
        <f t="shared" si="553"/>
        <v>45128</v>
      </c>
      <c r="G928" s="117">
        <f t="shared" si="557"/>
        <v>1.1997087065218626E-3</v>
      </c>
      <c r="H928" s="118">
        <f t="shared" si="570"/>
        <v>45189</v>
      </c>
      <c r="I928" s="118">
        <f t="shared" si="558"/>
        <v>45189</v>
      </c>
      <c r="J928" s="119">
        <f t="shared" si="566"/>
        <v>21</v>
      </c>
      <c r="K928" s="119">
        <f t="shared" si="555"/>
        <v>5</v>
      </c>
      <c r="L928" s="8">
        <f t="shared" si="567"/>
        <v>1.0002855100000001</v>
      </c>
      <c r="M928" s="120">
        <f t="shared" si="554"/>
        <v>1</v>
      </c>
      <c r="N928" s="120">
        <f t="shared" si="575"/>
        <v>1.214450629282805</v>
      </c>
      <c r="O928" s="113">
        <f t="shared" si="551"/>
        <v>1.2147973599999999</v>
      </c>
      <c r="P928" s="113">
        <f t="shared" si="559"/>
        <v>108.17970441</v>
      </c>
      <c r="Q928" s="167">
        <f t="shared" si="571"/>
        <v>0</v>
      </c>
      <c r="R928" s="168">
        <f t="shared" si="568"/>
        <v>0</v>
      </c>
      <c r="S928" s="113">
        <f t="shared" si="560"/>
        <v>0</v>
      </c>
      <c r="T928" s="123">
        <f t="shared" si="569"/>
        <v>9.4700000000000006E-2</v>
      </c>
      <c r="U928" s="121">
        <f t="shared" si="550"/>
        <v>5</v>
      </c>
      <c r="V928" s="121">
        <v>252</v>
      </c>
      <c r="W928" s="120">
        <f t="shared" si="561"/>
        <v>1.001796857</v>
      </c>
      <c r="X928" s="113">
        <f t="shared" si="562"/>
        <v>0.19438345000000001</v>
      </c>
      <c r="Y928" s="113">
        <f t="shared" si="563"/>
        <v>0</v>
      </c>
      <c r="Z928" s="126" t="str">
        <f t="shared" si="572"/>
        <v>A+J=</v>
      </c>
      <c r="AA928" s="118">
        <f t="shared" si="57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64"/>
        <v>45166</v>
      </c>
      <c r="B929" s="113">
        <f t="shared" si="556"/>
        <v>108.37408786</v>
      </c>
      <c r="C929" s="183">
        <f t="shared" si="574"/>
        <v>89.051645957635145</v>
      </c>
      <c r="D929" s="114">
        <f t="shared" si="565"/>
        <v>6659.95</v>
      </c>
      <c r="E929" s="115">
        <f t="shared" si="552"/>
        <v>6667.94</v>
      </c>
      <c r="F929" s="116">
        <f t="shared" si="553"/>
        <v>45128</v>
      </c>
      <c r="G929" s="117">
        <f t="shared" si="557"/>
        <v>1.1997087065218626E-3</v>
      </c>
      <c r="H929" s="118">
        <f t="shared" si="570"/>
        <v>45189</v>
      </c>
      <c r="I929" s="118">
        <f t="shared" si="558"/>
        <v>45189</v>
      </c>
      <c r="J929" s="119">
        <f t="shared" si="566"/>
        <v>21</v>
      </c>
      <c r="K929" s="119">
        <f t="shared" si="555"/>
        <v>5</v>
      </c>
      <c r="L929" s="8">
        <f t="shared" si="567"/>
        <v>1.0002855100000001</v>
      </c>
      <c r="M929" s="120">
        <f t="shared" si="554"/>
        <v>1</v>
      </c>
      <c r="N929" s="120">
        <f t="shared" si="575"/>
        <v>1.214450629282805</v>
      </c>
      <c r="O929" s="113">
        <f t="shared" si="551"/>
        <v>1.2147973599999999</v>
      </c>
      <c r="P929" s="113">
        <f t="shared" si="559"/>
        <v>108.17970441</v>
      </c>
      <c r="Q929" s="167">
        <f t="shared" si="571"/>
        <v>0</v>
      </c>
      <c r="R929" s="168">
        <f t="shared" si="568"/>
        <v>0</v>
      </c>
      <c r="S929" s="113">
        <f t="shared" si="560"/>
        <v>0</v>
      </c>
      <c r="T929" s="123">
        <f t="shared" si="569"/>
        <v>9.4700000000000006E-2</v>
      </c>
      <c r="U929" s="121">
        <f t="shared" si="550"/>
        <v>5</v>
      </c>
      <c r="V929" s="121">
        <v>252</v>
      </c>
      <c r="W929" s="120">
        <f t="shared" si="561"/>
        <v>1.001796857</v>
      </c>
      <c r="X929" s="113">
        <f t="shared" si="562"/>
        <v>0.19438345000000001</v>
      </c>
      <c r="Y929" s="113">
        <f t="shared" si="563"/>
        <v>0</v>
      </c>
      <c r="Z929" s="126" t="str">
        <f t="shared" si="572"/>
        <v>A+J=</v>
      </c>
      <c r="AA929" s="118">
        <f t="shared" si="57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64"/>
        <v>45167</v>
      </c>
      <c r="B930" s="113">
        <f t="shared" si="556"/>
        <v>108.41919643</v>
      </c>
      <c r="C930" s="183">
        <f t="shared" si="574"/>
        <v>89.051645957635145</v>
      </c>
      <c r="D930" s="114">
        <f t="shared" si="565"/>
        <v>6659.95</v>
      </c>
      <c r="E930" s="115">
        <f t="shared" si="552"/>
        <v>6667.94</v>
      </c>
      <c r="F930" s="116">
        <f t="shared" si="553"/>
        <v>45128</v>
      </c>
      <c r="G930" s="117">
        <f t="shared" si="557"/>
        <v>1.1997087065218626E-3</v>
      </c>
      <c r="H930" s="118">
        <f t="shared" si="570"/>
        <v>45189</v>
      </c>
      <c r="I930" s="118">
        <f t="shared" si="558"/>
        <v>45189</v>
      </c>
      <c r="J930" s="119">
        <f t="shared" si="566"/>
        <v>21</v>
      </c>
      <c r="K930" s="119">
        <f t="shared" si="555"/>
        <v>6</v>
      </c>
      <c r="L930" s="8">
        <f t="shared" si="567"/>
        <v>1.0003426200000001</v>
      </c>
      <c r="M930" s="120">
        <f t="shared" si="554"/>
        <v>1</v>
      </c>
      <c r="N930" s="120">
        <f t="shared" si="575"/>
        <v>1.214450629282805</v>
      </c>
      <c r="O930" s="113">
        <f t="shared" si="551"/>
        <v>1.2148667200000001</v>
      </c>
      <c r="P930" s="113">
        <f t="shared" si="559"/>
        <v>108.18588103</v>
      </c>
      <c r="Q930" s="167">
        <f t="shared" si="571"/>
        <v>0</v>
      </c>
      <c r="R930" s="168">
        <f t="shared" si="568"/>
        <v>0</v>
      </c>
      <c r="S930" s="113">
        <f t="shared" si="560"/>
        <v>0</v>
      </c>
      <c r="T930" s="123">
        <f t="shared" si="569"/>
        <v>9.4700000000000006E-2</v>
      </c>
      <c r="U930" s="121">
        <f t="shared" si="550"/>
        <v>6</v>
      </c>
      <c r="V930" s="121">
        <v>252</v>
      </c>
      <c r="W930" s="120">
        <f t="shared" si="561"/>
        <v>1.0021566159999999</v>
      </c>
      <c r="X930" s="113">
        <f t="shared" si="562"/>
        <v>0.23331540000000001</v>
      </c>
      <c r="Y930" s="113">
        <f t="shared" si="563"/>
        <v>0</v>
      </c>
      <c r="Z930" s="126" t="str">
        <f t="shared" si="572"/>
        <v>A+J=</v>
      </c>
      <c r="AA930" s="118">
        <f t="shared" si="57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64"/>
        <v>45168</v>
      </c>
      <c r="B931" s="113">
        <f t="shared" si="556"/>
        <v>108.46432428</v>
      </c>
      <c r="C931" s="183">
        <f t="shared" si="574"/>
        <v>89.051645957635145</v>
      </c>
      <c r="D931" s="114">
        <f t="shared" si="565"/>
        <v>6659.95</v>
      </c>
      <c r="E931" s="115">
        <f t="shared" si="552"/>
        <v>6667.94</v>
      </c>
      <c r="F931" s="116">
        <f t="shared" si="553"/>
        <v>45128</v>
      </c>
      <c r="G931" s="117">
        <f t="shared" si="557"/>
        <v>1.1997087065218626E-3</v>
      </c>
      <c r="H931" s="118">
        <f t="shared" si="570"/>
        <v>45189</v>
      </c>
      <c r="I931" s="118">
        <f t="shared" si="558"/>
        <v>45189</v>
      </c>
      <c r="J931" s="119">
        <f t="shared" si="566"/>
        <v>21</v>
      </c>
      <c r="K931" s="119">
        <f t="shared" si="555"/>
        <v>7</v>
      </c>
      <c r="L931" s="8">
        <f t="shared" si="567"/>
        <v>1.00039974</v>
      </c>
      <c r="M931" s="120">
        <f t="shared" si="554"/>
        <v>1</v>
      </c>
      <c r="N931" s="120">
        <f t="shared" si="575"/>
        <v>1.214450629282805</v>
      </c>
      <c r="O931" s="113">
        <f t="shared" si="551"/>
        <v>1.2149360899999999</v>
      </c>
      <c r="P931" s="113">
        <f t="shared" si="559"/>
        <v>108.19205854</v>
      </c>
      <c r="Q931" s="167">
        <f t="shared" si="571"/>
        <v>0</v>
      </c>
      <c r="R931" s="168">
        <f t="shared" si="568"/>
        <v>0</v>
      </c>
      <c r="S931" s="113">
        <f t="shared" si="560"/>
        <v>0</v>
      </c>
      <c r="T931" s="123">
        <f t="shared" si="569"/>
        <v>9.4700000000000006E-2</v>
      </c>
      <c r="U931" s="121">
        <f t="shared" si="550"/>
        <v>7</v>
      </c>
      <c r="V931" s="121">
        <v>252</v>
      </c>
      <c r="W931" s="120">
        <f t="shared" si="561"/>
        <v>1.0025165039999999</v>
      </c>
      <c r="X931" s="113">
        <f t="shared" si="562"/>
        <v>0.27226573999999998</v>
      </c>
      <c r="Y931" s="113">
        <f t="shared" si="563"/>
        <v>0</v>
      </c>
      <c r="Z931" s="126" t="str">
        <f t="shared" si="572"/>
        <v>A+J=</v>
      </c>
      <c r="AA931" s="118">
        <f t="shared" si="57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64"/>
        <v>45169</v>
      </c>
      <c r="B932" s="113">
        <f t="shared" si="556"/>
        <v>108.50947055</v>
      </c>
      <c r="C932" s="183">
        <f t="shared" si="574"/>
        <v>89.051645957635145</v>
      </c>
      <c r="D932" s="114">
        <f t="shared" si="565"/>
        <v>6659.95</v>
      </c>
      <c r="E932" s="115">
        <f t="shared" si="552"/>
        <v>6667.94</v>
      </c>
      <c r="F932" s="116">
        <f t="shared" si="553"/>
        <v>45128</v>
      </c>
      <c r="G932" s="117">
        <f t="shared" si="557"/>
        <v>1.1997087065218626E-3</v>
      </c>
      <c r="H932" s="118">
        <f t="shared" si="570"/>
        <v>45189</v>
      </c>
      <c r="I932" s="118">
        <f t="shared" si="558"/>
        <v>45189</v>
      </c>
      <c r="J932" s="119">
        <f t="shared" si="566"/>
        <v>21</v>
      </c>
      <c r="K932" s="119">
        <f t="shared" si="555"/>
        <v>8</v>
      </c>
      <c r="L932" s="8">
        <f t="shared" si="567"/>
        <v>1.0004568599999999</v>
      </c>
      <c r="M932" s="120">
        <f t="shared" si="554"/>
        <v>1</v>
      </c>
      <c r="N932" s="120">
        <f t="shared" si="575"/>
        <v>1.214450629282805</v>
      </c>
      <c r="O932" s="113">
        <f t="shared" si="551"/>
        <v>1.21500546</v>
      </c>
      <c r="P932" s="113">
        <f t="shared" si="559"/>
        <v>108.19823606</v>
      </c>
      <c r="Q932" s="167">
        <f t="shared" si="571"/>
        <v>0</v>
      </c>
      <c r="R932" s="168">
        <f t="shared" si="568"/>
        <v>0</v>
      </c>
      <c r="S932" s="113">
        <f t="shared" si="560"/>
        <v>0</v>
      </c>
      <c r="T932" s="123">
        <f t="shared" si="569"/>
        <v>9.4700000000000006E-2</v>
      </c>
      <c r="U932" s="121">
        <f t="shared" si="550"/>
        <v>8</v>
      </c>
      <c r="V932" s="121">
        <v>252</v>
      </c>
      <c r="W932" s="120">
        <f t="shared" si="561"/>
        <v>1.0028765209999999</v>
      </c>
      <c r="X932" s="113">
        <f t="shared" si="562"/>
        <v>0.31123448999999997</v>
      </c>
      <c r="Y932" s="113">
        <f t="shared" si="563"/>
        <v>0</v>
      </c>
      <c r="Z932" s="126" t="str">
        <f t="shared" si="572"/>
        <v>A+J=</v>
      </c>
      <c r="AA932" s="118">
        <f t="shared" si="57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64"/>
        <v>45170</v>
      </c>
      <c r="B933" s="113">
        <f t="shared" si="556"/>
        <v>108.55463533</v>
      </c>
      <c r="C933" s="183">
        <f t="shared" si="574"/>
        <v>89.051645957635145</v>
      </c>
      <c r="D933" s="114">
        <f t="shared" si="565"/>
        <v>6659.95</v>
      </c>
      <c r="E933" s="115">
        <f t="shared" si="552"/>
        <v>6667.94</v>
      </c>
      <c r="F933" s="116">
        <f t="shared" si="553"/>
        <v>45128</v>
      </c>
      <c r="G933" s="117">
        <f t="shared" si="557"/>
        <v>1.1997087065218626E-3</v>
      </c>
      <c r="H933" s="118">
        <f t="shared" si="570"/>
        <v>45189</v>
      </c>
      <c r="I933" s="118">
        <f t="shared" si="558"/>
        <v>45189</v>
      </c>
      <c r="J933" s="119">
        <f t="shared" si="566"/>
        <v>21</v>
      </c>
      <c r="K933" s="119">
        <f t="shared" si="555"/>
        <v>9</v>
      </c>
      <c r="L933" s="8">
        <f t="shared" si="567"/>
        <v>1.00051398</v>
      </c>
      <c r="M933" s="120">
        <f t="shared" si="554"/>
        <v>1</v>
      </c>
      <c r="N933" s="120">
        <f t="shared" si="575"/>
        <v>1.214450629282805</v>
      </c>
      <c r="O933" s="113">
        <f t="shared" si="551"/>
        <v>1.2150748300000001</v>
      </c>
      <c r="P933" s="113">
        <f t="shared" si="559"/>
        <v>108.20441357</v>
      </c>
      <c r="Q933" s="167">
        <f t="shared" si="571"/>
        <v>0</v>
      </c>
      <c r="R933" s="168">
        <f t="shared" si="568"/>
        <v>0</v>
      </c>
      <c r="S933" s="113">
        <f t="shared" si="560"/>
        <v>0</v>
      </c>
      <c r="T933" s="123">
        <f t="shared" si="569"/>
        <v>9.4700000000000006E-2</v>
      </c>
      <c r="U933" s="121">
        <f t="shared" ref="U933:U996" si="576">IF(Q932&gt;0,1,IF(K933=K932,U932,U932+1))</f>
        <v>9</v>
      </c>
      <c r="V933" s="121">
        <v>252</v>
      </c>
      <c r="W933" s="120">
        <f t="shared" si="561"/>
        <v>1.003236668</v>
      </c>
      <c r="X933" s="113">
        <f t="shared" si="562"/>
        <v>0.35022175999999999</v>
      </c>
      <c r="Y933" s="113">
        <f t="shared" si="563"/>
        <v>0</v>
      </c>
      <c r="Z933" s="126" t="str">
        <f t="shared" si="572"/>
        <v>A+J=</v>
      </c>
      <c r="AA933" s="118">
        <f t="shared" si="57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64"/>
        <v>45171</v>
      </c>
      <c r="B934" s="113">
        <f t="shared" si="556"/>
        <v>108.5998194</v>
      </c>
      <c r="C934" s="183">
        <f t="shared" si="574"/>
        <v>89.051645957635145</v>
      </c>
      <c r="D934" s="114">
        <f t="shared" si="565"/>
        <v>6659.95</v>
      </c>
      <c r="E934" s="115">
        <f t="shared" si="552"/>
        <v>6667.94</v>
      </c>
      <c r="F934" s="116">
        <f t="shared" si="553"/>
        <v>45128</v>
      </c>
      <c r="G934" s="117">
        <f t="shared" si="557"/>
        <v>1.1997087065218626E-3</v>
      </c>
      <c r="H934" s="118">
        <f t="shared" si="570"/>
        <v>45189</v>
      </c>
      <c r="I934" s="118">
        <f t="shared" si="558"/>
        <v>45189</v>
      </c>
      <c r="J934" s="119">
        <f t="shared" si="566"/>
        <v>21</v>
      </c>
      <c r="K934" s="119">
        <f t="shared" si="555"/>
        <v>10</v>
      </c>
      <c r="L934" s="8">
        <f t="shared" si="567"/>
        <v>1.0005711100000001</v>
      </c>
      <c r="M934" s="120">
        <f t="shared" si="554"/>
        <v>1</v>
      </c>
      <c r="N934" s="120">
        <f t="shared" si="575"/>
        <v>1.214450629282805</v>
      </c>
      <c r="O934" s="113">
        <f t="shared" si="551"/>
        <v>1.2151442100000001</v>
      </c>
      <c r="P934" s="113">
        <f t="shared" si="559"/>
        <v>108.21059197</v>
      </c>
      <c r="Q934" s="167">
        <f t="shared" si="571"/>
        <v>0</v>
      </c>
      <c r="R934" s="168">
        <f t="shared" si="568"/>
        <v>0</v>
      </c>
      <c r="S934" s="113">
        <f t="shared" si="560"/>
        <v>0</v>
      </c>
      <c r="T934" s="123">
        <f t="shared" si="569"/>
        <v>9.4700000000000006E-2</v>
      </c>
      <c r="U934" s="121">
        <f t="shared" si="576"/>
        <v>10</v>
      </c>
      <c r="V934" s="121">
        <v>252</v>
      </c>
      <c r="W934" s="120">
        <f t="shared" si="561"/>
        <v>1.0035969440000001</v>
      </c>
      <c r="X934" s="113">
        <f t="shared" si="562"/>
        <v>0.38922742999999999</v>
      </c>
      <c r="Y934" s="113">
        <f t="shared" si="563"/>
        <v>0</v>
      </c>
      <c r="Z934" s="126" t="str">
        <f t="shared" si="572"/>
        <v>A+J=</v>
      </c>
      <c r="AA934" s="118">
        <f t="shared" si="57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64"/>
        <v>45172</v>
      </c>
      <c r="B935" s="113">
        <f t="shared" si="556"/>
        <v>108.5998194</v>
      </c>
      <c r="C935" s="183">
        <f t="shared" si="574"/>
        <v>89.051645957635145</v>
      </c>
      <c r="D935" s="114">
        <f t="shared" si="565"/>
        <v>6659.95</v>
      </c>
      <c r="E935" s="115">
        <f t="shared" si="552"/>
        <v>6667.94</v>
      </c>
      <c r="F935" s="116">
        <f t="shared" si="553"/>
        <v>45128</v>
      </c>
      <c r="G935" s="117">
        <f t="shared" si="557"/>
        <v>1.1997087065218626E-3</v>
      </c>
      <c r="H935" s="118">
        <f t="shared" si="570"/>
        <v>45189</v>
      </c>
      <c r="I935" s="118">
        <f t="shared" si="558"/>
        <v>45189</v>
      </c>
      <c r="J935" s="119">
        <f t="shared" si="566"/>
        <v>21</v>
      </c>
      <c r="K935" s="119">
        <f t="shared" si="555"/>
        <v>10</v>
      </c>
      <c r="L935" s="8">
        <f t="shared" si="567"/>
        <v>1.0005711100000001</v>
      </c>
      <c r="M935" s="120">
        <f t="shared" si="554"/>
        <v>1</v>
      </c>
      <c r="N935" s="120">
        <f t="shared" si="575"/>
        <v>1.214450629282805</v>
      </c>
      <c r="O935" s="113">
        <f t="shared" si="551"/>
        <v>1.2151442100000001</v>
      </c>
      <c r="P935" s="113">
        <f t="shared" si="559"/>
        <v>108.21059197</v>
      </c>
      <c r="Q935" s="167">
        <f t="shared" si="571"/>
        <v>0</v>
      </c>
      <c r="R935" s="168">
        <f t="shared" si="568"/>
        <v>0</v>
      </c>
      <c r="S935" s="113">
        <f t="shared" si="560"/>
        <v>0</v>
      </c>
      <c r="T935" s="123">
        <f t="shared" si="569"/>
        <v>9.4700000000000006E-2</v>
      </c>
      <c r="U935" s="121">
        <f t="shared" si="576"/>
        <v>10</v>
      </c>
      <c r="V935" s="121">
        <v>252</v>
      </c>
      <c r="W935" s="120">
        <f t="shared" si="561"/>
        <v>1.0035969440000001</v>
      </c>
      <c r="X935" s="113">
        <f t="shared" si="562"/>
        <v>0.38922742999999999</v>
      </c>
      <c r="Y935" s="113">
        <f t="shared" si="563"/>
        <v>0</v>
      </c>
      <c r="Z935" s="126" t="str">
        <f t="shared" si="572"/>
        <v>A+J=</v>
      </c>
      <c r="AA935" s="118">
        <f t="shared" si="57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64"/>
        <v>45173</v>
      </c>
      <c r="B936" s="113">
        <f t="shared" si="556"/>
        <v>108.5998194</v>
      </c>
      <c r="C936" s="183">
        <f t="shared" si="574"/>
        <v>89.051645957635145</v>
      </c>
      <c r="D936" s="114">
        <f t="shared" si="565"/>
        <v>6659.95</v>
      </c>
      <c r="E936" s="115">
        <f t="shared" si="552"/>
        <v>6667.94</v>
      </c>
      <c r="F936" s="116">
        <f t="shared" si="553"/>
        <v>45128</v>
      </c>
      <c r="G936" s="117">
        <f t="shared" si="557"/>
        <v>1.1997087065218626E-3</v>
      </c>
      <c r="H936" s="118">
        <f t="shared" si="570"/>
        <v>45189</v>
      </c>
      <c r="I936" s="118">
        <f t="shared" si="558"/>
        <v>45189</v>
      </c>
      <c r="J936" s="119">
        <f t="shared" si="566"/>
        <v>21</v>
      </c>
      <c r="K936" s="119">
        <f t="shared" si="555"/>
        <v>10</v>
      </c>
      <c r="L936" s="8">
        <f t="shared" si="567"/>
        <v>1.0005711100000001</v>
      </c>
      <c r="M936" s="120">
        <f t="shared" si="554"/>
        <v>1</v>
      </c>
      <c r="N936" s="120">
        <f t="shared" si="575"/>
        <v>1.214450629282805</v>
      </c>
      <c r="O936" s="113">
        <f t="shared" si="551"/>
        <v>1.2151442100000001</v>
      </c>
      <c r="P936" s="113">
        <f t="shared" si="559"/>
        <v>108.21059197</v>
      </c>
      <c r="Q936" s="167">
        <f t="shared" si="571"/>
        <v>0</v>
      </c>
      <c r="R936" s="168">
        <f t="shared" si="568"/>
        <v>0</v>
      </c>
      <c r="S936" s="113">
        <f t="shared" si="560"/>
        <v>0</v>
      </c>
      <c r="T936" s="123">
        <f t="shared" si="569"/>
        <v>9.4700000000000006E-2</v>
      </c>
      <c r="U936" s="121">
        <f t="shared" si="576"/>
        <v>10</v>
      </c>
      <c r="V936" s="121">
        <v>252</v>
      </c>
      <c r="W936" s="120">
        <f t="shared" si="561"/>
        <v>1.0035969440000001</v>
      </c>
      <c r="X936" s="113">
        <f t="shared" si="562"/>
        <v>0.38922742999999999</v>
      </c>
      <c r="Y936" s="113">
        <f t="shared" si="563"/>
        <v>0</v>
      </c>
      <c r="Z936" s="126" t="str">
        <f t="shared" si="572"/>
        <v>A+J=</v>
      </c>
      <c r="AA936" s="118">
        <f t="shared" si="57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64"/>
        <v>45174</v>
      </c>
      <c r="B937" s="113">
        <f t="shared" si="556"/>
        <v>108.645021</v>
      </c>
      <c r="C937" s="183">
        <f t="shared" si="574"/>
        <v>89.051645957635145</v>
      </c>
      <c r="D937" s="114">
        <f t="shared" si="565"/>
        <v>6659.95</v>
      </c>
      <c r="E937" s="115">
        <f t="shared" si="552"/>
        <v>6667.94</v>
      </c>
      <c r="F937" s="116">
        <f t="shared" si="553"/>
        <v>45128</v>
      </c>
      <c r="G937" s="117">
        <f t="shared" si="557"/>
        <v>1.1997087065218626E-3</v>
      </c>
      <c r="H937" s="118">
        <f t="shared" si="570"/>
        <v>45189</v>
      </c>
      <c r="I937" s="118">
        <f t="shared" si="558"/>
        <v>45189</v>
      </c>
      <c r="J937" s="119">
        <f t="shared" si="566"/>
        <v>21</v>
      </c>
      <c r="K937" s="119">
        <f t="shared" si="555"/>
        <v>11</v>
      </c>
      <c r="L937" s="8">
        <f t="shared" si="567"/>
        <v>1.00062823</v>
      </c>
      <c r="M937" s="120">
        <f t="shared" si="554"/>
        <v>1</v>
      </c>
      <c r="N937" s="120">
        <f t="shared" si="575"/>
        <v>1.214450629282805</v>
      </c>
      <c r="O937" s="113">
        <f t="shared" ref="O937:O1000" si="577">TRUNC(TRUNC((L937*N937),15),8)</f>
        <v>1.2152135799999999</v>
      </c>
      <c r="P937" s="113">
        <f t="shared" si="559"/>
        <v>108.21676948</v>
      </c>
      <c r="Q937" s="167">
        <f t="shared" si="571"/>
        <v>0</v>
      </c>
      <c r="R937" s="168">
        <f t="shared" si="568"/>
        <v>0</v>
      </c>
      <c r="S937" s="113">
        <f t="shared" si="560"/>
        <v>0</v>
      </c>
      <c r="T937" s="123">
        <f t="shared" si="569"/>
        <v>9.4700000000000006E-2</v>
      </c>
      <c r="U937" s="121">
        <f t="shared" si="576"/>
        <v>11</v>
      </c>
      <c r="V937" s="121">
        <v>252</v>
      </c>
      <c r="W937" s="120">
        <f t="shared" si="561"/>
        <v>1.003957349</v>
      </c>
      <c r="X937" s="113">
        <f t="shared" si="562"/>
        <v>0.42825152</v>
      </c>
      <c r="Y937" s="113">
        <f t="shared" si="563"/>
        <v>0</v>
      </c>
      <c r="Z937" s="126" t="str">
        <f t="shared" si="572"/>
        <v>A+J=</v>
      </c>
      <c r="AA937" s="118">
        <f t="shared" si="57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64"/>
        <v>45175</v>
      </c>
      <c r="B938" s="113">
        <f t="shared" si="556"/>
        <v>108.69024281</v>
      </c>
      <c r="C938" s="183">
        <f t="shared" si="574"/>
        <v>89.051645957635145</v>
      </c>
      <c r="D938" s="114">
        <f t="shared" si="565"/>
        <v>6659.95</v>
      </c>
      <c r="E938" s="115">
        <f t="shared" ref="E938:E1001" si="578">IF($K938=1,VLOOKUP($A937,$AO$10:$AS$131,4),E937)</f>
        <v>6667.94</v>
      </c>
      <c r="F938" s="116">
        <f t="shared" ref="F938:F1001" si="579">IF($K938=1,VLOOKUP($A937,$AO$10:$AS$131,5),F937)</f>
        <v>45128</v>
      </c>
      <c r="G938" s="117">
        <f t="shared" si="557"/>
        <v>1.1997087065218626E-3</v>
      </c>
      <c r="H938" s="118">
        <f t="shared" si="570"/>
        <v>45189</v>
      </c>
      <c r="I938" s="118">
        <f t="shared" si="558"/>
        <v>45189</v>
      </c>
      <c r="J938" s="119">
        <f t="shared" si="566"/>
        <v>21</v>
      </c>
      <c r="K938" s="119">
        <f t="shared" si="555"/>
        <v>12</v>
      </c>
      <c r="L938" s="8">
        <f t="shared" si="567"/>
        <v>1.00068537</v>
      </c>
      <c r="M938" s="120">
        <f t="shared" ref="M938:M1001" si="580">IF(I938&gt;I937,L937,M937)</f>
        <v>1</v>
      </c>
      <c r="N938" s="120">
        <f t="shared" si="575"/>
        <v>1.214450629282805</v>
      </c>
      <c r="O938" s="113">
        <f t="shared" si="577"/>
        <v>1.2152829700000001</v>
      </c>
      <c r="P938" s="113">
        <f t="shared" si="559"/>
        <v>108.22294878</v>
      </c>
      <c r="Q938" s="167">
        <f t="shared" si="571"/>
        <v>0</v>
      </c>
      <c r="R938" s="168">
        <f t="shared" si="568"/>
        <v>0</v>
      </c>
      <c r="S938" s="113">
        <f t="shared" si="560"/>
        <v>0</v>
      </c>
      <c r="T938" s="123">
        <f t="shared" si="569"/>
        <v>9.4700000000000006E-2</v>
      </c>
      <c r="U938" s="121">
        <f t="shared" si="576"/>
        <v>12</v>
      </c>
      <c r="V938" s="121">
        <v>252</v>
      </c>
      <c r="W938" s="120">
        <f t="shared" si="561"/>
        <v>1.0043178829999999</v>
      </c>
      <c r="X938" s="113">
        <f t="shared" si="562"/>
        <v>0.46729403000000003</v>
      </c>
      <c r="Y938" s="113">
        <f t="shared" si="563"/>
        <v>0</v>
      </c>
      <c r="Z938" s="126" t="str">
        <f t="shared" si="572"/>
        <v>A+J=</v>
      </c>
      <c r="AA938" s="118">
        <f t="shared" si="57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64"/>
        <v>45176</v>
      </c>
      <c r="B939" s="113">
        <f t="shared" si="556"/>
        <v>108.73548234</v>
      </c>
      <c r="C939" s="183">
        <f t="shared" si="574"/>
        <v>89.051645957635145</v>
      </c>
      <c r="D939" s="114">
        <f t="shared" si="565"/>
        <v>6659.95</v>
      </c>
      <c r="E939" s="115">
        <f t="shared" si="578"/>
        <v>6667.94</v>
      </c>
      <c r="F939" s="116">
        <f t="shared" si="579"/>
        <v>45128</v>
      </c>
      <c r="G939" s="117">
        <f t="shared" si="557"/>
        <v>1.1997087065218626E-3</v>
      </c>
      <c r="H939" s="118">
        <f t="shared" si="570"/>
        <v>45189</v>
      </c>
      <c r="I939" s="118">
        <f t="shared" si="558"/>
        <v>45189</v>
      </c>
      <c r="J939" s="119">
        <f t="shared" si="566"/>
        <v>21</v>
      </c>
      <c r="K939" s="119">
        <f t="shared" si="555"/>
        <v>13</v>
      </c>
      <c r="L939" s="8">
        <f t="shared" si="567"/>
        <v>1.0007425000000001</v>
      </c>
      <c r="M939" s="120">
        <f t="shared" si="580"/>
        <v>1</v>
      </c>
      <c r="N939" s="120">
        <f t="shared" si="575"/>
        <v>1.214450629282805</v>
      </c>
      <c r="O939" s="113">
        <f t="shared" si="577"/>
        <v>1.2153523500000001</v>
      </c>
      <c r="P939" s="113">
        <f t="shared" si="559"/>
        <v>108.22912718000001</v>
      </c>
      <c r="Q939" s="167">
        <f t="shared" si="571"/>
        <v>0</v>
      </c>
      <c r="R939" s="168">
        <f t="shared" si="568"/>
        <v>0</v>
      </c>
      <c r="S939" s="113">
        <f t="shared" si="560"/>
        <v>0</v>
      </c>
      <c r="T939" s="123">
        <f t="shared" si="569"/>
        <v>9.4700000000000006E-2</v>
      </c>
      <c r="U939" s="121">
        <f t="shared" si="576"/>
        <v>13</v>
      </c>
      <c r="V939" s="121">
        <v>252</v>
      </c>
      <c r="W939" s="120">
        <f t="shared" si="561"/>
        <v>1.004678548</v>
      </c>
      <c r="X939" s="113">
        <f t="shared" si="562"/>
        <v>0.50635516000000003</v>
      </c>
      <c r="Y939" s="113">
        <f t="shared" si="563"/>
        <v>0</v>
      </c>
      <c r="Z939" s="126" t="str">
        <f t="shared" si="572"/>
        <v>A+J=</v>
      </c>
      <c r="AA939" s="118">
        <f t="shared" si="57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64"/>
        <v>45177</v>
      </c>
      <c r="B940" s="113">
        <f t="shared" si="556"/>
        <v>108.73548234</v>
      </c>
      <c r="C940" s="183">
        <f t="shared" si="574"/>
        <v>89.051645957635145</v>
      </c>
      <c r="D940" s="114">
        <f t="shared" si="565"/>
        <v>6659.95</v>
      </c>
      <c r="E940" s="115">
        <f t="shared" si="578"/>
        <v>6667.94</v>
      </c>
      <c r="F940" s="116">
        <f t="shared" si="579"/>
        <v>45128</v>
      </c>
      <c r="G940" s="117">
        <f t="shared" si="557"/>
        <v>1.1997087065218626E-3</v>
      </c>
      <c r="H940" s="118">
        <f t="shared" si="570"/>
        <v>45189</v>
      </c>
      <c r="I940" s="118">
        <f t="shared" si="558"/>
        <v>45189</v>
      </c>
      <c r="J940" s="119">
        <f t="shared" si="566"/>
        <v>21</v>
      </c>
      <c r="K940" s="119">
        <f t="shared" si="555"/>
        <v>13</v>
      </c>
      <c r="L940" s="8">
        <f t="shared" si="567"/>
        <v>1.0007425000000001</v>
      </c>
      <c r="M940" s="120">
        <f t="shared" si="580"/>
        <v>1</v>
      </c>
      <c r="N940" s="120">
        <f t="shared" si="575"/>
        <v>1.214450629282805</v>
      </c>
      <c r="O940" s="113">
        <f t="shared" si="577"/>
        <v>1.2153523500000001</v>
      </c>
      <c r="P940" s="113">
        <f t="shared" si="559"/>
        <v>108.22912718000001</v>
      </c>
      <c r="Q940" s="167">
        <f t="shared" si="571"/>
        <v>0</v>
      </c>
      <c r="R940" s="168">
        <f t="shared" si="568"/>
        <v>0</v>
      </c>
      <c r="S940" s="113">
        <f t="shared" si="560"/>
        <v>0</v>
      </c>
      <c r="T940" s="123">
        <f t="shared" si="569"/>
        <v>9.4700000000000006E-2</v>
      </c>
      <c r="U940" s="121">
        <f t="shared" si="576"/>
        <v>13</v>
      </c>
      <c r="V940" s="121">
        <v>252</v>
      </c>
      <c r="W940" s="120">
        <f t="shared" si="561"/>
        <v>1.004678548</v>
      </c>
      <c r="X940" s="113">
        <f t="shared" si="562"/>
        <v>0.50635516000000003</v>
      </c>
      <c r="Y940" s="113">
        <f t="shared" si="563"/>
        <v>0</v>
      </c>
      <c r="Z940" s="126" t="str">
        <f t="shared" si="572"/>
        <v>A+J=</v>
      </c>
      <c r="AA940" s="118">
        <f t="shared" si="57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64"/>
        <v>45178</v>
      </c>
      <c r="B941" s="113">
        <f t="shared" si="556"/>
        <v>108.78074199</v>
      </c>
      <c r="C941" s="183">
        <f t="shared" si="574"/>
        <v>89.051645957635145</v>
      </c>
      <c r="D941" s="114">
        <f t="shared" si="565"/>
        <v>6659.95</v>
      </c>
      <c r="E941" s="115">
        <f t="shared" si="578"/>
        <v>6667.94</v>
      </c>
      <c r="F941" s="116">
        <f t="shared" si="579"/>
        <v>45128</v>
      </c>
      <c r="G941" s="117">
        <f t="shared" si="557"/>
        <v>1.1997087065218626E-3</v>
      </c>
      <c r="H941" s="118">
        <f t="shared" si="570"/>
        <v>45189</v>
      </c>
      <c r="I941" s="118">
        <f t="shared" si="558"/>
        <v>45189</v>
      </c>
      <c r="J941" s="119">
        <f t="shared" si="566"/>
        <v>21</v>
      </c>
      <c r="K941" s="119">
        <f t="shared" si="555"/>
        <v>14</v>
      </c>
      <c r="L941" s="8">
        <f t="shared" si="567"/>
        <v>1.0007996400000001</v>
      </c>
      <c r="M941" s="120">
        <f t="shared" si="580"/>
        <v>1</v>
      </c>
      <c r="N941" s="120">
        <f t="shared" si="575"/>
        <v>1.214450629282805</v>
      </c>
      <c r="O941" s="113">
        <f t="shared" si="577"/>
        <v>1.21542175</v>
      </c>
      <c r="P941" s="113">
        <f t="shared" si="559"/>
        <v>108.23530737</v>
      </c>
      <c r="Q941" s="167">
        <f t="shared" si="571"/>
        <v>0</v>
      </c>
      <c r="R941" s="168">
        <f t="shared" si="568"/>
        <v>0</v>
      </c>
      <c r="S941" s="113">
        <f t="shared" si="560"/>
        <v>0</v>
      </c>
      <c r="T941" s="123">
        <f t="shared" si="569"/>
        <v>9.4700000000000006E-2</v>
      </c>
      <c r="U941" s="121">
        <f t="shared" si="576"/>
        <v>14</v>
      </c>
      <c r="V941" s="121">
        <v>252</v>
      </c>
      <c r="W941" s="120">
        <f t="shared" si="561"/>
        <v>1.005039341</v>
      </c>
      <c r="X941" s="113">
        <f t="shared" si="562"/>
        <v>0.54543461999999998</v>
      </c>
      <c r="Y941" s="113">
        <f t="shared" si="563"/>
        <v>0</v>
      </c>
      <c r="Z941" s="126" t="str">
        <f t="shared" si="572"/>
        <v>A+J=</v>
      </c>
      <c r="AA941" s="118">
        <f t="shared" si="57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64"/>
        <v>45179</v>
      </c>
      <c r="B942" s="113">
        <f t="shared" si="556"/>
        <v>108.78074199</v>
      </c>
      <c r="C942" s="183">
        <f t="shared" si="574"/>
        <v>89.051645957635145</v>
      </c>
      <c r="D942" s="114">
        <f t="shared" si="565"/>
        <v>6659.95</v>
      </c>
      <c r="E942" s="115">
        <f t="shared" si="578"/>
        <v>6667.94</v>
      </c>
      <c r="F942" s="116">
        <f t="shared" si="579"/>
        <v>45128</v>
      </c>
      <c r="G942" s="117">
        <f t="shared" si="557"/>
        <v>1.1997087065218626E-3</v>
      </c>
      <c r="H942" s="118">
        <f t="shared" si="570"/>
        <v>45189</v>
      </c>
      <c r="I942" s="118">
        <f t="shared" si="558"/>
        <v>45189</v>
      </c>
      <c r="J942" s="119">
        <f t="shared" si="566"/>
        <v>21</v>
      </c>
      <c r="K942" s="119">
        <f t="shared" ref="K942:K1005" si="581">(J942-(NETWORKDAYS(A942,I942,AD$148:AD$502)-1))</f>
        <v>14</v>
      </c>
      <c r="L942" s="8">
        <f t="shared" si="567"/>
        <v>1.0007996400000001</v>
      </c>
      <c r="M942" s="120">
        <f t="shared" si="580"/>
        <v>1</v>
      </c>
      <c r="N942" s="120">
        <f t="shared" si="575"/>
        <v>1.214450629282805</v>
      </c>
      <c r="O942" s="113">
        <f t="shared" si="577"/>
        <v>1.21542175</v>
      </c>
      <c r="P942" s="113">
        <f t="shared" si="559"/>
        <v>108.23530737</v>
      </c>
      <c r="Q942" s="167">
        <f t="shared" si="571"/>
        <v>0</v>
      </c>
      <c r="R942" s="168">
        <f t="shared" si="568"/>
        <v>0</v>
      </c>
      <c r="S942" s="113">
        <f t="shared" si="560"/>
        <v>0</v>
      </c>
      <c r="T942" s="123">
        <f t="shared" si="569"/>
        <v>9.4700000000000006E-2</v>
      </c>
      <c r="U942" s="121">
        <f t="shared" si="576"/>
        <v>14</v>
      </c>
      <c r="V942" s="121">
        <v>252</v>
      </c>
      <c r="W942" s="120">
        <f t="shared" si="561"/>
        <v>1.005039341</v>
      </c>
      <c r="X942" s="113">
        <f t="shared" si="562"/>
        <v>0.54543461999999998</v>
      </c>
      <c r="Y942" s="113">
        <f t="shared" si="563"/>
        <v>0</v>
      </c>
      <c r="Z942" s="126" t="str">
        <f t="shared" si="572"/>
        <v>A+J=</v>
      </c>
      <c r="AA942" s="118">
        <f t="shared" si="57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64"/>
        <v>45180</v>
      </c>
      <c r="B943" s="113">
        <f t="shared" si="556"/>
        <v>108.78074199</v>
      </c>
      <c r="C943" s="183">
        <f t="shared" si="574"/>
        <v>89.051645957635145</v>
      </c>
      <c r="D943" s="114">
        <f t="shared" si="565"/>
        <v>6659.95</v>
      </c>
      <c r="E943" s="115">
        <f t="shared" si="578"/>
        <v>6667.94</v>
      </c>
      <c r="F943" s="116">
        <f t="shared" si="579"/>
        <v>45128</v>
      </c>
      <c r="G943" s="117">
        <f t="shared" si="557"/>
        <v>1.1997087065218626E-3</v>
      </c>
      <c r="H943" s="118">
        <f t="shared" si="570"/>
        <v>45189</v>
      </c>
      <c r="I943" s="118">
        <f t="shared" si="558"/>
        <v>45189</v>
      </c>
      <c r="J943" s="119">
        <f t="shared" si="566"/>
        <v>21</v>
      </c>
      <c r="K943" s="119">
        <f t="shared" si="581"/>
        <v>14</v>
      </c>
      <c r="L943" s="8">
        <f t="shared" si="567"/>
        <v>1.0007996400000001</v>
      </c>
      <c r="M943" s="120">
        <f t="shared" si="580"/>
        <v>1</v>
      </c>
      <c r="N943" s="120">
        <f t="shared" si="575"/>
        <v>1.214450629282805</v>
      </c>
      <c r="O943" s="113">
        <f t="shared" si="577"/>
        <v>1.21542175</v>
      </c>
      <c r="P943" s="113">
        <f t="shared" si="559"/>
        <v>108.23530737</v>
      </c>
      <c r="Q943" s="167">
        <f t="shared" si="571"/>
        <v>0</v>
      </c>
      <c r="R943" s="168">
        <f t="shared" si="568"/>
        <v>0</v>
      </c>
      <c r="S943" s="113">
        <f t="shared" si="560"/>
        <v>0</v>
      </c>
      <c r="T943" s="123">
        <f t="shared" si="569"/>
        <v>9.4700000000000006E-2</v>
      </c>
      <c r="U943" s="121">
        <f t="shared" si="576"/>
        <v>14</v>
      </c>
      <c r="V943" s="121">
        <v>252</v>
      </c>
      <c r="W943" s="120">
        <f t="shared" si="561"/>
        <v>1.005039341</v>
      </c>
      <c r="X943" s="113">
        <f t="shared" si="562"/>
        <v>0.54543461999999998</v>
      </c>
      <c r="Y943" s="113">
        <f t="shared" si="563"/>
        <v>0</v>
      </c>
      <c r="Z943" s="126" t="str">
        <f t="shared" si="572"/>
        <v>A+J=</v>
      </c>
      <c r="AA943" s="118">
        <f t="shared" si="57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64"/>
        <v>45181</v>
      </c>
      <c r="B944" s="113">
        <f t="shared" si="556"/>
        <v>108.82601926000001</v>
      </c>
      <c r="C944" s="183">
        <f t="shared" si="574"/>
        <v>89.051645957635145</v>
      </c>
      <c r="D944" s="114">
        <f t="shared" si="565"/>
        <v>6659.95</v>
      </c>
      <c r="E944" s="115">
        <f t="shared" si="578"/>
        <v>6667.94</v>
      </c>
      <c r="F944" s="116">
        <f t="shared" si="579"/>
        <v>45128</v>
      </c>
      <c r="G944" s="117">
        <f t="shared" si="557"/>
        <v>1.1997087065218626E-3</v>
      </c>
      <c r="H944" s="118">
        <f t="shared" si="570"/>
        <v>45189</v>
      </c>
      <c r="I944" s="118">
        <f t="shared" si="558"/>
        <v>45189</v>
      </c>
      <c r="J944" s="119">
        <f t="shared" si="566"/>
        <v>21</v>
      </c>
      <c r="K944" s="119">
        <f t="shared" si="581"/>
        <v>15</v>
      </c>
      <c r="L944" s="8">
        <f t="shared" si="567"/>
        <v>1.0008567799999999</v>
      </c>
      <c r="M944" s="120">
        <f t="shared" si="580"/>
        <v>1</v>
      </c>
      <c r="N944" s="120">
        <f t="shared" si="575"/>
        <v>1.214450629282805</v>
      </c>
      <c r="O944" s="113">
        <f t="shared" si="577"/>
        <v>1.2154911399999999</v>
      </c>
      <c r="P944" s="113">
        <f t="shared" si="559"/>
        <v>108.24148666000001</v>
      </c>
      <c r="Q944" s="167">
        <f t="shared" si="571"/>
        <v>0</v>
      </c>
      <c r="R944" s="168">
        <f t="shared" si="568"/>
        <v>0</v>
      </c>
      <c r="S944" s="113">
        <f t="shared" si="560"/>
        <v>0</v>
      </c>
      <c r="T944" s="123">
        <f t="shared" si="569"/>
        <v>9.4700000000000006E-2</v>
      </c>
      <c r="U944" s="121">
        <f t="shared" si="576"/>
        <v>15</v>
      </c>
      <c r="V944" s="121">
        <v>252</v>
      </c>
      <c r="W944" s="120">
        <f t="shared" si="561"/>
        <v>1.0054002639999999</v>
      </c>
      <c r="X944" s="113">
        <f t="shared" si="562"/>
        <v>0.58453259999999996</v>
      </c>
      <c r="Y944" s="113">
        <f t="shared" si="563"/>
        <v>0</v>
      </c>
      <c r="Z944" s="126" t="str">
        <f t="shared" si="572"/>
        <v>A+J=</v>
      </c>
      <c r="AA944" s="118">
        <f t="shared" si="57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64"/>
        <v>45182</v>
      </c>
      <c r="B945" s="113">
        <f t="shared" si="556"/>
        <v>108.87131685</v>
      </c>
      <c r="C945" s="183">
        <f t="shared" si="574"/>
        <v>89.051645957635145</v>
      </c>
      <c r="D945" s="114">
        <f t="shared" si="565"/>
        <v>6659.95</v>
      </c>
      <c r="E945" s="115">
        <f t="shared" si="578"/>
        <v>6667.94</v>
      </c>
      <c r="F945" s="116">
        <f t="shared" si="579"/>
        <v>45128</v>
      </c>
      <c r="G945" s="117">
        <f t="shared" si="557"/>
        <v>1.1997087065218626E-3</v>
      </c>
      <c r="H945" s="118">
        <f t="shared" si="570"/>
        <v>45189</v>
      </c>
      <c r="I945" s="118">
        <f t="shared" si="558"/>
        <v>45189</v>
      </c>
      <c r="J945" s="119">
        <f t="shared" si="566"/>
        <v>21</v>
      </c>
      <c r="K945" s="119">
        <f t="shared" si="581"/>
        <v>16</v>
      </c>
      <c r="L945" s="8">
        <f t="shared" si="567"/>
        <v>1.0009139300000001</v>
      </c>
      <c r="M945" s="120">
        <f t="shared" si="580"/>
        <v>1</v>
      </c>
      <c r="N945" s="120">
        <f t="shared" si="575"/>
        <v>1.214450629282805</v>
      </c>
      <c r="O945" s="113">
        <f t="shared" si="577"/>
        <v>1.21556055</v>
      </c>
      <c r="P945" s="113">
        <f t="shared" si="559"/>
        <v>108.24766773</v>
      </c>
      <c r="Q945" s="167">
        <f t="shared" si="571"/>
        <v>0</v>
      </c>
      <c r="R945" s="168">
        <f t="shared" si="568"/>
        <v>0</v>
      </c>
      <c r="S945" s="113">
        <f t="shared" si="560"/>
        <v>0</v>
      </c>
      <c r="T945" s="123">
        <f t="shared" si="569"/>
        <v>9.4700000000000006E-2</v>
      </c>
      <c r="U945" s="121">
        <f t="shared" si="576"/>
        <v>16</v>
      </c>
      <c r="V945" s="121">
        <v>252</v>
      </c>
      <c r="W945" s="120">
        <f t="shared" si="561"/>
        <v>1.0057613169999999</v>
      </c>
      <c r="X945" s="113">
        <f t="shared" si="562"/>
        <v>0.62364911999999995</v>
      </c>
      <c r="Y945" s="113">
        <f t="shared" si="563"/>
        <v>0</v>
      </c>
      <c r="Z945" s="126" t="str">
        <f t="shared" si="572"/>
        <v>A+J=</v>
      </c>
      <c r="AA945" s="118">
        <f t="shared" si="57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64"/>
        <v>45183</v>
      </c>
      <c r="B946" s="113">
        <f t="shared" si="556"/>
        <v>108.9166321</v>
      </c>
      <c r="C946" s="183">
        <f t="shared" si="574"/>
        <v>89.051645957635145</v>
      </c>
      <c r="D946" s="114">
        <f t="shared" si="565"/>
        <v>6659.95</v>
      </c>
      <c r="E946" s="115">
        <f t="shared" si="578"/>
        <v>6667.94</v>
      </c>
      <c r="F946" s="116">
        <f t="shared" si="579"/>
        <v>45128</v>
      </c>
      <c r="G946" s="117">
        <f t="shared" si="557"/>
        <v>1.1997087065218626E-3</v>
      </c>
      <c r="H946" s="118">
        <f t="shared" si="570"/>
        <v>45189</v>
      </c>
      <c r="I946" s="118">
        <f t="shared" si="558"/>
        <v>45189</v>
      </c>
      <c r="J946" s="119">
        <f t="shared" si="566"/>
        <v>21</v>
      </c>
      <c r="K946" s="119">
        <f t="shared" si="581"/>
        <v>17</v>
      </c>
      <c r="L946" s="8">
        <f t="shared" si="567"/>
        <v>1.00097108</v>
      </c>
      <c r="M946" s="120">
        <f t="shared" si="580"/>
        <v>1</v>
      </c>
      <c r="N946" s="120">
        <f t="shared" si="575"/>
        <v>1.214450629282805</v>
      </c>
      <c r="O946" s="113">
        <f t="shared" si="577"/>
        <v>1.2156299500000001</v>
      </c>
      <c r="P946" s="113">
        <f t="shared" si="559"/>
        <v>108.25384792</v>
      </c>
      <c r="Q946" s="167">
        <f t="shared" si="571"/>
        <v>0</v>
      </c>
      <c r="R946" s="168">
        <f t="shared" si="568"/>
        <v>0</v>
      </c>
      <c r="S946" s="113">
        <f t="shared" si="560"/>
        <v>0</v>
      </c>
      <c r="T946" s="123">
        <f t="shared" si="569"/>
        <v>9.4700000000000006E-2</v>
      </c>
      <c r="U946" s="121">
        <f t="shared" si="576"/>
        <v>17</v>
      </c>
      <c r="V946" s="121">
        <v>252</v>
      </c>
      <c r="W946" s="120">
        <f t="shared" si="561"/>
        <v>1.0061225</v>
      </c>
      <c r="X946" s="113">
        <f t="shared" si="562"/>
        <v>0.66278417999999995</v>
      </c>
      <c r="Y946" s="113">
        <f t="shared" si="563"/>
        <v>0</v>
      </c>
      <c r="Z946" s="126" t="str">
        <f t="shared" si="572"/>
        <v>A+J=</v>
      </c>
      <c r="AA946" s="118">
        <f t="shared" si="57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64"/>
        <v>45184</v>
      </c>
      <c r="B947" s="113">
        <f t="shared" si="556"/>
        <v>108.96196666</v>
      </c>
      <c r="C947" s="183">
        <f t="shared" si="574"/>
        <v>89.051645957635145</v>
      </c>
      <c r="D947" s="114">
        <f t="shared" si="565"/>
        <v>6659.95</v>
      </c>
      <c r="E947" s="115">
        <f t="shared" si="578"/>
        <v>6667.94</v>
      </c>
      <c r="F947" s="116">
        <f t="shared" si="579"/>
        <v>45128</v>
      </c>
      <c r="G947" s="117">
        <f t="shared" si="557"/>
        <v>1.1997087065218626E-3</v>
      </c>
      <c r="H947" s="118">
        <f t="shared" si="570"/>
        <v>45189</v>
      </c>
      <c r="I947" s="118">
        <f t="shared" si="558"/>
        <v>45189</v>
      </c>
      <c r="J947" s="119">
        <f t="shared" si="566"/>
        <v>21</v>
      </c>
      <c r="K947" s="119">
        <f t="shared" si="581"/>
        <v>18</v>
      </c>
      <c r="L947" s="8">
        <f t="shared" si="567"/>
        <v>1.00102823</v>
      </c>
      <c r="M947" s="120">
        <f t="shared" si="580"/>
        <v>1</v>
      </c>
      <c r="N947" s="120">
        <f t="shared" si="575"/>
        <v>1.214450629282805</v>
      </c>
      <c r="O947" s="113">
        <f t="shared" si="577"/>
        <v>1.2156993599999999</v>
      </c>
      <c r="P947" s="113">
        <f t="shared" si="559"/>
        <v>108.26002899</v>
      </c>
      <c r="Q947" s="167">
        <f t="shared" si="571"/>
        <v>0</v>
      </c>
      <c r="R947" s="168">
        <f t="shared" si="568"/>
        <v>0</v>
      </c>
      <c r="S947" s="113">
        <f t="shared" si="560"/>
        <v>0</v>
      </c>
      <c r="T947" s="123">
        <f t="shared" si="569"/>
        <v>9.4700000000000006E-2</v>
      </c>
      <c r="U947" s="121">
        <f t="shared" si="576"/>
        <v>18</v>
      </c>
      <c r="V947" s="121">
        <v>252</v>
      </c>
      <c r="W947" s="120">
        <f t="shared" si="561"/>
        <v>1.0064838119999999</v>
      </c>
      <c r="X947" s="113">
        <f t="shared" si="562"/>
        <v>0.70193766999999996</v>
      </c>
      <c r="Y947" s="113">
        <f t="shared" si="563"/>
        <v>0</v>
      </c>
      <c r="Z947" s="126" t="str">
        <f t="shared" si="572"/>
        <v>A+J=</v>
      </c>
      <c r="AA947" s="118">
        <f t="shared" si="57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64"/>
        <v>45185</v>
      </c>
      <c r="B948" s="113">
        <f t="shared" si="556"/>
        <v>109.00731888</v>
      </c>
      <c r="C948" s="183">
        <f t="shared" si="574"/>
        <v>89.051645957635145</v>
      </c>
      <c r="D948" s="114">
        <f t="shared" si="565"/>
        <v>6659.95</v>
      </c>
      <c r="E948" s="115">
        <f t="shared" si="578"/>
        <v>6667.94</v>
      </c>
      <c r="F948" s="116">
        <f t="shared" si="579"/>
        <v>45128</v>
      </c>
      <c r="G948" s="117">
        <f t="shared" si="557"/>
        <v>1.1997087065218626E-3</v>
      </c>
      <c r="H948" s="118">
        <f t="shared" si="570"/>
        <v>45189</v>
      </c>
      <c r="I948" s="118">
        <f t="shared" si="558"/>
        <v>45189</v>
      </c>
      <c r="J948" s="119">
        <f t="shared" si="566"/>
        <v>21</v>
      </c>
      <c r="K948" s="119">
        <f t="shared" si="581"/>
        <v>19</v>
      </c>
      <c r="L948" s="8">
        <f t="shared" si="567"/>
        <v>1.0010853799999999</v>
      </c>
      <c r="M948" s="120">
        <f t="shared" si="580"/>
        <v>1</v>
      </c>
      <c r="N948" s="120">
        <f t="shared" si="575"/>
        <v>1.214450629282805</v>
      </c>
      <c r="O948" s="113">
        <f t="shared" si="577"/>
        <v>1.21576876</v>
      </c>
      <c r="P948" s="113">
        <f t="shared" si="559"/>
        <v>108.26620918</v>
      </c>
      <c r="Q948" s="167">
        <f t="shared" si="571"/>
        <v>0</v>
      </c>
      <c r="R948" s="168">
        <f t="shared" si="568"/>
        <v>0</v>
      </c>
      <c r="S948" s="113">
        <f t="shared" si="560"/>
        <v>0</v>
      </c>
      <c r="T948" s="123">
        <f t="shared" si="569"/>
        <v>9.4700000000000006E-2</v>
      </c>
      <c r="U948" s="121">
        <f t="shared" si="576"/>
        <v>19</v>
      </c>
      <c r="V948" s="121">
        <v>252</v>
      </c>
      <c r="W948" s="120">
        <f t="shared" si="561"/>
        <v>1.0068452539999999</v>
      </c>
      <c r="X948" s="113">
        <f t="shared" si="562"/>
        <v>0.74110969999999998</v>
      </c>
      <c r="Y948" s="113">
        <f t="shared" si="563"/>
        <v>0</v>
      </c>
      <c r="Z948" s="126" t="str">
        <f t="shared" si="572"/>
        <v>A+J=</v>
      </c>
      <c r="AA948" s="118">
        <f t="shared" si="57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64"/>
        <v>45186</v>
      </c>
      <c r="B949" s="113">
        <f t="shared" si="556"/>
        <v>109.00731888</v>
      </c>
      <c r="C949" s="183">
        <f t="shared" si="574"/>
        <v>89.051645957635145</v>
      </c>
      <c r="D949" s="114">
        <f t="shared" si="565"/>
        <v>6659.95</v>
      </c>
      <c r="E949" s="115">
        <f t="shared" si="578"/>
        <v>6667.94</v>
      </c>
      <c r="F949" s="116">
        <f t="shared" si="579"/>
        <v>45128</v>
      </c>
      <c r="G949" s="117">
        <f t="shared" si="557"/>
        <v>1.1997087065218626E-3</v>
      </c>
      <c r="H949" s="118">
        <f t="shared" si="570"/>
        <v>45189</v>
      </c>
      <c r="I949" s="118">
        <f t="shared" si="558"/>
        <v>45189</v>
      </c>
      <c r="J949" s="119">
        <f t="shared" si="566"/>
        <v>21</v>
      </c>
      <c r="K949" s="119">
        <f t="shared" si="581"/>
        <v>19</v>
      </c>
      <c r="L949" s="8">
        <f t="shared" si="567"/>
        <v>1.0010853799999999</v>
      </c>
      <c r="M949" s="120">
        <f t="shared" si="580"/>
        <v>1</v>
      </c>
      <c r="N949" s="120">
        <f t="shared" si="575"/>
        <v>1.214450629282805</v>
      </c>
      <c r="O949" s="113">
        <f t="shared" si="577"/>
        <v>1.21576876</v>
      </c>
      <c r="P949" s="113">
        <f t="shared" si="559"/>
        <v>108.26620918</v>
      </c>
      <c r="Q949" s="167">
        <f t="shared" si="571"/>
        <v>0</v>
      </c>
      <c r="R949" s="168">
        <f t="shared" si="568"/>
        <v>0</v>
      </c>
      <c r="S949" s="113">
        <f t="shared" si="560"/>
        <v>0</v>
      </c>
      <c r="T949" s="123">
        <f t="shared" si="569"/>
        <v>9.4700000000000006E-2</v>
      </c>
      <c r="U949" s="121">
        <f t="shared" si="576"/>
        <v>19</v>
      </c>
      <c r="V949" s="121">
        <v>252</v>
      </c>
      <c r="W949" s="120">
        <f t="shared" si="561"/>
        <v>1.0068452539999999</v>
      </c>
      <c r="X949" s="113">
        <f t="shared" si="562"/>
        <v>0.74110969999999998</v>
      </c>
      <c r="Y949" s="113">
        <f t="shared" si="563"/>
        <v>0</v>
      </c>
      <c r="Z949" s="126" t="str">
        <f t="shared" si="572"/>
        <v>A+J=</v>
      </c>
      <c r="AA949" s="118">
        <f t="shared" si="57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64"/>
        <v>45187</v>
      </c>
      <c r="B950" s="113">
        <f t="shared" si="556"/>
        <v>109.00731888</v>
      </c>
      <c r="C950" s="183">
        <f t="shared" si="574"/>
        <v>89.051645957635145</v>
      </c>
      <c r="D950" s="114">
        <f t="shared" si="565"/>
        <v>6659.95</v>
      </c>
      <c r="E950" s="115">
        <f t="shared" si="578"/>
        <v>6667.94</v>
      </c>
      <c r="F950" s="116">
        <f t="shared" si="579"/>
        <v>45128</v>
      </c>
      <c r="G950" s="117">
        <f t="shared" si="557"/>
        <v>1.1997087065218626E-3</v>
      </c>
      <c r="H950" s="118">
        <f t="shared" si="570"/>
        <v>45189</v>
      </c>
      <c r="I950" s="118">
        <f t="shared" si="558"/>
        <v>45189</v>
      </c>
      <c r="J950" s="119">
        <f t="shared" si="566"/>
        <v>21</v>
      </c>
      <c r="K950" s="119">
        <f t="shared" si="581"/>
        <v>19</v>
      </c>
      <c r="L950" s="8">
        <f t="shared" si="567"/>
        <v>1.0010853799999999</v>
      </c>
      <c r="M950" s="120">
        <f t="shared" si="580"/>
        <v>1</v>
      </c>
      <c r="N950" s="120">
        <f t="shared" si="575"/>
        <v>1.214450629282805</v>
      </c>
      <c r="O950" s="113">
        <f t="shared" si="577"/>
        <v>1.21576876</v>
      </c>
      <c r="P950" s="113">
        <f t="shared" si="559"/>
        <v>108.26620918</v>
      </c>
      <c r="Q950" s="167">
        <f t="shared" si="571"/>
        <v>0</v>
      </c>
      <c r="R950" s="168">
        <f t="shared" si="568"/>
        <v>0</v>
      </c>
      <c r="S950" s="113">
        <f t="shared" si="560"/>
        <v>0</v>
      </c>
      <c r="T950" s="123">
        <f t="shared" si="569"/>
        <v>9.4700000000000006E-2</v>
      </c>
      <c r="U950" s="121">
        <f t="shared" si="576"/>
        <v>19</v>
      </c>
      <c r="V950" s="121">
        <v>252</v>
      </c>
      <c r="W950" s="120">
        <f t="shared" si="561"/>
        <v>1.0068452539999999</v>
      </c>
      <c r="X950" s="113">
        <f t="shared" si="562"/>
        <v>0.74110969999999998</v>
      </c>
      <c r="Y950" s="113">
        <f t="shared" si="563"/>
        <v>0</v>
      </c>
      <c r="Z950" s="126" t="str">
        <f t="shared" si="572"/>
        <v>A+J=</v>
      </c>
      <c r="AA950" s="118">
        <f t="shared" si="57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64"/>
        <v>45188</v>
      </c>
      <c r="B951" s="113">
        <f t="shared" si="556"/>
        <v>109.05269131</v>
      </c>
      <c r="C951" s="183">
        <f t="shared" si="574"/>
        <v>89.051645957635145</v>
      </c>
      <c r="D951" s="114">
        <f t="shared" si="565"/>
        <v>6659.95</v>
      </c>
      <c r="E951" s="115">
        <f t="shared" si="578"/>
        <v>6667.94</v>
      </c>
      <c r="F951" s="116">
        <f t="shared" si="579"/>
        <v>45128</v>
      </c>
      <c r="G951" s="117">
        <f t="shared" si="557"/>
        <v>1.1997087065218626E-3</v>
      </c>
      <c r="H951" s="118">
        <f t="shared" si="570"/>
        <v>45189</v>
      </c>
      <c r="I951" s="118">
        <f t="shared" si="558"/>
        <v>45189</v>
      </c>
      <c r="J951" s="119">
        <f t="shared" si="566"/>
        <v>21</v>
      </c>
      <c r="K951" s="119">
        <f t="shared" si="581"/>
        <v>20</v>
      </c>
      <c r="L951" s="8">
        <f t="shared" si="567"/>
        <v>1.00114254</v>
      </c>
      <c r="M951" s="120">
        <f t="shared" si="580"/>
        <v>1</v>
      </c>
      <c r="N951" s="120">
        <f t="shared" si="575"/>
        <v>1.214450629282805</v>
      </c>
      <c r="O951" s="113">
        <f t="shared" si="577"/>
        <v>1.21583818</v>
      </c>
      <c r="P951" s="113">
        <f t="shared" si="559"/>
        <v>108.27239114</v>
      </c>
      <c r="Q951" s="167">
        <f t="shared" si="571"/>
        <v>0</v>
      </c>
      <c r="R951" s="168">
        <f t="shared" si="568"/>
        <v>0</v>
      </c>
      <c r="S951" s="113">
        <f t="shared" si="560"/>
        <v>0</v>
      </c>
      <c r="T951" s="123">
        <f t="shared" si="569"/>
        <v>9.4700000000000006E-2</v>
      </c>
      <c r="U951" s="121">
        <f t="shared" si="576"/>
        <v>20</v>
      </c>
      <c r="V951" s="121">
        <v>252</v>
      </c>
      <c r="W951" s="120">
        <f t="shared" si="561"/>
        <v>1.0072068249999999</v>
      </c>
      <c r="X951" s="113">
        <f t="shared" si="562"/>
        <v>0.78030016999999996</v>
      </c>
      <c r="Y951" s="113">
        <f t="shared" si="563"/>
        <v>0</v>
      </c>
      <c r="Z951" s="126" t="str">
        <f t="shared" si="572"/>
        <v>A+J=</v>
      </c>
      <c r="AA951" s="118">
        <f t="shared" si="57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64"/>
        <v>45189</v>
      </c>
      <c r="B952" s="113">
        <f t="shared" si="556"/>
        <v>109.09808240999999</v>
      </c>
      <c r="C952" s="183">
        <f t="shared" si="574"/>
        <v>89.051645957635145</v>
      </c>
      <c r="D952" s="114">
        <f t="shared" si="565"/>
        <v>6659.95</v>
      </c>
      <c r="E952" s="115">
        <f t="shared" si="578"/>
        <v>6667.94</v>
      </c>
      <c r="F952" s="116">
        <f t="shared" si="579"/>
        <v>45128</v>
      </c>
      <c r="G952" s="117">
        <f t="shared" si="557"/>
        <v>1.1997087065218626E-3</v>
      </c>
      <c r="H952" s="118">
        <f t="shared" si="570"/>
        <v>45219</v>
      </c>
      <c r="I952" s="118">
        <f t="shared" si="558"/>
        <v>45189</v>
      </c>
      <c r="J952" s="119">
        <f t="shared" si="566"/>
        <v>21</v>
      </c>
      <c r="K952" s="119">
        <f t="shared" si="581"/>
        <v>21</v>
      </c>
      <c r="L952" s="8">
        <f t="shared" si="567"/>
        <v>1.0011996999999999</v>
      </c>
      <c r="M952" s="120">
        <f t="shared" si="580"/>
        <v>1</v>
      </c>
      <c r="N952" s="120">
        <f t="shared" si="575"/>
        <v>1.214450629282805</v>
      </c>
      <c r="O952" s="113">
        <f t="shared" si="577"/>
        <v>1.2159076</v>
      </c>
      <c r="P952" s="113">
        <f t="shared" si="559"/>
        <v>108.27857311</v>
      </c>
      <c r="Q952" s="167">
        <f t="shared" si="571"/>
        <v>31</v>
      </c>
      <c r="R952" s="168">
        <f t="shared" si="568"/>
        <v>0.14972094842375414</v>
      </c>
      <c r="S952" s="113">
        <f t="shared" si="560"/>
        <v>16.21157066</v>
      </c>
      <c r="T952" s="123">
        <f t="shared" si="569"/>
        <v>9.4700000000000006E-2</v>
      </c>
      <c r="U952" s="121">
        <f t="shared" si="576"/>
        <v>21</v>
      </c>
      <c r="V952" s="121">
        <v>252</v>
      </c>
      <c r="W952" s="120">
        <f t="shared" si="561"/>
        <v>1.0075685270000001</v>
      </c>
      <c r="X952" s="113">
        <f t="shared" si="562"/>
        <v>0.8195093</v>
      </c>
      <c r="Y952" s="113">
        <f t="shared" si="563"/>
        <v>17.03107996</v>
      </c>
      <c r="Z952" s="126" t="str">
        <f t="shared" si="572"/>
        <v>A+J=</v>
      </c>
      <c r="AA952" s="118">
        <f t="shared" si="57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64"/>
        <v>45190</v>
      </c>
      <c r="B953" s="113">
        <f t="shared" si="556"/>
        <v>92.110143649999998</v>
      </c>
      <c r="C953" s="183">
        <f t="shared" si="574"/>
        <v>75.718749066456894</v>
      </c>
      <c r="D953" s="114">
        <f t="shared" si="565"/>
        <v>6667.94</v>
      </c>
      <c r="E953" s="115">
        <f t="shared" si="578"/>
        <v>6683.28</v>
      </c>
      <c r="F953" s="116">
        <f t="shared" si="579"/>
        <v>45158</v>
      </c>
      <c r="G953" s="117">
        <f t="shared" si="557"/>
        <v>2.3005605929267148E-3</v>
      </c>
      <c r="H953" s="118">
        <f t="shared" si="570"/>
        <v>45219</v>
      </c>
      <c r="I953" s="118">
        <f t="shared" si="558"/>
        <v>45219</v>
      </c>
      <c r="J953" s="119">
        <f t="shared" si="566"/>
        <v>21</v>
      </c>
      <c r="K953" s="119">
        <f t="shared" si="581"/>
        <v>1</v>
      </c>
      <c r="L953" s="8">
        <f t="shared" si="567"/>
        <v>1.00010943</v>
      </c>
      <c r="M953" s="120">
        <f t="shared" si="580"/>
        <v>1.0011996999999999</v>
      </c>
      <c r="N953" s="120">
        <f t="shared" si="575"/>
        <v>1.2159076057027556</v>
      </c>
      <c r="O953" s="113">
        <f t="shared" si="577"/>
        <v>1.21604066</v>
      </c>
      <c r="P953" s="113">
        <f t="shared" si="559"/>
        <v>92.077077579999994</v>
      </c>
      <c r="Q953" s="167">
        <f t="shared" si="571"/>
        <v>0</v>
      </c>
      <c r="R953" s="168">
        <f t="shared" si="568"/>
        <v>0</v>
      </c>
      <c r="S953" s="113">
        <f t="shared" si="560"/>
        <v>0</v>
      </c>
      <c r="T953" s="123">
        <f t="shared" si="569"/>
        <v>9.4700000000000006E-2</v>
      </c>
      <c r="U953" s="121">
        <f t="shared" si="576"/>
        <v>1</v>
      </c>
      <c r="V953" s="121">
        <v>252</v>
      </c>
      <c r="W953" s="120">
        <f t="shared" si="561"/>
        <v>1.000359113</v>
      </c>
      <c r="X953" s="113">
        <f t="shared" si="562"/>
        <v>3.3066070000000003E-2</v>
      </c>
      <c r="Y953" s="113">
        <f t="shared" si="563"/>
        <v>0</v>
      </c>
      <c r="Z953" s="126" t="str">
        <f t="shared" si="572"/>
        <v>A+J=</v>
      </c>
      <c r="AA953" s="118">
        <f t="shared" si="57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64"/>
        <v>45191</v>
      </c>
      <c r="B954" s="113">
        <f t="shared" si="556"/>
        <v>92.153304829999996</v>
      </c>
      <c r="C954" s="183">
        <f t="shared" si="574"/>
        <v>75.718749066456894</v>
      </c>
      <c r="D954" s="114">
        <f t="shared" si="565"/>
        <v>6667.94</v>
      </c>
      <c r="E954" s="115">
        <f t="shared" si="578"/>
        <v>6683.28</v>
      </c>
      <c r="F954" s="116">
        <f t="shared" si="579"/>
        <v>45158</v>
      </c>
      <c r="G954" s="117">
        <f t="shared" si="557"/>
        <v>2.3005605929267148E-3</v>
      </c>
      <c r="H954" s="118">
        <f t="shared" si="570"/>
        <v>45219</v>
      </c>
      <c r="I954" s="118">
        <f t="shared" si="558"/>
        <v>45219</v>
      </c>
      <c r="J954" s="119">
        <f t="shared" si="566"/>
        <v>21</v>
      </c>
      <c r="K954" s="119">
        <f t="shared" si="581"/>
        <v>2</v>
      </c>
      <c r="L954" s="8">
        <f t="shared" si="567"/>
        <v>1.0002188700000001</v>
      </c>
      <c r="M954" s="120">
        <f t="shared" si="580"/>
        <v>1.0011996999999999</v>
      </c>
      <c r="N954" s="120">
        <f t="shared" si="575"/>
        <v>1.2159076057027556</v>
      </c>
      <c r="O954" s="113">
        <f t="shared" si="577"/>
        <v>1.21617373</v>
      </c>
      <c r="P954" s="113">
        <f t="shared" si="559"/>
        <v>92.087153479999998</v>
      </c>
      <c r="Q954" s="167">
        <f t="shared" si="571"/>
        <v>0</v>
      </c>
      <c r="R954" s="168">
        <f t="shared" si="568"/>
        <v>0</v>
      </c>
      <c r="S954" s="113">
        <f t="shared" si="560"/>
        <v>0</v>
      </c>
      <c r="T954" s="123">
        <f t="shared" si="569"/>
        <v>9.4700000000000006E-2</v>
      </c>
      <c r="U954" s="121">
        <f t="shared" si="576"/>
        <v>2</v>
      </c>
      <c r="V954" s="121">
        <v>252</v>
      </c>
      <c r="W954" s="120">
        <f t="shared" si="561"/>
        <v>1.0007183559999999</v>
      </c>
      <c r="X954" s="113">
        <f t="shared" si="562"/>
        <v>6.6151349999999998E-2</v>
      </c>
      <c r="Y954" s="113">
        <f t="shared" si="563"/>
        <v>0</v>
      </c>
      <c r="Z954" s="126" t="str">
        <f t="shared" si="572"/>
        <v>A+J=</v>
      </c>
      <c r="AA954" s="118">
        <f t="shared" si="57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64"/>
        <v>45192</v>
      </c>
      <c r="B955" s="113">
        <f t="shared" si="556"/>
        <v>92.196485800000005</v>
      </c>
      <c r="C955" s="183">
        <f t="shared" si="574"/>
        <v>75.718749066456894</v>
      </c>
      <c r="D955" s="114">
        <f t="shared" si="565"/>
        <v>6667.94</v>
      </c>
      <c r="E955" s="115">
        <f t="shared" si="578"/>
        <v>6683.28</v>
      </c>
      <c r="F955" s="116">
        <f t="shared" si="579"/>
        <v>45158</v>
      </c>
      <c r="G955" s="117">
        <f t="shared" si="557"/>
        <v>2.3005605929267148E-3</v>
      </c>
      <c r="H955" s="118">
        <f t="shared" si="570"/>
        <v>45219</v>
      </c>
      <c r="I955" s="118">
        <f t="shared" si="558"/>
        <v>45219</v>
      </c>
      <c r="J955" s="119">
        <f t="shared" si="566"/>
        <v>21</v>
      </c>
      <c r="K955" s="119">
        <f t="shared" si="581"/>
        <v>3</v>
      </c>
      <c r="L955" s="8">
        <f t="shared" si="567"/>
        <v>1.0003283199999999</v>
      </c>
      <c r="M955" s="120">
        <f t="shared" si="580"/>
        <v>1.0011996999999999</v>
      </c>
      <c r="N955" s="120">
        <f t="shared" si="575"/>
        <v>1.2159076057027556</v>
      </c>
      <c r="O955" s="113">
        <f t="shared" si="577"/>
        <v>1.2163068100000001</v>
      </c>
      <c r="P955" s="113">
        <f t="shared" si="559"/>
        <v>92.09723013</v>
      </c>
      <c r="Q955" s="167">
        <f t="shared" si="571"/>
        <v>0</v>
      </c>
      <c r="R955" s="168">
        <f t="shared" si="568"/>
        <v>0</v>
      </c>
      <c r="S955" s="113">
        <f t="shared" si="560"/>
        <v>0</v>
      </c>
      <c r="T955" s="123">
        <f t="shared" si="569"/>
        <v>9.4700000000000006E-2</v>
      </c>
      <c r="U955" s="121">
        <f t="shared" si="576"/>
        <v>3</v>
      </c>
      <c r="V955" s="121">
        <v>252</v>
      </c>
      <c r="W955" s="120">
        <f t="shared" si="561"/>
        <v>1.001077727</v>
      </c>
      <c r="X955" s="113">
        <f t="shared" si="562"/>
        <v>9.9255670000000004E-2</v>
      </c>
      <c r="Y955" s="113">
        <f t="shared" si="563"/>
        <v>0</v>
      </c>
      <c r="Z955" s="126" t="str">
        <f t="shared" si="572"/>
        <v>A+J=</v>
      </c>
      <c r="AA955" s="118">
        <f t="shared" si="57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64"/>
        <v>45193</v>
      </c>
      <c r="B956" s="113">
        <f t="shared" si="556"/>
        <v>92.196485800000005</v>
      </c>
      <c r="C956" s="183">
        <f t="shared" si="574"/>
        <v>75.718749066456894</v>
      </c>
      <c r="D956" s="114">
        <f t="shared" si="565"/>
        <v>6667.94</v>
      </c>
      <c r="E956" s="115">
        <f t="shared" si="578"/>
        <v>6683.28</v>
      </c>
      <c r="F956" s="116">
        <f t="shared" si="579"/>
        <v>45158</v>
      </c>
      <c r="G956" s="117">
        <f t="shared" si="557"/>
        <v>2.3005605929267148E-3</v>
      </c>
      <c r="H956" s="118">
        <f t="shared" si="570"/>
        <v>45219</v>
      </c>
      <c r="I956" s="118">
        <f t="shared" si="558"/>
        <v>45219</v>
      </c>
      <c r="J956" s="119">
        <f t="shared" si="566"/>
        <v>21</v>
      </c>
      <c r="K956" s="119">
        <f t="shared" si="581"/>
        <v>3</v>
      </c>
      <c r="L956" s="8">
        <f t="shared" si="567"/>
        <v>1.0003283199999999</v>
      </c>
      <c r="M956" s="120">
        <f t="shared" si="580"/>
        <v>1.0011996999999999</v>
      </c>
      <c r="N956" s="120">
        <f t="shared" si="575"/>
        <v>1.2159076057027556</v>
      </c>
      <c r="O956" s="113">
        <f t="shared" si="577"/>
        <v>1.2163068100000001</v>
      </c>
      <c r="P956" s="113">
        <f t="shared" si="559"/>
        <v>92.09723013</v>
      </c>
      <c r="Q956" s="167">
        <f t="shared" si="571"/>
        <v>0</v>
      </c>
      <c r="R956" s="168">
        <f t="shared" si="568"/>
        <v>0</v>
      </c>
      <c r="S956" s="113">
        <f t="shared" si="560"/>
        <v>0</v>
      </c>
      <c r="T956" s="123">
        <f t="shared" si="569"/>
        <v>9.4700000000000006E-2</v>
      </c>
      <c r="U956" s="121">
        <f t="shared" si="576"/>
        <v>3</v>
      </c>
      <c r="V956" s="121">
        <v>252</v>
      </c>
      <c r="W956" s="120">
        <f t="shared" si="561"/>
        <v>1.001077727</v>
      </c>
      <c r="X956" s="113">
        <f t="shared" si="562"/>
        <v>9.9255670000000004E-2</v>
      </c>
      <c r="Y956" s="113">
        <f t="shared" si="563"/>
        <v>0</v>
      </c>
      <c r="Z956" s="126" t="str">
        <f t="shared" si="572"/>
        <v>A+J=</v>
      </c>
      <c r="AA956" s="118">
        <f t="shared" si="57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64"/>
        <v>45194</v>
      </c>
      <c r="B957" s="113">
        <f t="shared" si="556"/>
        <v>92.196485800000005</v>
      </c>
      <c r="C957" s="183">
        <f t="shared" si="574"/>
        <v>75.718749066456894</v>
      </c>
      <c r="D957" s="114">
        <f t="shared" si="565"/>
        <v>6667.94</v>
      </c>
      <c r="E957" s="115">
        <f t="shared" si="578"/>
        <v>6683.28</v>
      </c>
      <c r="F957" s="116">
        <f t="shared" si="579"/>
        <v>45158</v>
      </c>
      <c r="G957" s="117">
        <f t="shared" si="557"/>
        <v>2.3005605929267148E-3</v>
      </c>
      <c r="H957" s="118">
        <f t="shared" si="570"/>
        <v>45219</v>
      </c>
      <c r="I957" s="118">
        <f t="shared" si="558"/>
        <v>45219</v>
      </c>
      <c r="J957" s="119">
        <f t="shared" si="566"/>
        <v>21</v>
      </c>
      <c r="K957" s="119">
        <f t="shared" si="581"/>
        <v>3</v>
      </c>
      <c r="L957" s="8">
        <f t="shared" si="567"/>
        <v>1.0003283199999999</v>
      </c>
      <c r="M957" s="120">
        <f t="shared" si="580"/>
        <v>1.0011996999999999</v>
      </c>
      <c r="N957" s="120">
        <f t="shared" si="575"/>
        <v>1.2159076057027556</v>
      </c>
      <c r="O957" s="113">
        <f t="shared" si="577"/>
        <v>1.2163068100000001</v>
      </c>
      <c r="P957" s="113">
        <f t="shared" si="559"/>
        <v>92.09723013</v>
      </c>
      <c r="Q957" s="167">
        <f t="shared" si="571"/>
        <v>0</v>
      </c>
      <c r="R957" s="168">
        <f t="shared" si="568"/>
        <v>0</v>
      </c>
      <c r="S957" s="113">
        <f t="shared" si="560"/>
        <v>0</v>
      </c>
      <c r="T957" s="123">
        <f t="shared" si="569"/>
        <v>9.4700000000000006E-2</v>
      </c>
      <c r="U957" s="121">
        <f t="shared" si="576"/>
        <v>3</v>
      </c>
      <c r="V957" s="121">
        <v>252</v>
      </c>
      <c r="W957" s="120">
        <f t="shared" si="561"/>
        <v>1.001077727</v>
      </c>
      <c r="X957" s="113">
        <f t="shared" si="562"/>
        <v>9.9255670000000004E-2</v>
      </c>
      <c r="Y957" s="113">
        <f t="shared" si="563"/>
        <v>0</v>
      </c>
      <c r="Z957" s="126" t="str">
        <f t="shared" si="572"/>
        <v>A+J=</v>
      </c>
      <c r="AA957" s="118">
        <f t="shared" si="57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64"/>
        <v>45195</v>
      </c>
      <c r="B958" s="113">
        <f t="shared" si="556"/>
        <v>92.239687490000009</v>
      </c>
      <c r="C958" s="183">
        <f t="shared" si="574"/>
        <v>75.718749066456894</v>
      </c>
      <c r="D958" s="114">
        <f t="shared" si="565"/>
        <v>6667.94</v>
      </c>
      <c r="E958" s="115">
        <f t="shared" si="578"/>
        <v>6683.28</v>
      </c>
      <c r="F958" s="116">
        <f t="shared" si="579"/>
        <v>45158</v>
      </c>
      <c r="G958" s="117">
        <f t="shared" si="557"/>
        <v>2.3005605929267148E-3</v>
      </c>
      <c r="H958" s="118">
        <f t="shared" si="570"/>
        <v>45219</v>
      </c>
      <c r="I958" s="118">
        <f t="shared" si="558"/>
        <v>45219</v>
      </c>
      <c r="J958" s="119">
        <f t="shared" si="566"/>
        <v>21</v>
      </c>
      <c r="K958" s="119">
        <f t="shared" si="581"/>
        <v>4</v>
      </c>
      <c r="L958" s="8">
        <f t="shared" si="567"/>
        <v>1.0004377900000001</v>
      </c>
      <c r="M958" s="120">
        <f t="shared" si="580"/>
        <v>1.0011996999999999</v>
      </c>
      <c r="N958" s="120">
        <f t="shared" si="575"/>
        <v>1.2159076057027556</v>
      </c>
      <c r="O958" s="113">
        <f t="shared" si="577"/>
        <v>1.2164399100000001</v>
      </c>
      <c r="P958" s="113">
        <f t="shared" si="559"/>
        <v>92.107308290000006</v>
      </c>
      <c r="Q958" s="167">
        <f t="shared" si="571"/>
        <v>0</v>
      </c>
      <c r="R958" s="168">
        <f t="shared" si="568"/>
        <v>0</v>
      </c>
      <c r="S958" s="113">
        <f t="shared" si="560"/>
        <v>0</v>
      </c>
      <c r="T958" s="123">
        <f t="shared" si="569"/>
        <v>9.4700000000000006E-2</v>
      </c>
      <c r="U958" s="121">
        <f t="shared" si="576"/>
        <v>4</v>
      </c>
      <c r="V958" s="121">
        <v>252</v>
      </c>
      <c r="W958" s="120">
        <f t="shared" si="561"/>
        <v>1.0014372279999999</v>
      </c>
      <c r="X958" s="113">
        <f t="shared" si="562"/>
        <v>0.1323792</v>
      </c>
      <c r="Y958" s="113">
        <f t="shared" si="563"/>
        <v>0</v>
      </c>
      <c r="Z958" s="126" t="str">
        <f t="shared" si="572"/>
        <v>A+J=</v>
      </c>
      <c r="AA958" s="118">
        <f t="shared" si="57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5">
      <c r="A959" s="182">
        <f t="shared" si="564"/>
        <v>45196</v>
      </c>
      <c r="B959" s="183">
        <f t="shared" si="556"/>
        <v>92.282909739999994</v>
      </c>
      <c r="C959" s="183">
        <f t="shared" si="574"/>
        <v>75.718749066456894</v>
      </c>
      <c r="D959" s="184">
        <f t="shared" si="565"/>
        <v>6667.94</v>
      </c>
      <c r="E959" s="185">
        <f t="shared" si="578"/>
        <v>6683.28</v>
      </c>
      <c r="F959" s="186">
        <f t="shared" si="579"/>
        <v>45158</v>
      </c>
      <c r="G959" s="187">
        <f t="shared" si="557"/>
        <v>2.3005605929267148E-3</v>
      </c>
      <c r="H959" s="182">
        <f t="shared" si="570"/>
        <v>45219</v>
      </c>
      <c r="I959" s="182">
        <f t="shared" si="558"/>
        <v>45219</v>
      </c>
      <c r="J959" s="188">
        <f t="shared" si="566"/>
        <v>21</v>
      </c>
      <c r="K959" s="188">
        <f t="shared" si="581"/>
        <v>5</v>
      </c>
      <c r="L959" s="183">
        <f t="shared" si="567"/>
        <v>1.00054727</v>
      </c>
      <c r="M959" s="189">
        <f t="shared" si="580"/>
        <v>1.0011996999999999</v>
      </c>
      <c r="N959" s="189">
        <f t="shared" si="575"/>
        <v>1.2159076057027556</v>
      </c>
      <c r="O959" s="183">
        <f t="shared" si="577"/>
        <v>1.2165730299999999</v>
      </c>
      <c r="P959" s="183">
        <f t="shared" si="559"/>
        <v>92.117387969999996</v>
      </c>
      <c r="Q959" s="190">
        <f t="shared" si="571"/>
        <v>0</v>
      </c>
      <c r="R959" s="191">
        <f t="shared" si="568"/>
        <v>0</v>
      </c>
      <c r="S959" s="183">
        <f t="shared" si="560"/>
        <v>0</v>
      </c>
      <c r="T959" s="192">
        <f t="shared" si="569"/>
        <v>9.4700000000000006E-2</v>
      </c>
      <c r="U959" s="190">
        <f t="shared" si="576"/>
        <v>5</v>
      </c>
      <c r="V959" s="190">
        <v>252</v>
      </c>
      <c r="W959" s="189">
        <f t="shared" si="561"/>
        <v>1.001796857</v>
      </c>
      <c r="X959" s="183">
        <f t="shared" si="562"/>
        <v>0.16552177000000001</v>
      </c>
      <c r="Y959" s="183">
        <f t="shared" si="563"/>
        <v>0</v>
      </c>
      <c r="Z959" s="193" t="str">
        <f t="shared" si="572"/>
        <v>A+J=</v>
      </c>
      <c r="AA959" s="182">
        <f t="shared" si="57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64"/>
        <v>45197</v>
      </c>
      <c r="B960" s="113">
        <f t="shared" si="556"/>
        <v>92.326151980000006</v>
      </c>
      <c r="C960" s="183">
        <f t="shared" si="574"/>
        <v>75.718749066456894</v>
      </c>
      <c r="D960" s="114">
        <f t="shared" si="565"/>
        <v>6667.94</v>
      </c>
      <c r="E960" s="115">
        <f t="shared" si="578"/>
        <v>6683.28</v>
      </c>
      <c r="F960" s="116">
        <f t="shared" si="579"/>
        <v>45158</v>
      </c>
      <c r="G960" s="117">
        <f t="shared" si="557"/>
        <v>2.3005605929267148E-3</v>
      </c>
      <c r="H960" s="118">
        <f t="shared" si="570"/>
        <v>45219</v>
      </c>
      <c r="I960" s="118">
        <f t="shared" si="558"/>
        <v>45219</v>
      </c>
      <c r="J960" s="119">
        <f t="shared" si="566"/>
        <v>21</v>
      </c>
      <c r="K960" s="119">
        <f t="shared" si="581"/>
        <v>6</v>
      </c>
      <c r="L960" s="8">
        <f t="shared" si="567"/>
        <v>1.00065676</v>
      </c>
      <c r="M960" s="120">
        <f t="shared" si="580"/>
        <v>1.0011996999999999</v>
      </c>
      <c r="N960" s="120">
        <f t="shared" si="575"/>
        <v>1.2159076057027556</v>
      </c>
      <c r="O960" s="113">
        <f t="shared" si="577"/>
        <v>1.21670616</v>
      </c>
      <c r="P960" s="113">
        <f t="shared" si="559"/>
        <v>92.127468410000006</v>
      </c>
      <c r="Q960" s="167">
        <f t="shared" si="571"/>
        <v>0</v>
      </c>
      <c r="R960" s="168">
        <f t="shared" si="568"/>
        <v>0</v>
      </c>
      <c r="S960" s="113">
        <f t="shared" si="560"/>
        <v>0</v>
      </c>
      <c r="T960" s="123">
        <f t="shared" si="569"/>
        <v>9.4700000000000006E-2</v>
      </c>
      <c r="U960" s="121">
        <f t="shared" si="576"/>
        <v>6</v>
      </c>
      <c r="V960" s="121">
        <v>252</v>
      </c>
      <c r="W960" s="120">
        <f t="shared" si="561"/>
        <v>1.0021566159999999</v>
      </c>
      <c r="X960" s="113">
        <f t="shared" si="562"/>
        <v>0.19868357</v>
      </c>
      <c r="Y960" s="113">
        <f t="shared" si="563"/>
        <v>0</v>
      </c>
      <c r="Z960" s="126" t="str">
        <f t="shared" si="572"/>
        <v>A+J=</v>
      </c>
      <c r="AA960" s="118">
        <f t="shared" si="57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64"/>
        <v>45198</v>
      </c>
      <c r="B961" s="113">
        <f t="shared" si="556"/>
        <v>92.369414119999988</v>
      </c>
      <c r="C961" s="183">
        <f t="shared" si="574"/>
        <v>75.718749066456894</v>
      </c>
      <c r="D961" s="114">
        <f t="shared" si="565"/>
        <v>6667.94</v>
      </c>
      <c r="E961" s="115">
        <f t="shared" si="578"/>
        <v>6683.28</v>
      </c>
      <c r="F961" s="116">
        <f t="shared" si="579"/>
        <v>45158</v>
      </c>
      <c r="G961" s="117">
        <f t="shared" si="557"/>
        <v>2.3005605929267148E-3</v>
      </c>
      <c r="H961" s="118">
        <f t="shared" si="570"/>
        <v>45219</v>
      </c>
      <c r="I961" s="118">
        <f t="shared" si="558"/>
        <v>45219</v>
      </c>
      <c r="J961" s="119">
        <f t="shared" si="566"/>
        <v>21</v>
      </c>
      <c r="K961" s="119">
        <f t="shared" si="581"/>
        <v>7</v>
      </c>
      <c r="L961" s="8">
        <f t="shared" si="567"/>
        <v>1.00076626</v>
      </c>
      <c r="M961" s="120">
        <f t="shared" si="580"/>
        <v>1.0011996999999999</v>
      </c>
      <c r="N961" s="120">
        <f t="shared" si="575"/>
        <v>1.2159076057027556</v>
      </c>
      <c r="O961" s="113">
        <f t="shared" si="577"/>
        <v>1.2168393</v>
      </c>
      <c r="P961" s="113">
        <f t="shared" si="559"/>
        <v>92.137549609999994</v>
      </c>
      <c r="Q961" s="167">
        <f t="shared" si="571"/>
        <v>0</v>
      </c>
      <c r="R961" s="168">
        <f t="shared" si="568"/>
        <v>0</v>
      </c>
      <c r="S961" s="113">
        <f t="shared" si="560"/>
        <v>0</v>
      </c>
      <c r="T961" s="123">
        <f t="shared" si="569"/>
        <v>9.4700000000000006E-2</v>
      </c>
      <c r="U961" s="121">
        <f t="shared" si="576"/>
        <v>7</v>
      </c>
      <c r="V961" s="121">
        <v>252</v>
      </c>
      <c r="W961" s="120">
        <f t="shared" si="561"/>
        <v>1.0025165039999999</v>
      </c>
      <c r="X961" s="113">
        <f t="shared" si="562"/>
        <v>0.23186451</v>
      </c>
      <c r="Y961" s="113">
        <f t="shared" si="563"/>
        <v>0</v>
      </c>
      <c r="Z961" s="126" t="str">
        <f t="shared" si="572"/>
        <v>A+J=</v>
      </c>
      <c r="AA961" s="118">
        <f t="shared" si="57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64"/>
        <v>45199</v>
      </c>
      <c r="B962" s="113">
        <f t="shared" si="556"/>
        <v>92.41269767</v>
      </c>
      <c r="C962" s="183">
        <f t="shared" si="574"/>
        <v>75.718749066456894</v>
      </c>
      <c r="D962" s="114">
        <f t="shared" si="565"/>
        <v>6667.94</v>
      </c>
      <c r="E962" s="115">
        <f t="shared" si="578"/>
        <v>6683.28</v>
      </c>
      <c r="F962" s="116">
        <f t="shared" si="579"/>
        <v>45158</v>
      </c>
      <c r="G962" s="117">
        <f t="shared" si="557"/>
        <v>2.3005605929267148E-3</v>
      </c>
      <c r="H962" s="118">
        <f t="shared" si="570"/>
        <v>45219</v>
      </c>
      <c r="I962" s="118">
        <f t="shared" si="558"/>
        <v>45219</v>
      </c>
      <c r="J962" s="119">
        <f t="shared" si="566"/>
        <v>21</v>
      </c>
      <c r="K962" s="119">
        <f t="shared" si="581"/>
        <v>8</v>
      </c>
      <c r="L962" s="8">
        <f t="shared" si="567"/>
        <v>1.0008757800000001</v>
      </c>
      <c r="M962" s="120">
        <f t="shared" si="580"/>
        <v>1.0011996999999999</v>
      </c>
      <c r="N962" s="120">
        <f t="shared" si="575"/>
        <v>1.2159076057027556</v>
      </c>
      <c r="O962" s="113">
        <f t="shared" si="577"/>
        <v>1.21697247</v>
      </c>
      <c r="P962" s="113">
        <f t="shared" si="559"/>
        <v>92.147633069999998</v>
      </c>
      <c r="Q962" s="167">
        <f t="shared" si="571"/>
        <v>0</v>
      </c>
      <c r="R962" s="168">
        <f t="shared" si="568"/>
        <v>0</v>
      </c>
      <c r="S962" s="113">
        <f t="shared" si="560"/>
        <v>0</v>
      </c>
      <c r="T962" s="123">
        <f t="shared" si="569"/>
        <v>9.4700000000000006E-2</v>
      </c>
      <c r="U962" s="121">
        <f t="shared" si="576"/>
        <v>8</v>
      </c>
      <c r="V962" s="121">
        <v>252</v>
      </c>
      <c r="W962" s="120">
        <f t="shared" si="561"/>
        <v>1.0028765209999999</v>
      </c>
      <c r="X962" s="113">
        <f t="shared" si="562"/>
        <v>0.26506459999999998</v>
      </c>
      <c r="Y962" s="113">
        <f t="shared" si="563"/>
        <v>0</v>
      </c>
      <c r="Z962" s="126" t="str">
        <f t="shared" si="572"/>
        <v>A+J=</v>
      </c>
      <c r="AA962" s="118">
        <f t="shared" si="57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64"/>
        <v>45200</v>
      </c>
      <c r="B963" s="113">
        <f t="shared" si="556"/>
        <v>92.41269767</v>
      </c>
      <c r="C963" s="183">
        <f t="shared" si="574"/>
        <v>75.718749066456894</v>
      </c>
      <c r="D963" s="114">
        <f t="shared" si="565"/>
        <v>6667.94</v>
      </c>
      <c r="E963" s="115">
        <f t="shared" si="578"/>
        <v>6683.28</v>
      </c>
      <c r="F963" s="116">
        <f t="shared" si="579"/>
        <v>45158</v>
      </c>
      <c r="G963" s="117">
        <f t="shared" si="557"/>
        <v>2.3005605929267148E-3</v>
      </c>
      <c r="H963" s="118">
        <f t="shared" si="570"/>
        <v>45219</v>
      </c>
      <c r="I963" s="118">
        <f t="shared" si="558"/>
        <v>45219</v>
      </c>
      <c r="J963" s="119">
        <f t="shared" si="566"/>
        <v>21</v>
      </c>
      <c r="K963" s="119">
        <f t="shared" si="581"/>
        <v>8</v>
      </c>
      <c r="L963" s="8">
        <f t="shared" si="567"/>
        <v>1.0008757800000001</v>
      </c>
      <c r="M963" s="120">
        <f t="shared" si="580"/>
        <v>1.0011996999999999</v>
      </c>
      <c r="N963" s="120">
        <f t="shared" si="575"/>
        <v>1.2159076057027556</v>
      </c>
      <c r="O963" s="113">
        <f t="shared" si="577"/>
        <v>1.21697247</v>
      </c>
      <c r="P963" s="113">
        <f t="shared" si="559"/>
        <v>92.147633069999998</v>
      </c>
      <c r="Q963" s="167">
        <f t="shared" si="571"/>
        <v>0</v>
      </c>
      <c r="R963" s="168">
        <f t="shared" si="568"/>
        <v>0</v>
      </c>
      <c r="S963" s="113">
        <f t="shared" si="560"/>
        <v>0</v>
      </c>
      <c r="T963" s="123">
        <f t="shared" si="569"/>
        <v>9.4700000000000006E-2</v>
      </c>
      <c r="U963" s="121">
        <f t="shared" si="576"/>
        <v>8</v>
      </c>
      <c r="V963" s="121">
        <v>252</v>
      </c>
      <c r="W963" s="120">
        <f t="shared" si="561"/>
        <v>1.0028765209999999</v>
      </c>
      <c r="X963" s="113">
        <f t="shared" si="562"/>
        <v>0.26506459999999998</v>
      </c>
      <c r="Y963" s="113">
        <f t="shared" si="563"/>
        <v>0</v>
      </c>
      <c r="Z963" s="126" t="str">
        <f t="shared" si="572"/>
        <v>A+J=</v>
      </c>
      <c r="AA963" s="118">
        <f t="shared" si="57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64"/>
        <v>45201</v>
      </c>
      <c r="B964" s="113">
        <f t="shared" si="556"/>
        <v>92.41269767</v>
      </c>
      <c r="C964" s="183">
        <f t="shared" si="574"/>
        <v>75.718749066456894</v>
      </c>
      <c r="D964" s="114">
        <f t="shared" si="565"/>
        <v>6667.94</v>
      </c>
      <c r="E964" s="115">
        <f t="shared" si="578"/>
        <v>6683.28</v>
      </c>
      <c r="F964" s="116">
        <f t="shared" si="579"/>
        <v>45158</v>
      </c>
      <c r="G964" s="117">
        <f t="shared" si="557"/>
        <v>2.3005605929267148E-3</v>
      </c>
      <c r="H964" s="118">
        <f t="shared" si="570"/>
        <v>45219</v>
      </c>
      <c r="I964" s="118">
        <f t="shared" si="558"/>
        <v>45219</v>
      </c>
      <c r="J964" s="119">
        <f t="shared" si="566"/>
        <v>21</v>
      </c>
      <c r="K964" s="119">
        <f t="shared" si="581"/>
        <v>8</v>
      </c>
      <c r="L964" s="8">
        <f t="shared" si="567"/>
        <v>1.0008757800000001</v>
      </c>
      <c r="M964" s="120">
        <f t="shared" si="580"/>
        <v>1.0011996999999999</v>
      </c>
      <c r="N964" s="120">
        <f t="shared" si="575"/>
        <v>1.2159076057027556</v>
      </c>
      <c r="O964" s="113">
        <f t="shared" si="577"/>
        <v>1.21697247</v>
      </c>
      <c r="P964" s="113">
        <f t="shared" si="559"/>
        <v>92.147633069999998</v>
      </c>
      <c r="Q964" s="167">
        <f t="shared" si="571"/>
        <v>0</v>
      </c>
      <c r="R964" s="168">
        <f t="shared" si="568"/>
        <v>0</v>
      </c>
      <c r="S964" s="113">
        <f t="shared" si="560"/>
        <v>0</v>
      </c>
      <c r="T964" s="123">
        <f t="shared" si="569"/>
        <v>9.4700000000000006E-2</v>
      </c>
      <c r="U964" s="121">
        <f t="shared" si="576"/>
        <v>8</v>
      </c>
      <c r="V964" s="121">
        <v>252</v>
      </c>
      <c r="W964" s="120">
        <f t="shared" si="561"/>
        <v>1.0028765209999999</v>
      </c>
      <c r="X964" s="113">
        <f t="shared" si="562"/>
        <v>0.26506459999999998</v>
      </c>
      <c r="Y964" s="113">
        <f t="shared" si="563"/>
        <v>0</v>
      </c>
      <c r="Z964" s="126" t="str">
        <f t="shared" si="572"/>
        <v>A+J=</v>
      </c>
      <c r="AA964" s="118">
        <f t="shared" si="57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64"/>
        <v>45202</v>
      </c>
      <c r="B965" s="113">
        <f t="shared" si="556"/>
        <v>92.455999700000007</v>
      </c>
      <c r="C965" s="183">
        <f t="shared" si="574"/>
        <v>75.718749066456894</v>
      </c>
      <c r="D965" s="114">
        <f t="shared" si="565"/>
        <v>6667.94</v>
      </c>
      <c r="E965" s="115">
        <f t="shared" si="578"/>
        <v>6683.28</v>
      </c>
      <c r="F965" s="116">
        <f t="shared" si="579"/>
        <v>45158</v>
      </c>
      <c r="G965" s="117">
        <f t="shared" si="557"/>
        <v>2.3005605929267148E-3</v>
      </c>
      <c r="H965" s="118">
        <f t="shared" si="570"/>
        <v>45219</v>
      </c>
      <c r="I965" s="118">
        <f t="shared" si="558"/>
        <v>45219</v>
      </c>
      <c r="J965" s="119">
        <f t="shared" si="566"/>
        <v>21</v>
      </c>
      <c r="K965" s="119">
        <f t="shared" si="581"/>
        <v>9</v>
      </c>
      <c r="L965" s="8">
        <f t="shared" si="567"/>
        <v>1.0009853</v>
      </c>
      <c r="M965" s="120">
        <f t="shared" si="580"/>
        <v>1.0011996999999999</v>
      </c>
      <c r="N965" s="120">
        <f t="shared" si="575"/>
        <v>1.2159076057027556</v>
      </c>
      <c r="O965" s="113">
        <f t="shared" si="577"/>
        <v>1.21710563</v>
      </c>
      <c r="P965" s="113">
        <f t="shared" si="559"/>
        <v>92.157715780000004</v>
      </c>
      <c r="Q965" s="167">
        <f t="shared" si="571"/>
        <v>0</v>
      </c>
      <c r="R965" s="168">
        <f t="shared" si="568"/>
        <v>0</v>
      </c>
      <c r="S965" s="113">
        <f t="shared" si="560"/>
        <v>0</v>
      </c>
      <c r="T965" s="123">
        <f t="shared" si="569"/>
        <v>9.4700000000000006E-2</v>
      </c>
      <c r="U965" s="121">
        <f t="shared" si="576"/>
        <v>9</v>
      </c>
      <c r="V965" s="121">
        <v>252</v>
      </c>
      <c r="W965" s="120">
        <f t="shared" si="561"/>
        <v>1.003236668</v>
      </c>
      <c r="X965" s="113">
        <f t="shared" si="562"/>
        <v>0.29828391999999998</v>
      </c>
      <c r="Y965" s="113">
        <f t="shared" si="563"/>
        <v>0</v>
      </c>
      <c r="Z965" s="126" t="str">
        <f t="shared" si="572"/>
        <v>A+J=</v>
      </c>
      <c r="AA965" s="118">
        <f t="shared" si="57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64"/>
        <v>45203</v>
      </c>
      <c r="B966" s="113">
        <f t="shared" si="556"/>
        <v>92.499323170000011</v>
      </c>
      <c r="C966" s="183">
        <f t="shared" si="574"/>
        <v>75.718749066456894</v>
      </c>
      <c r="D966" s="114">
        <f t="shared" si="565"/>
        <v>6667.94</v>
      </c>
      <c r="E966" s="115">
        <f t="shared" si="578"/>
        <v>6683.28</v>
      </c>
      <c r="F966" s="116">
        <f t="shared" si="579"/>
        <v>45158</v>
      </c>
      <c r="G966" s="117">
        <f t="shared" si="557"/>
        <v>2.3005605929267148E-3</v>
      </c>
      <c r="H966" s="118">
        <f t="shared" si="570"/>
        <v>45219</v>
      </c>
      <c r="I966" s="118">
        <f t="shared" si="558"/>
        <v>45219</v>
      </c>
      <c r="J966" s="119">
        <f t="shared" si="566"/>
        <v>21</v>
      </c>
      <c r="K966" s="119">
        <f t="shared" si="581"/>
        <v>10</v>
      </c>
      <c r="L966" s="8">
        <f t="shared" si="567"/>
        <v>1.0010948399999999</v>
      </c>
      <c r="M966" s="120">
        <f t="shared" si="580"/>
        <v>1.0011996999999999</v>
      </c>
      <c r="N966" s="120">
        <f t="shared" si="575"/>
        <v>1.2159076057027556</v>
      </c>
      <c r="O966" s="113">
        <f t="shared" si="577"/>
        <v>1.2172388199999999</v>
      </c>
      <c r="P966" s="113">
        <f t="shared" si="559"/>
        <v>92.167800760000006</v>
      </c>
      <c r="Q966" s="167">
        <f t="shared" si="571"/>
        <v>0</v>
      </c>
      <c r="R966" s="168">
        <f t="shared" si="568"/>
        <v>0</v>
      </c>
      <c r="S966" s="113">
        <f t="shared" si="560"/>
        <v>0</v>
      </c>
      <c r="T966" s="123">
        <f t="shared" si="569"/>
        <v>9.4700000000000006E-2</v>
      </c>
      <c r="U966" s="121">
        <f t="shared" si="576"/>
        <v>10</v>
      </c>
      <c r="V966" s="121">
        <v>252</v>
      </c>
      <c r="W966" s="120">
        <f t="shared" si="561"/>
        <v>1.0035969440000001</v>
      </c>
      <c r="X966" s="113">
        <f t="shared" si="562"/>
        <v>0.33152240999999999</v>
      </c>
      <c r="Y966" s="113">
        <f t="shared" si="563"/>
        <v>0</v>
      </c>
      <c r="Z966" s="126" t="str">
        <f t="shared" si="572"/>
        <v>A+J=</v>
      </c>
      <c r="AA966" s="118">
        <f t="shared" si="57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64"/>
        <v>45204</v>
      </c>
      <c r="B967" s="113">
        <f t="shared" si="556"/>
        <v>92.542667320000007</v>
      </c>
      <c r="C967" s="183">
        <f t="shared" si="574"/>
        <v>75.718749066456894</v>
      </c>
      <c r="D967" s="114">
        <f t="shared" si="565"/>
        <v>6667.94</v>
      </c>
      <c r="E967" s="115">
        <f t="shared" si="578"/>
        <v>6683.28</v>
      </c>
      <c r="F967" s="116">
        <f t="shared" si="579"/>
        <v>45158</v>
      </c>
      <c r="G967" s="117">
        <f t="shared" si="557"/>
        <v>2.3005605929267148E-3</v>
      </c>
      <c r="H967" s="118">
        <f t="shared" si="570"/>
        <v>45219</v>
      </c>
      <c r="I967" s="118">
        <f t="shared" si="558"/>
        <v>45219</v>
      </c>
      <c r="J967" s="119">
        <f t="shared" si="566"/>
        <v>21</v>
      </c>
      <c r="K967" s="119">
        <f t="shared" si="581"/>
        <v>11</v>
      </c>
      <c r="L967" s="8">
        <f t="shared" si="567"/>
        <v>1.0012043900000001</v>
      </c>
      <c r="M967" s="120">
        <f t="shared" si="580"/>
        <v>1.0011996999999999</v>
      </c>
      <c r="N967" s="120">
        <f t="shared" si="575"/>
        <v>1.2159076057027556</v>
      </c>
      <c r="O967" s="113">
        <f t="shared" si="577"/>
        <v>1.2173720299999999</v>
      </c>
      <c r="P967" s="113">
        <f t="shared" si="559"/>
        <v>92.177887260000006</v>
      </c>
      <c r="Q967" s="167">
        <f t="shared" si="571"/>
        <v>0</v>
      </c>
      <c r="R967" s="168">
        <f t="shared" si="568"/>
        <v>0</v>
      </c>
      <c r="S967" s="113">
        <f t="shared" si="560"/>
        <v>0</v>
      </c>
      <c r="T967" s="123">
        <f t="shared" si="569"/>
        <v>9.4700000000000006E-2</v>
      </c>
      <c r="U967" s="121">
        <f t="shared" si="576"/>
        <v>11</v>
      </c>
      <c r="V967" s="121">
        <v>252</v>
      </c>
      <c r="W967" s="120">
        <f t="shared" si="561"/>
        <v>1.003957349</v>
      </c>
      <c r="X967" s="113">
        <f t="shared" si="562"/>
        <v>0.36478006000000002</v>
      </c>
      <c r="Y967" s="113">
        <f t="shared" si="563"/>
        <v>0</v>
      </c>
      <c r="Z967" s="126" t="str">
        <f t="shared" si="572"/>
        <v>A+J=</v>
      </c>
      <c r="AA967" s="118">
        <f t="shared" si="57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64"/>
        <v>45205</v>
      </c>
      <c r="B968" s="113">
        <f t="shared" si="556"/>
        <v>92.586030629999996</v>
      </c>
      <c r="C968" s="183">
        <f t="shared" si="574"/>
        <v>75.718749066456894</v>
      </c>
      <c r="D968" s="114">
        <f t="shared" si="565"/>
        <v>6667.94</v>
      </c>
      <c r="E968" s="115">
        <f t="shared" si="578"/>
        <v>6683.28</v>
      </c>
      <c r="F968" s="116">
        <f t="shared" si="579"/>
        <v>45158</v>
      </c>
      <c r="G968" s="117">
        <f t="shared" si="557"/>
        <v>2.3005605929267148E-3</v>
      </c>
      <c r="H968" s="118">
        <f t="shared" si="570"/>
        <v>45219</v>
      </c>
      <c r="I968" s="118">
        <f t="shared" si="558"/>
        <v>45219</v>
      </c>
      <c r="J968" s="119">
        <f t="shared" si="566"/>
        <v>21</v>
      </c>
      <c r="K968" s="119">
        <f t="shared" si="581"/>
        <v>12</v>
      </c>
      <c r="L968" s="8">
        <f t="shared" si="567"/>
        <v>1.0013139499999999</v>
      </c>
      <c r="M968" s="120">
        <f t="shared" si="580"/>
        <v>1.0011996999999999</v>
      </c>
      <c r="N968" s="120">
        <f t="shared" si="575"/>
        <v>1.2159076057027556</v>
      </c>
      <c r="O968" s="113">
        <f t="shared" si="577"/>
        <v>1.2175052399999999</v>
      </c>
      <c r="P968" s="113">
        <f t="shared" si="559"/>
        <v>92.187973749999998</v>
      </c>
      <c r="Q968" s="167">
        <f t="shared" si="571"/>
        <v>0</v>
      </c>
      <c r="R968" s="168">
        <f t="shared" si="568"/>
        <v>0</v>
      </c>
      <c r="S968" s="113">
        <f t="shared" si="560"/>
        <v>0</v>
      </c>
      <c r="T968" s="123">
        <f t="shared" si="569"/>
        <v>9.4700000000000006E-2</v>
      </c>
      <c r="U968" s="121">
        <f t="shared" si="576"/>
        <v>12</v>
      </c>
      <c r="V968" s="121">
        <v>252</v>
      </c>
      <c r="W968" s="120">
        <f t="shared" si="561"/>
        <v>1.0043178829999999</v>
      </c>
      <c r="X968" s="113">
        <f t="shared" si="562"/>
        <v>0.39805688</v>
      </c>
      <c r="Y968" s="113">
        <f t="shared" si="563"/>
        <v>0</v>
      </c>
      <c r="Z968" s="126" t="str">
        <f t="shared" si="572"/>
        <v>A+J=</v>
      </c>
      <c r="AA968" s="118">
        <f t="shared" si="57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64"/>
        <v>45206</v>
      </c>
      <c r="B969" s="113">
        <f t="shared" si="556"/>
        <v>92.62941558</v>
      </c>
      <c r="C969" s="183">
        <f t="shared" si="574"/>
        <v>75.718749066456894</v>
      </c>
      <c r="D969" s="114">
        <f t="shared" si="565"/>
        <v>6667.94</v>
      </c>
      <c r="E969" s="115">
        <f t="shared" si="578"/>
        <v>6683.28</v>
      </c>
      <c r="F969" s="116">
        <f t="shared" si="579"/>
        <v>45158</v>
      </c>
      <c r="G969" s="117">
        <f t="shared" si="557"/>
        <v>2.3005605929267148E-3</v>
      </c>
      <c r="H969" s="118">
        <f t="shared" si="570"/>
        <v>45219</v>
      </c>
      <c r="I969" s="118">
        <f t="shared" si="558"/>
        <v>45219</v>
      </c>
      <c r="J969" s="119">
        <f t="shared" si="566"/>
        <v>21</v>
      </c>
      <c r="K969" s="119">
        <f t="shared" si="581"/>
        <v>13</v>
      </c>
      <c r="L969" s="8">
        <f t="shared" si="567"/>
        <v>1.0014235300000001</v>
      </c>
      <c r="M969" s="120">
        <f t="shared" si="580"/>
        <v>1.0011996999999999</v>
      </c>
      <c r="N969" s="120">
        <f t="shared" si="575"/>
        <v>1.2159076057027556</v>
      </c>
      <c r="O969" s="113">
        <f t="shared" si="577"/>
        <v>1.21763848</v>
      </c>
      <c r="P969" s="113">
        <f t="shared" si="559"/>
        <v>92.198062519999993</v>
      </c>
      <c r="Q969" s="167">
        <f t="shared" si="571"/>
        <v>0</v>
      </c>
      <c r="R969" s="168">
        <f t="shared" si="568"/>
        <v>0</v>
      </c>
      <c r="S969" s="113">
        <f t="shared" si="560"/>
        <v>0</v>
      </c>
      <c r="T969" s="123">
        <f t="shared" si="569"/>
        <v>9.4700000000000006E-2</v>
      </c>
      <c r="U969" s="121">
        <f t="shared" si="576"/>
        <v>13</v>
      </c>
      <c r="V969" s="121">
        <v>252</v>
      </c>
      <c r="W969" s="120">
        <f t="shared" si="561"/>
        <v>1.004678548</v>
      </c>
      <c r="X969" s="113">
        <f t="shared" si="562"/>
        <v>0.43135306000000001</v>
      </c>
      <c r="Y969" s="113">
        <f t="shared" si="563"/>
        <v>0</v>
      </c>
      <c r="Z969" s="126" t="str">
        <f t="shared" si="572"/>
        <v>A+J=</v>
      </c>
      <c r="AA969" s="118">
        <f t="shared" si="57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64"/>
        <v>45207</v>
      </c>
      <c r="B970" s="113">
        <f t="shared" ref="B970:B1033" si="582">(P970+X970)</f>
        <v>92.62941558</v>
      </c>
      <c r="C970" s="183">
        <f t="shared" si="574"/>
        <v>75.718749066456894</v>
      </c>
      <c r="D970" s="114">
        <f t="shared" si="565"/>
        <v>6667.94</v>
      </c>
      <c r="E970" s="115">
        <f t="shared" si="578"/>
        <v>6683.28</v>
      </c>
      <c r="F970" s="116">
        <f t="shared" si="579"/>
        <v>45158</v>
      </c>
      <c r="G970" s="117">
        <f t="shared" ref="G970:G1033" si="583">(E970/D970)-1</f>
        <v>2.3005605929267148E-3</v>
      </c>
      <c r="H970" s="118">
        <f t="shared" si="570"/>
        <v>45219</v>
      </c>
      <c r="I970" s="118">
        <f t="shared" ref="I970:I1033" si="584">IF(A970&gt;I969,H970,I969)</f>
        <v>45219</v>
      </c>
      <c r="J970" s="119">
        <f t="shared" si="566"/>
        <v>21</v>
      </c>
      <c r="K970" s="119">
        <f t="shared" si="581"/>
        <v>13</v>
      </c>
      <c r="L970" s="8">
        <f t="shared" si="567"/>
        <v>1.0014235300000001</v>
      </c>
      <c r="M970" s="120">
        <f t="shared" si="580"/>
        <v>1.0011996999999999</v>
      </c>
      <c r="N970" s="120">
        <f t="shared" si="575"/>
        <v>1.2159076057027556</v>
      </c>
      <c r="O970" s="113">
        <f t="shared" si="577"/>
        <v>1.21763848</v>
      </c>
      <c r="P970" s="113">
        <f t="shared" ref="P970:P1033" si="585">TRUNC(C970*O970,8)</f>
        <v>92.198062519999993</v>
      </c>
      <c r="Q970" s="167">
        <f t="shared" si="571"/>
        <v>0</v>
      </c>
      <c r="R970" s="168">
        <f t="shared" si="568"/>
        <v>0</v>
      </c>
      <c r="S970" s="113">
        <f t="shared" ref="S970:S1033" si="586">IF(R970&gt;0,TRUNC(R970*P970,8),0)</f>
        <v>0</v>
      </c>
      <c r="T970" s="123">
        <f t="shared" si="569"/>
        <v>9.4700000000000006E-2</v>
      </c>
      <c r="U970" s="121">
        <f t="shared" si="576"/>
        <v>13</v>
      </c>
      <c r="V970" s="121">
        <v>252</v>
      </c>
      <c r="W970" s="120">
        <f t="shared" ref="W970:W1033" si="587">ROUND((1+T970)^TRUNC((U970/V970),9),9)</f>
        <v>1.004678548</v>
      </c>
      <c r="X970" s="113">
        <f t="shared" ref="X970:X1033" si="588">TRUNC((P970*(W970-1)),8)</f>
        <v>0.43135306000000001</v>
      </c>
      <c r="Y970" s="113">
        <f t="shared" ref="Y970:Y1033" si="589">IF(Q970&gt;0,S970+X970,0)</f>
        <v>0</v>
      </c>
      <c r="Z970" s="126" t="str">
        <f t="shared" si="572"/>
        <v>A+J=</v>
      </c>
      <c r="AA970" s="118">
        <f t="shared" si="57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90">(A970+1)</f>
        <v>45208</v>
      </c>
      <c r="B971" s="113">
        <f t="shared" si="582"/>
        <v>92.62941558</v>
      </c>
      <c r="C971" s="183">
        <f t="shared" si="574"/>
        <v>75.718749066456894</v>
      </c>
      <c r="D971" s="114">
        <f t="shared" ref="D971:D1034" si="591">IF(E971=E970,D970,E970)</f>
        <v>6667.94</v>
      </c>
      <c r="E971" s="115">
        <f t="shared" si="578"/>
        <v>6683.28</v>
      </c>
      <c r="F971" s="116">
        <f t="shared" si="579"/>
        <v>45158</v>
      </c>
      <c r="G971" s="117">
        <f t="shared" si="583"/>
        <v>2.3005605929267148E-3</v>
      </c>
      <c r="H971" s="118">
        <f t="shared" si="570"/>
        <v>45219</v>
      </c>
      <c r="I971" s="118">
        <f t="shared" si="584"/>
        <v>45219</v>
      </c>
      <c r="J971" s="119">
        <f t="shared" ref="J971:J1034" si="592">IF(I971=I970,J970,NETWORKDAYS(I970,I971,$AD$148:$AD$502)-1)</f>
        <v>21</v>
      </c>
      <c r="K971" s="119">
        <f t="shared" si="581"/>
        <v>13</v>
      </c>
      <c r="L971" s="8">
        <f t="shared" ref="L971:L1034" si="593">IF(E971&lt;D971,1,TRUNC((E971/D971)^TRUNC((K971/J971),9),8))</f>
        <v>1.0014235300000001</v>
      </c>
      <c r="M971" s="120">
        <f t="shared" si="580"/>
        <v>1.0011996999999999</v>
      </c>
      <c r="N971" s="120">
        <f t="shared" si="575"/>
        <v>1.2159076057027556</v>
      </c>
      <c r="O971" s="113">
        <f t="shared" si="577"/>
        <v>1.21763848</v>
      </c>
      <c r="P971" s="113">
        <f t="shared" si="585"/>
        <v>92.198062519999993</v>
      </c>
      <c r="Q971" s="167">
        <f t="shared" si="571"/>
        <v>0</v>
      </c>
      <c r="R971" s="168">
        <f t="shared" ref="R971:R1034" si="594">IF(Q971&gt;0,VLOOKUP($A971,$AD$10:$AI$140,6),0)</f>
        <v>0</v>
      </c>
      <c r="S971" s="113">
        <f t="shared" si="586"/>
        <v>0</v>
      </c>
      <c r="T971" s="123">
        <f t="shared" ref="T971:T1034" si="595">(T970)</f>
        <v>9.4700000000000006E-2</v>
      </c>
      <c r="U971" s="121">
        <f t="shared" si="576"/>
        <v>13</v>
      </c>
      <c r="V971" s="121">
        <v>252</v>
      </c>
      <c r="W971" s="120">
        <f t="shared" si="587"/>
        <v>1.004678548</v>
      </c>
      <c r="X971" s="113">
        <f t="shared" si="588"/>
        <v>0.43135306000000001</v>
      </c>
      <c r="Y971" s="113">
        <f t="shared" si="589"/>
        <v>0</v>
      </c>
      <c r="Z971" s="126" t="str">
        <f t="shared" si="572"/>
        <v>A+J=</v>
      </c>
      <c r="AA971" s="118">
        <f t="shared" si="57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90"/>
        <v>45209</v>
      </c>
      <c r="B972" s="113">
        <f t="shared" si="582"/>
        <v>92.672819589999989</v>
      </c>
      <c r="C972" s="183">
        <f t="shared" si="574"/>
        <v>75.718749066456894</v>
      </c>
      <c r="D972" s="114">
        <f t="shared" si="591"/>
        <v>6667.94</v>
      </c>
      <c r="E972" s="115">
        <f t="shared" si="578"/>
        <v>6683.28</v>
      </c>
      <c r="F972" s="116">
        <f t="shared" si="579"/>
        <v>45158</v>
      </c>
      <c r="G972" s="117">
        <f t="shared" si="583"/>
        <v>2.3005605929267148E-3</v>
      </c>
      <c r="H972" s="118">
        <f t="shared" ref="H972:H1035" si="596">IF(DAY(A972)=H$9,VLOOKUP(A972,AH$118:AN$450,4),H971)</f>
        <v>45219</v>
      </c>
      <c r="I972" s="118">
        <f t="shared" si="584"/>
        <v>45219</v>
      </c>
      <c r="J972" s="119">
        <f t="shared" si="592"/>
        <v>21</v>
      </c>
      <c r="K972" s="119">
        <f t="shared" si="581"/>
        <v>14</v>
      </c>
      <c r="L972" s="8">
        <f t="shared" si="593"/>
        <v>1.00153311</v>
      </c>
      <c r="M972" s="120">
        <f t="shared" si="580"/>
        <v>1.0011996999999999</v>
      </c>
      <c r="N972" s="120">
        <f t="shared" si="575"/>
        <v>1.2159076057027556</v>
      </c>
      <c r="O972" s="113">
        <f t="shared" si="577"/>
        <v>1.21777172</v>
      </c>
      <c r="P972" s="113">
        <f t="shared" si="585"/>
        <v>92.208151279999996</v>
      </c>
      <c r="Q972" s="167">
        <f t="shared" ref="Q972:Q1035" si="597">IF(VLOOKUP(A972,AD$10:AK$140,8)=VLOOKUP(A971,AD$10:AK$140,8),0,VLOOKUP(A972,AD$10:AK$140,8))</f>
        <v>0</v>
      </c>
      <c r="R972" s="168">
        <f t="shared" si="594"/>
        <v>0</v>
      </c>
      <c r="S972" s="113">
        <f t="shared" si="586"/>
        <v>0</v>
      </c>
      <c r="T972" s="123">
        <f t="shared" si="595"/>
        <v>9.4700000000000006E-2</v>
      </c>
      <c r="U972" s="121">
        <f t="shared" si="576"/>
        <v>14</v>
      </c>
      <c r="V972" s="121">
        <v>252</v>
      </c>
      <c r="W972" s="120">
        <f t="shared" si="587"/>
        <v>1.005039341</v>
      </c>
      <c r="X972" s="113">
        <f t="shared" si="588"/>
        <v>0.46466830999999997</v>
      </c>
      <c r="Y972" s="113">
        <f t="shared" si="589"/>
        <v>0</v>
      </c>
      <c r="Z972" s="126" t="str">
        <f t="shared" ref="Z972:Z1035" si="598">IF($Q971&gt;0,VLOOKUP($A971,$AD$10:$AM$140,9),Z971)</f>
        <v>A+J=</v>
      </c>
      <c r="AA972" s="118">
        <f t="shared" ref="AA972:AA1035" si="59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90"/>
        <v>45210</v>
      </c>
      <c r="B973" s="113">
        <f t="shared" si="582"/>
        <v>92.716244410000002</v>
      </c>
      <c r="C973" s="183">
        <f t="shared" si="574"/>
        <v>75.718749066456894</v>
      </c>
      <c r="D973" s="114">
        <f t="shared" si="591"/>
        <v>6667.94</v>
      </c>
      <c r="E973" s="115">
        <f t="shared" si="578"/>
        <v>6683.28</v>
      </c>
      <c r="F973" s="116">
        <f t="shared" si="579"/>
        <v>45158</v>
      </c>
      <c r="G973" s="117">
        <f t="shared" si="583"/>
        <v>2.3005605929267148E-3</v>
      </c>
      <c r="H973" s="118">
        <f t="shared" si="596"/>
        <v>45219</v>
      </c>
      <c r="I973" s="118">
        <f t="shared" si="584"/>
        <v>45219</v>
      </c>
      <c r="J973" s="119">
        <f t="shared" si="592"/>
        <v>21</v>
      </c>
      <c r="K973" s="119">
        <f t="shared" si="581"/>
        <v>15</v>
      </c>
      <c r="L973" s="8">
        <f t="shared" si="593"/>
        <v>1.00164271</v>
      </c>
      <c r="M973" s="120">
        <f t="shared" si="580"/>
        <v>1.0011996999999999</v>
      </c>
      <c r="N973" s="120">
        <f t="shared" si="575"/>
        <v>1.2159076057027556</v>
      </c>
      <c r="O973" s="113">
        <f t="shared" si="577"/>
        <v>1.2179049799999999</v>
      </c>
      <c r="P973" s="113">
        <f t="shared" si="585"/>
        <v>92.218241559999996</v>
      </c>
      <c r="Q973" s="167">
        <f t="shared" si="597"/>
        <v>0</v>
      </c>
      <c r="R973" s="168">
        <f t="shared" si="594"/>
        <v>0</v>
      </c>
      <c r="S973" s="113">
        <f t="shared" si="586"/>
        <v>0</v>
      </c>
      <c r="T973" s="123">
        <f t="shared" si="595"/>
        <v>9.4700000000000006E-2</v>
      </c>
      <c r="U973" s="121">
        <f t="shared" si="576"/>
        <v>15</v>
      </c>
      <c r="V973" s="121">
        <v>252</v>
      </c>
      <c r="W973" s="120">
        <f t="shared" si="587"/>
        <v>1.0054002639999999</v>
      </c>
      <c r="X973" s="113">
        <f t="shared" si="588"/>
        <v>0.49800285</v>
      </c>
      <c r="Y973" s="113">
        <f t="shared" si="589"/>
        <v>0</v>
      </c>
      <c r="Z973" s="126" t="str">
        <f t="shared" si="598"/>
        <v>A+J=</v>
      </c>
      <c r="AA973" s="118">
        <f t="shared" si="59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90"/>
        <v>45211</v>
      </c>
      <c r="B974" s="113">
        <f t="shared" si="582"/>
        <v>92.759690019999994</v>
      </c>
      <c r="C974" s="183">
        <f t="shared" si="574"/>
        <v>75.718749066456894</v>
      </c>
      <c r="D974" s="114">
        <f t="shared" si="591"/>
        <v>6667.94</v>
      </c>
      <c r="E974" s="115">
        <f t="shared" si="578"/>
        <v>6683.28</v>
      </c>
      <c r="F974" s="116">
        <f t="shared" si="579"/>
        <v>45158</v>
      </c>
      <c r="G974" s="117">
        <f t="shared" si="583"/>
        <v>2.3005605929267148E-3</v>
      </c>
      <c r="H974" s="118">
        <f t="shared" si="596"/>
        <v>45219</v>
      </c>
      <c r="I974" s="118">
        <f t="shared" si="584"/>
        <v>45219</v>
      </c>
      <c r="J974" s="119">
        <f t="shared" si="592"/>
        <v>21</v>
      </c>
      <c r="K974" s="119">
        <f t="shared" si="581"/>
        <v>16</v>
      </c>
      <c r="L974" s="8">
        <f t="shared" si="593"/>
        <v>1.00175232</v>
      </c>
      <c r="M974" s="120">
        <f t="shared" si="580"/>
        <v>1.0011996999999999</v>
      </c>
      <c r="N974" s="120">
        <f t="shared" si="575"/>
        <v>1.2159076057027556</v>
      </c>
      <c r="O974" s="113">
        <f t="shared" si="577"/>
        <v>1.2180382599999999</v>
      </c>
      <c r="P974" s="113">
        <f t="shared" si="585"/>
        <v>92.228333359999993</v>
      </c>
      <c r="Q974" s="167">
        <f t="shared" si="597"/>
        <v>0</v>
      </c>
      <c r="R974" s="168">
        <f t="shared" si="594"/>
        <v>0</v>
      </c>
      <c r="S974" s="113">
        <f t="shared" si="586"/>
        <v>0</v>
      </c>
      <c r="T974" s="123">
        <f t="shared" si="595"/>
        <v>9.4700000000000006E-2</v>
      </c>
      <c r="U974" s="121">
        <f t="shared" si="576"/>
        <v>16</v>
      </c>
      <c r="V974" s="121">
        <v>252</v>
      </c>
      <c r="W974" s="120">
        <f t="shared" si="587"/>
        <v>1.0057613169999999</v>
      </c>
      <c r="X974" s="113">
        <f t="shared" si="588"/>
        <v>0.53135666000000004</v>
      </c>
      <c r="Y974" s="113">
        <f t="shared" si="589"/>
        <v>0</v>
      </c>
      <c r="Z974" s="126" t="str">
        <f t="shared" si="598"/>
        <v>A+J=</v>
      </c>
      <c r="AA974" s="118">
        <f t="shared" si="59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90"/>
        <v>45212</v>
      </c>
      <c r="B975" s="113">
        <f t="shared" si="582"/>
        <v>92.759690019999994</v>
      </c>
      <c r="C975" s="183">
        <f t="shared" ref="C975:C1038" si="600">C974-(S974/O974)</f>
        <v>75.718749066456894</v>
      </c>
      <c r="D975" s="114">
        <f t="shared" si="591"/>
        <v>6667.94</v>
      </c>
      <c r="E975" s="115">
        <f t="shared" si="578"/>
        <v>6683.28</v>
      </c>
      <c r="F975" s="116">
        <f t="shared" si="579"/>
        <v>45158</v>
      </c>
      <c r="G975" s="117">
        <f t="shared" si="583"/>
        <v>2.3005605929267148E-3</v>
      </c>
      <c r="H975" s="118">
        <f t="shared" si="596"/>
        <v>45219</v>
      </c>
      <c r="I975" s="118">
        <f t="shared" si="584"/>
        <v>45219</v>
      </c>
      <c r="J975" s="119">
        <f t="shared" si="592"/>
        <v>21</v>
      </c>
      <c r="K975" s="119">
        <f t="shared" si="581"/>
        <v>16</v>
      </c>
      <c r="L975" s="8">
        <f t="shared" si="593"/>
        <v>1.00175232</v>
      </c>
      <c r="M975" s="120">
        <f t="shared" si="580"/>
        <v>1.0011996999999999</v>
      </c>
      <c r="N975" s="120">
        <f t="shared" si="575"/>
        <v>1.2159076057027556</v>
      </c>
      <c r="O975" s="113">
        <f t="shared" si="577"/>
        <v>1.2180382599999999</v>
      </c>
      <c r="P975" s="113">
        <f t="shared" si="585"/>
        <v>92.228333359999993</v>
      </c>
      <c r="Q975" s="167">
        <f t="shared" si="597"/>
        <v>0</v>
      </c>
      <c r="R975" s="168">
        <f t="shared" si="594"/>
        <v>0</v>
      </c>
      <c r="S975" s="113">
        <f t="shared" si="586"/>
        <v>0</v>
      </c>
      <c r="T975" s="123">
        <f t="shared" si="595"/>
        <v>9.4700000000000006E-2</v>
      </c>
      <c r="U975" s="121">
        <f t="shared" si="576"/>
        <v>16</v>
      </c>
      <c r="V975" s="121">
        <v>252</v>
      </c>
      <c r="W975" s="120">
        <f t="shared" si="587"/>
        <v>1.0057613169999999</v>
      </c>
      <c r="X975" s="113">
        <f t="shared" si="588"/>
        <v>0.53135666000000004</v>
      </c>
      <c r="Y975" s="113">
        <f t="shared" si="589"/>
        <v>0</v>
      </c>
      <c r="Z975" s="126" t="str">
        <f t="shared" si="598"/>
        <v>A+J=</v>
      </c>
      <c r="AA975" s="118">
        <f t="shared" si="59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90"/>
        <v>45213</v>
      </c>
      <c r="B976" s="113">
        <f t="shared" si="582"/>
        <v>92.803156430000001</v>
      </c>
      <c r="C976" s="183">
        <f t="shared" si="600"/>
        <v>75.718749066456894</v>
      </c>
      <c r="D976" s="114">
        <f t="shared" si="591"/>
        <v>6667.94</v>
      </c>
      <c r="E976" s="115">
        <f t="shared" si="578"/>
        <v>6683.28</v>
      </c>
      <c r="F976" s="116">
        <f t="shared" si="579"/>
        <v>45158</v>
      </c>
      <c r="G976" s="117">
        <f t="shared" si="583"/>
        <v>2.3005605929267148E-3</v>
      </c>
      <c r="H976" s="118">
        <f t="shared" si="596"/>
        <v>45219</v>
      </c>
      <c r="I976" s="118">
        <f t="shared" si="584"/>
        <v>45219</v>
      </c>
      <c r="J976" s="119">
        <f t="shared" si="592"/>
        <v>21</v>
      </c>
      <c r="K976" s="119">
        <f t="shared" si="581"/>
        <v>17</v>
      </c>
      <c r="L976" s="8">
        <f t="shared" si="593"/>
        <v>1.0018619499999999</v>
      </c>
      <c r="M976" s="120">
        <f t="shared" si="580"/>
        <v>1.0011996999999999</v>
      </c>
      <c r="N976" s="120">
        <f t="shared" si="575"/>
        <v>1.2159076057027556</v>
      </c>
      <c r="O976" s="113">
        <f t="shared" si="577"/>
        <v>1.21817156</v>
      </c>
      <c r="P976" s="113">
        <f t="shared" si="585"/>
        <v>92.238426669999996</v>
      </c>
      <c r="Q976" s="167">
        <f t="shared" si="597"/>
        <v>0</v>
      </c>
      <c r="R976" s="168">
        <f t="shared" si="594"/>
        <v>0</v>
      </c>
      <c r="S976" s="113">
        <f t="shared" si="586"/>
        <v>0</v>
      </c>
      <c r="T976" s="123">
        <f t="shared" si="595"/>
        <v>9.4700000000000006E-2</v>
      </c>
      <c r="U976" s="121">
        <f t="shared" si="576"/>
        <v>17</v>
      </c>
      <c r="V976" s="121">
        <v>252</v>
      </c>
      <c r="W976" s="120">
        <f t="shared" si="587"/>
        <v>1.0061225</v>
      </c>
      <c r="X976" s="113">
        <f t="shared" si="588"/>
        <v>0.56472975999999997</v>
      </c>
      <c r="Y976" s="113">
        <f t="shared" si="589"/>
        <v>0</v>
      </c>
      <c r="Z976" s="126" t="str">
        <f t="shared" si="598"/>
        <v>A+J=</v>
      </c>
      <c r="AA976" s="118">
        <f t="shared" si="59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90"/>
        <v>45214</v>
      </c>
      <c r="B977" s="113">
        <f t="shared" si="582"/>
        <v>92.803156430000001</v>
      </c>
      <c r="C977" s="183">
        <f t="shared" si="600"/>
        <v>75.718749066456894</v>
      </c>
      <c r="D977" s="114">
        <f t="shared" si="591"/>
        <v>6667.94</v>
      </c>
      <c r="E977" s="115">
        <f t="shared" si="578"/>
        <v>6683.28</v>
      </c>
      <c r="F977" s="116">
        <f t="shared" si="579"/>
        <v>45158</v>
      </c>
      <c r="G977" s="117">
        <f t="shared" si="583"/>
        <v>2.3005605929267148E-3</v>
      </c>
      <c r="H977" s="118">
        <f t="shared" si="596"/>
        <v>45219</v>
      </c>
      <c r="I977" s="118">
        <f t="shared" si="584"/>
        <v>45219</v>
      </c>
      <c r="J977" s="119">
        <f t="shared" si="592"/>
        <v>21</v>
      </c>
      <c r="K977" s="119">
        <f t="shared" si="581"/>
        <v>17</v>
      </c>
      <c r="L977" s="8">
        <f t="shared" si="593"/>
        <v>1.0018619499999999</v>
      </c>
      <c r="M977" s="120">
        <f t="shared" si="580"/>
        <v>1.0011996999999999</v>
      </c>
      <c r="N977" s="120">
        <f t="shared" si="575"/>
        <v>1.2159076057027556</v>
      </c>
      <c r="O977" s="113">
        <f t="shared" si="577"/>
        <v>1.21817156</v>
      </c>
      <c r="P977" s="113">
        <f t="shared" si="585"/>
        <v>92.238426669999996</v>
      </c>
      <c r="Q977" s="167">
        <f t="shared" si="597"/>
        <v>0</v>
      </c>
      <c r="R977" s="168">
        <f t="shared" si="594"/>
        <v>0</v>
      </c>
      <c r="S977" s="113">
        <f t="shared" si="586"/>
        <v>0</v>
      </c>
      <c r="T977" s="123">
        <f t="shared" si="595"/>
        <v>9.4700000000000006E-2</v>
      </c>
      <c r="U977" s="121">
        <f t="shared" si="576"/>
        <v>17</v>
      </c>
      <c r="V977" s="121">
        <v>252</v>
      </c>
      <c r="W977" s="120">
        <f t="shared" si="587"/>
        <v>1.0061225</v>
      </c>
      <c r="X977" s="113">
        <f t="shared" si="588"/>
        <v>0.56472975999999997</v>
      </c>
      <c r="Y977" s="113">
        <f t="shared" si="589"/>
        <v>0</v>
      </c>
      <c r="Z977" s="126" t="str">
        <f t="shared" si="598"/>
        <v>A+J=</v>
      </c>
      <c r="AA977" s="118">
        <f t="shared" si="59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90"/>
        <v>45215</v>
      </c>
      <c r="B978" s="113">
        <f t="shared" si="582"/>
        <v>92.803156430000001</v>
      </c>
      <c r="C978" s="183">
        <f t="shared" si="600"/>
        <v>75.718749066456894</v>
      </c>
      <c r="D978" s="114">
        <f t="shared" si="591"/>
        <v>6667.94</v>
      </c>
      <c r="E978" s="115">
        <f t="shared" si="578"/>
        <v>6683.28</v>
      </c>
      <c r="F978" s="116">
        <f t="shared" si="579"/>
        <v>45158</v>
      </c>
      <c r="G978" s="117">
        <f t="shared" si="583"/>
        <v>2.3005605929267148E-3</v>
      </c>
      <c r="H978" s="118">
        <f t="shared" si="596"/>
        <v>45219</v>
      </c>
      <c r="I978" s="118">
        <f t="shared" si="584"/>
        <v>45219</v>
      </c>
      <c r="J978" s="119">
        <f t="shared" si="592"/>
        <v>21</v>
      </c>
      <c r="K978" s="119">
        <f t="shared" si="581"/>
        <v>17</v>
      </c>
      <c r="L978" s="8">
        <f t="shared" si="593"/>
        <v>1.0018619499999999</v>
      </c>
      <c r="M978" s="120">
        <f t="shared" si="580"/>
        <v>1.0011996999999999</v>
      </c>
      <c r="N978" s="120">
        <f t="shared" si="575"/>
        <v>1.2159076057027556</v>
      </c>
      <c r="O978" s="113">
        <f t="shared" si="577"/>
        <v>1.21817156</v>
      </c>
      <c r="P978" s="113">
        <f t="shared" si="585"/>
        <v>92.238426669999996</v>
      </c>
      <c r="Q978" s="167">
        <f t="shared" si="597"/>
        <v>0</v>
      </c>
      <c r="R978" s="168">
        <f t="shared" si="594"/>
        <v>0</v>
      </c>
      <c r="S978" s="113">
        <f t="shared" si="586"/>
        <v>0</v>
      </c>
      <c r="T978" s="123">
        <f t="shared" si="595"/>
        <v>9.4700000000000006E-2</v>
      </c>
      <c r="U978" s="121">
        <f t="shared" si="576"/>
        <v>17</v>
      </c>
      <c r="V978" s="121">
        <v>252</v>
      </c>
      <c r="W978" s="120">
        <f t="shared" si="587"/>
        <v>1.0061225</v>
      </c>
      <c r="X978" s="113">
        <f t="shared" si="588"/>
        <v>0.56472975999999997</v>
      </c>
      <c r="Y978" s="113">
        <f t="shared" si="589"/>
        <v>0</v>
      </c>
      <c r="Z978" s="126" t="str">
        <f t="shared" si="598"/>
        <v>A+J=</v>
      </c>
      <c r="AA978" s="118">
        <f t="shared" si="59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90"/>
        <v>45216</v>
      </c>
      <c r="B979" s="113">
        <f t="shared" si="582"/>
        <v>92.846642039999992</v>
      </c>
      <c r="C979" s="183">
        <f t="shared" si="600"/>
        <v>75.718749066456894</v>
      </c>
      <c r="D979" s="114">
        <f t="shared" si="591"/>
        <v>6667.94</v>
      </c>
      <c r="E979" s="115">
        <f t="shared" si="578"/>
        <v>6683.28</v>
      </c>
      <c r="F979" s="116">
        <f t="shared" si="579"/>
        <v>45158</v>
      </c>
      <c r="G979" s="117">
        <f t="shared" si="583"/>
        <v>2.3005605929267148E-3</v>
      </c>
      <c r="H979" s="118">
        <f t="shared" si="596"/>
        <v>45219</v>
      </c>
      <c r="I979" s="118">
        <f t="shared" si="584"/>
        <v>45219</v>
      </c>
      <c r="J979" s="119">
        <f t="shared" si="592"/>
        <v>21</v>
      </c>
      <c r="K979" s="119">
        <f t="shared" si="581"/>
        <v>18</v>
      </c>
      <c r="L979" s="8">
        <f t="shared" si="593"/>
        <v>1.00197158</v>
      </c>
      <c r="M979" s="120">
        <f t="shared" si="580"/>
        <v>1.0011996999999999</v>
      </c>
      <c r="N979" s="120">
        <f t="shared" si="575"/>
        <v>1.2159076057027556</v>
      </c>
      <c r="O979" s="113">
        <f t="shared" si="577"/>
        <v>1.2183048599999999</v>
      </c>
      <c r="P979" s="113">
        <f t="shared" si="585"/>
        <v>92.248519979999998</v>
      </c>
      <c r="Q979" s="167">
        <f t="shared" si="597"/>
        <v>0</v>
      </c>
      <c r="R979" s="168">
        <f t="shared" si="594"/>
        <v>0</v>
      </c>
      <c r="S979" s="113">
        <f t="shared" si="586"/>
        <v>0</v>
      </c>
      <c r="T979" s="123">
        <f t="shared" si="595"/>
        <v>9.4700000000000006E-2</v>
      </c>
      <c r="U979" s="121">
        <f t="shared" si="576"/>
        <v>18</v>
      </c>
      <c r="V979" s="121">
        <v>252</v>
      </c>
      <c r="W979" s="120">
        <f t="shared" si="587"/>
        <v>1.0064838119999999</v>
      </c>
      <c r="X979" s="113">
        <f t="shared" si="588"/>
        <v>0.59812206000000001</v>
      </c>
      <c r="Y979" s="113">
        <f t="shared" si="589"/>
        <v>0</v>
      </c>
      <c r="Z979" s="126" t="str">
        <f t="shared" si="598"/>
        <v>A+J=</v>
      </c>
      <c r="AA979" s="118">
        <f t="shared" si="59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90"/>
        <v>45217</v>
      </c>
      <c r="B980" s="113">
        <f t="shared" si="582"/>
        <v>92.890148449999998</v>
      </c>
      <c r="C980" s="183">
        <f t="shared" si="600"/>
        <v>75.718749066456894</v>
      </c>
      <c r="D980" s="114">
        <f t="shared" si="591"/>
        <v>6667.94</v>
      </c>
      <c r="E980" s="115">
        <f t="shared" si="578"/>
        <v>6683.28</v>
      </c>
      <c r="F980" s="116">
        <f t="shared" si="579"/>
        <v>45158</v>
      </c>
      <c r="G980" s="117">
        <f t="shared" si="583"/>
        <v>2.3005605929267148E-3</v>
      </c>
      <c r="H980" s="118">
        <f t="shared" si="596"/>
        <v>45219</v>
      </c>
      <c r="I980" s="118">
        <f t="shared" si="584"/>
        <v>45219</v>
      </c>
      <c r="J980" s="119">
        <f t="shared" si="592"/>
        <v>21</v>
      </c>
      <c r="K980" s="119">
        <f t="shared" si="581"/>
        <v>19</v>
      </c>
      <c r="L980" s="8">
        <f t="shared" si="593"/>
        <v>1.0020812299999999</v>
      </c>
      <c r="M980" s="120">
        <f t="shared" si="580"/>
        <v>1.0011996999999999</v>
      </c>
      <c r="N980" s="120">
        <f t="shared" si="575"/>
        <v>1.2159076057027556</v>
      </c>
      <c r="O980" s="113">
        <f t="shared" si="577"/>
        <v>1.2184381799999999</v>
      </c>
      <c r="P980" s="113">
        <f t="shared" si="585"/>
        <v>92.258614800000004</v>
      </c>
      <c r="Q980" s="167">
        <f t="shared" si="597"/>
        <v>0</v>
      </c>
      <c r="R980" s="168">
        <f t="shared" si="594"/>
        <v>0</v>
      </c>
      <c r="S980" s="113">
        <f t="shared" si="586"/>
        <v>0</v>
      </c>
      <c r="T980" s="123">
        <f t="shared" si="595"/>
        <v>9.4700000000000006E-2</v>
      </c>
      <c r="U980" s="121">
        <f t="shared" si="576"/>
        <v>19</v>
      </c>
      <c r="V980" s="121">
        <v>252</v>
      </c>
      <c r="W980" s="120">
        <f t="shared" si="587"/>
        <v>1.0068452539999999</v>
      </c>
      <c r="X980" s="113">
        <f t="shared" si="588"/>
        <v>0.63153364999999995</v>
      </c>
      <c r="Y980" s="113">
        <f t="shared" si="589"/>
        <v>0</v>
      </c>
      <c r="Z980" s="126" t="str">
        <f t="shared" si="598"/>
        <v>A+J=</v>
      </c>
      <c r="AA980" s="118">
        <f t="shared" si="59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90"/>
        <v>45218</v>
      </c>
      <c r="B981" s="113">
        <f t="shared" si="582"/>
        <v>92.933675589999993</v>
      </c>
      <c r="C981" s="183">
        <f t="shared" si="600"/>
        <v>75.718749066456894</v>
      </c>
      <c r="D981" s="114">
        <f t="shared" si="591"/>
        <v>6667.94</v>
      </c>
      <c r="E981" s="115">
        <f t="shared" si="578"/>
        <v>6683.28</v>
      </c>
      <c r="F981" s="116">
        <f t="shared" si="579"/>
        <v>45158</v>
      </c>
      <c r="G981" s="117">
        <f t="shared" si="583"/>
        <v>2.3005605929267148E-3</v>
      </c>
      <c r="H981" s="118">
        <f t="shared" si="596"/>
        <v>45219</v>
      </c>
      <c r="I981" s="118">
        <f t="shared" si="584"/>
        <v>45219</v>
      </c>
      <c r="J981" s="119">
        <f t="shared" si="592"/>
        <v>21</v>
      </c>
      <c r="K981" s="119">
        <f t="shared" si="581"/>
        <v>20</v>
      </c>
      <c r="L981" s="8">
        <f t="shared" si="593"/>
        <v>1.0021908900000001</v>
      </c>
      <c r="M981" s="120">
        <f t="shared" si="580"/>
        <v>1.0011996999999999</v>
      </c>
      <c r="N981" s="120">
        <f t="shared" si="575"/>
        <v>1.2159076057027556</v>
      </c>
      <c r="O981" s="113">
        <f t="shared" si="577"/>
        <v>1.21857152</v>
      </c>
      <c r="P981" s="113">
        <f t="shared" si="585"/>
        <v>92.268711139999994</v>
      </c>
      <c r="Q981" s="167">
        <f t="shared" si="597"/>
        <v>0</v>
      </c>
      <c r="R981" s="168">
        <f t="shared" si="594"/>
        <v>0</v>
      </c>
      <c r="S981" s="113">
        <f t="shared" si="586"/>
        <v>0</v>
      </c>
      <c r="T981" s="123">
        <f t="shared" si="595"/>
        <v>9.4700000000000006E-2</v>
      </c>
      <c r="U981" s="121">
        <f t="shared" si="576"/>
        <v>20</v>
      </c>
      <c r="V981" s="121">
        <v>252</v>
      </c>
      <c r="W981" s="120">
        <f t="shared" si="587"/>
        <v>1.0072068249999999</v>
      </c>
      <c r="X981" s="113">
        <f t="shared" si="588"/>
        <v>0.66496445000000004</v>
      </c>
      <c r="Y981" s="113">
        <f t="shared" si="589"/>
        <v>0</v>
      </c>
      <c r="Z981" s="126" t="str">
        <f t="shared" si="598"/>
        <v>A+J=</v>
      </c>
      <c r="AA981" s="118">
        <f t="shared" si="59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90"/>
        <v>45219</v>
      </c>
      <c r="B982" s="113">
        <f t="shared" si="582"/>
        <v>92.977222879999999</v>
      </c>
      <c r="C982" s="183">
        <f t="shared" si="600"/>
        <v>75.718749066456894</v>
      </c>
      <c r="D982" s="114">
        <f t="shared" si="591"/>
        <v>6667.94</v>
      </c>
      <c r="E982" s="115">
        <f t="shared" si="578"/>
        <v>6683.28</v>
      </c>
      <c r="F982" s="116">
        <f t="shared" si="579"/>
        <v>45158</v>
      </c>
      <c r="G982" s="117">
        <f t="shared" si="583"/>
        <v>2.3005605929267148E-3</v>
      </c>
      <c r="H982" s="118">
        <f t="shared" si="596"/>
        <v>45250</v>
      </c>
      <c r="I982" s="118">
        <f t="shared" si="584"/>
        <v>45219</v>
      </c>
      <c r="J982" s="119">
        <f t="shared" si="592"/>
        <v>21</v>
      </c>
      <c r="K982" s="119">
        <f t="shared" si="581"/>
        <v>21</v>
      </c>
      <c r="L982" s="8">
        <f t="shared" si="593"/>
        <v>1.0023005599999999</v>
      </c>
      <c r="M982" s="120">
        <f t="shared" si="580"/>
        <v>1.0011996999999999</v>
      </c>
      <c r="N982" s="120">
        <f t="shared" si="575"/>
        <v>1.2159076057027556</v>
      </c>
      <c r="O982" s="113">
        <f t="shared" si="577"/>
        <v>1.2187048700000001</v>
      </c>
      <c r="P982" s="113">
        <f t="shared" si="585"/>
        <v>92.278808229999996</v>
      </c>
      <c r="Q982" s="167">
        <f t="shared" si="597"/>
        <v>32</v>
      </c>
      <c r="R982" s="168">
        <f t="shared" si="594"/>
        <v>0.138797</v>
      </c>
      <c r="S982" s="113">
        <f t="shared" si="586"/>
        <v>12.808021739999999</v>
      </c>
      <c r="T982" s="123">
        <f t="shared" si="595"/>
        <v>9.4700000000000006E-2</v>
      </c>
      <c r="U982" s="121">
        <f t="shared" si="576"/>
        <v>21</v>
      </c>
      <c r="V982" s="121">
        <v>252</v>
      </c>
      <c r="W982" s="120">
        <f t="shared" si="587"/>
        <v>1.0075685270000001</v>
      </c>
      <c r="X982" s="113">
        <f t="shared" si="588"/>
        <v>0.69841465000000003</v>
      </c>
      <c r="Y982" s="113">
        <f t="shared" si="589"/>
        <v>13.506436389999999</v>
      </c>
      <c r="Z982" s="126" t="str">
        <f t="shared" si="598"/>
        <v>A+J=</v>
      </c>
      <c r="AA982" s="118">
        <f t="shared" si="59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90"/>
        <v>45220</v>
      </c>
      <c r="B983" s="113">
        <f t="shared" si="582"/>
        <v>79.510193239999992</v>
      </c>
      <c r="C983" s="183">
        <f t="shared" si="600"/>
        <v>65.209213857985958</v>
      </c>
      <c r="D983" s="114">
        <f t="shared" si="591"/>
        <v>6683.28</v>
      </c>
      <c r="E983" s="115">
        <f t="shared" si="578"/>
        <v>6700.66</v>
      </c>
      <c r="F983" s="116">
        <f t="shared" si="579"/>
        <v>45189</v>
      </c>
      <c r="G983" s="117">
        <f t="shared" si="583"/>
        <v>2.60051950539264E-3</v>
      </c>
      <c r="H983" s="118">
        <f t="shared" si="596"/>
        <v>45250</v>
      </c>
      <c r="I983" s="118">
        <f t="shared" si="584"/>
        <v>45250</v>
      </c>
      <c r="J983" s="119">
        <f t="shared" si="592"/>
        <v>19</v>
      </c>
      <c r="K983" s="119">
        <f t="shared" si="581"/>
        <v>1</v>
      </c>
      <c r="L983" s="8">
        <f t="shared" si="593"/>
        <v>1.0001367000000001</v>
      </c>
      <c r="M983" s="120">
        <f t="shared" si="580"/>
        <v>1.0023005599999999</v>
      </c>
      <c r="N983" s="120">
        <f t="shared" si="575"/>
        <v>1.2187048741041311</v>
      </c>
      <c r="O983" s="113">
        <f t="shared" si="577"/>
        <v>1.2188714700000001</v>
      </c>
      <c r="P983" s="113">
        <f t="shared" si="585"/>
        <v>79.481650349999995</v>
      </c>
      <c r="Q983" s="167">
        <f t="shared" si="597"/>
        <v>0</v>
      </c>
      <c r="R983" s="168">
        <f t="shared" si="594"/>
        <v>0</v>
      </c>
      <c r="S983" s="113">
        <f t="shared" si="586"/>
        <v>0</v>
      </c>
      <c r="T983" s="123">
        <f t="shared" si="595"/>
        <v>9.4700000000000006E-2</v>
      </c>
      <c r="U983" s="121">
        <f t="shared" si="576"/>
        <v>1</v>
      </c>
      <c r="V983" s="121">
        <v>252</v>
      </c>
      <c r="W983" s="120">
        <f t="shared" si="587"/>
        <v>1.000359113</v>
      </c>
      <c r="X983" s="113">
        <f t="shared" si="588"/>
        <v>2.8542890000000001E-2</v>
      </c>
      <c r="Y983" s="113">
        <f t="shared" si="589"/>
        <v>0</v>
      </c>
      <c r="Z983" s="126" t="str">
        <f t="shared" si="598"/>
        <v>A+J=</v>
      </c>
      <c r="AA983" s="118">
        <f t="shared" si="59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90"/>
        <v>45221</v>
      </c>
      <c r="B984" s="113">
        <f t="shared" si="582"/>
        <v>79.510193239999992</v>
      </c>
      <c r="C984" s="183">
        <f t="shared" si="600"/>
        <v>65.209213857985958</v>
      </c>
      <c r="D984" s="114">
        <f t="shared" si="591"/>
        <v>6683.28</v>
      </c>
      <c r="E984" s="115">
        <f t="shared" si="578"/>
        <v>6700.66</v>
      </c>
      <c r="F984" s="116">
        <f t="shared" si="579"/>
        <v>45189</v>
      </c>
      <c r="G984" s="117">
        <f t="shared" si="583"/>
        <v>2.60051950539264E-3</v>
      </c>
      <c r="H984" s="118">
        <f t="shared" si="596"/>
        <v>45250</v>
      </c>
      <c r="I984" s="118">
        <f t="shared" si="584"/>
        <v>45250</v>
      </c>
      <c r="J984" s="119">
        <f t="shared" si="592"/>
        <v>19</v>
      </c>
      <c r="K984" s="119">
        <f t="shared" si="581"/>
        <v>1</v>
      </c>
      <c r="L984" s="8">
        <f t="shared" si="593"/>
        <v>1.0001367000000001</v>
      </c>
      <c r="M984" s="120">
        <f t="shared" si="580"/>
        <v>1.0023005599999999</v>
      </c>
      <c r="N984" s="120">
        <f t="shared" si="575"/>
        <v>1.2187048741041311</v>
      </c>
      <c r="O984" s="113">
        <f t="shared" si="577"/>
        <v>1.2188714700000001</v>
      </c>
      <c r="P984" s="113">
        <f t="shared" si="585"/>
        <v>79.481650349999995</v>
      </c>
      <c r="Q984" s="167">
        <f t="shared" si="597"/>
        <v>0</v>
      </c>
      <c r="R984" s="168">
        <f t="shared" si="594"/>
        <v>0</v>
      </c>
      <c r="S984" s="113">
        <f t="shared" si="586"/>
        <v>0</v>
      </c>
      <c r="T984" s="123">
        <f t="shared" si="595"/>
        <v>9.4700000000000006E-2</v>
      </c>
      <c r="U984" s="121">
        <f t="shared" si="576"/>
        <v>1</v>
      </c>
      <c r="V984" s="121">
        <v>252</v>
      </c>
      <c r="W984" s="120">
        <f t="shared" si="587"/>
        <v>1.000359113</v>
      </c>
      <c r="X984" s="113">
        <f t="shared" si="588"/>
        <v>2.8542890000000001E-2</v>
      </c>
      <c r="Y984" s="113">
        <f t="shared" si="589"/>
        <v>0</v>
      </c>
      <c r="Z984" s="126" t="str">
        <f t="shared" si="598"/>
        <v>A+J=</v>
      </c>
      <c r="AA984" s="118">
        <f t="shared" si="59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90"/>
        <v>45222</v>
      </c>
      <c r="B985" s="113">
        <f t="shared" si="582"/>
        <v>79.510193239999992</v>
      </c>
      <c r="C985" s="183">
        <f t="shared" si="600"/>
        <v>65.209213857985958</v>
      </c>
      <c r="D985" s="114">
        <f t="shared" si="591"/>
        <v>6683.28</v>
      </c>
      <c r="E985" s="115">
        <f t="shared" si="578"/>
        <v>6700.66</v>
      </c>
      <c r="F985" s="116">
        <f t="shared" si="579"/>
        <v>45189</v>
      </c>
      <c r="G985" s="117">
        <f t="shared" si="583"/>
        <v>2.60051950539264E-3</v>
      </c>
      <c r="H985" s="118">
        <f t="shared" si="596"/>
        <v>45250</v>
      </c>
      <c r="I985" s="118">
        <f t="shared" si="584"/>
        <v>45250</v>
      </c>
      <c r="J985" s="119">
        <f t="shared" si="592"/>
        <v>19</v>
      </c>
      <c r="K985" s="119">
        <f t="shared" si="581"/>
        <v>1</v>
      </c>
      <c r="L985" s="8">
        <f t="shared" si="593"/>
        <v>1.0001367000000001</v>
      </c>
      <c r="M985" s="120">
        <f t="shared" si="580"/>
        <v>1.0023005599999999</v>
      </c>
      <c r="N985" s="120">
        <f t="shared" si="575"/>
        <v>1.2187048741041311</v>
      </c>
      <c r="O985" s="113">
        <f t="shared" si="577"/>
        <v>1.2188714700000001</v>
      </c>
      <c r="P985" s="113">
        <f t="shared" si="585"/>
        <v>79.481650349999995</v>
      </c>
      <c r="Q985" s="167">
        <f t="shared" si="597"/>
        <v>0</v>
      </c>
      <c r="R985" s="168">
        <f t="shared" si="594"/>
        <v>0</v>
      </c>
      <c r="S985" s="113">
        <f t="shared" si="586"/>
        <v>0</v>
      </c>
      <c r="T985" s="123">
        <f t="shared" si="595"/>
        <v>9.4700000000000006E-2</v>
      </c>
      <c r="U985" s="121">
        <f t="shared" si="576"/>
        <v>1</v>
      </c>
      <c r="V985" s="121">
        <v>252</v>
      </c>
      <c r="W985" s="120">
        <f t="shared" si="587"/>
        <v>1.000359113</v>
      </c>
      <c r="X985" s="113">
        <f t="shared" si="588"/>
        <v>2.8542890000000001E-2</v>
      </c>
      <c r="Y985" s="113">
        <f t="shared" si="589"/>
        <v>0</v>
      </c>
      <c r="Z985" s="126" t="str">
        <f t="shared" si="598"/>
        <v>A+J=</v>
      </c>
      <c r="AA985" s="118">
        <f t="shared" si="59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90"/>
        <v>45223</v>
      </c>
      <c r="B986" s="113">
        <f t="shared" si="582"/>
        <v>79.549619430000007</v>
      </c>
      <c r="C986" s="183">
        <f t="shared" si="600"/>
        <v>65.209213857985958</v>
      </c>
      <c r="D986" s="114">
        <f t="shared" si="591"/>
        <v>6683.28</v>
      </c>
      <c r="E986" s="115">
        <f t="shared" si="578"/>
        <v>6700.66</v>
      </c>
      <c r="F986" s="116">
        <f t="shared" si="579"/>
        <v>45189</v>
      </c>
      <c r="G986" s="117">
        <f t="shared" si="583"/>
        <v>2.60051950539264E-3</v>
      </c>
      <c r="H986" s="118">
        <f t="shared" si="596"/>
        <v>45250</v>
      </c>
      <c r="I986" s="118">
        <f t="shared" si="584"/>
        <v>45250</v>
      </c>
      <c r="J986" s="119">
        <f t="shared" si="592"/>
        <v>19</v>
      </c>
      <c r="K986" s="119">
        <f t="shared" si="581"/>
        <v>2</v>
      </c>
      <c r="L986" s="8">
        <f t="shared" si="593"/>
        <v>1.0002734200000001</v>
      </c>
      <c r="M986" s="120">
        <f t="shared" si="580"/>
        <v>1.0023005599999999</v>
      </c>
      <c r="N986" s="120">
        <f t="shared" si="575"/>
        <v>1.2187048741041311</v>
      </c>
      <c r="O986" s="113">
        <f t="shared" si="577"/>
        <v>1.21903809</v>
      </c>
      <c r="P986" s="113">
        <f t="shared" si="585"/>
        <v>79.492515510000004</v>
      </c>
      <c r="Q986" s="167">
        <f t="shared" si="597"/>
        <v>0</v>
      </c>
      <c r="R986" s="168">
        <f t="shared" si="594"/>
        <v>0</v>
      </c>
      <c r="S986" s="113">
        <f t="shared" si="586"/>
        <v>0</v>
      </c>
      <c r="T986" s="123">
        <f t="shared" si="595"/>
        <v>9.4700000000000006E-2</v>
      </c>
      <c r="U986" s="121">
        <f t="shared" si="576"/>
        <v>2</v>
      </c>
      <c r="V986" s="121">
        <v>252</v>
      </c>
      <c r="W986" s="120">
        <f t="shared" si="587"/>
        <v>1.0007183559999999</v>
      </c>
      <c r="X986" s="113">
        <f t="shared" si="588"/>
        <v>5.7103920000000002E-2</v>
      </c>
      <c r="Y986" s="113">
        <f t="shared" si="589"/>
        <v>0</v>
      </c>
      <c r="Z986" s="126" t="str">
        <f t="shared" si="598"/>
        <v>A+J=</v>
      </c>
      <c r="AA986" s="118">
        <f t="shared" si="59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90"/>
        <v>45224</v>
      </c>
      <c r="B987" s="113">
        <f t="shared" si="582"/>
        <v>79.589064260000001</v>
      </c>
      <c r="C987" s="183">
        <f t="shared" si="600"/>
        <v>65.209213857985958</v>
      </c>
      <c r="D987" s="114">
        <f t="shared" si="591"/>
        <v>6683.28</v>
      </c>
      <c r="E987" s="115">
        <f t="shared" si="578"/>
        <v>6700.66</v>
      </c>
      <c r="F987" s="116">
        <f t="shared" si="579"/>
        <v>45189</v>
      </c>
      <c r="G987" s="117">
        <f t="shared" si="583"/>
        <v>2.60051950539264E-3</v>
      </c>
      <c r="H987" s="118">
        <f t="shared" si="596"/>
        <v>45250</v>
      </c>
      <c r="I987" s="118">
        <f t="shared" si="584"/>
        <v>45250</v>
      </c>
      <c r="J987" s="119">
        <f t="shared" si="592"/>
        <v>19</v>
      </c>
      <c r="K987" s="119">
        <f t="shared" si="581"/>
        <v>3</v>
      </c>
      <c r="L987" s="8">
        <f t="shared" si="593"/>
        <v>1.00041015</v>
      </c>
      <c r="M987" s="120">
        <f t="shared" si="580"/>
        <v>1.0023005599999999</v>
      </c>
      <c r="N987" s="120">
        <f t="shared" si="575"/>
        <v>1.2187048741041311</v>
      </c>
      <c r="O987" s="113">
        <f t="shared" si="577"/>
        <v>1.21920472</v>
      </c>
      <c r="P987" s="113">
        <f t="shared" si="585"/>
        <v>79.503381320000003</v>
      </c>
      <c r="Q987" s="167">
        <f t="shared" si="597"/>
        <v>0</v>
      </c>
      <c r="R987" s="168">
        <f t="shared" si="594"/>
        <v>0</v>
      </c>
      <c r="S987" s="113">
        <f t="shared" si="586"/>
        <v>0</v>
      </c>
      <c r="T987" s="123">
        <f t="shared" si="595"/>
        <v>9.4700000000000006E-2</v>
      </c>
      <c r="U987" s="121">
        <f t="shared" si="576"/>
        <v>3</v>
      </c>
      <c r="V987" s="121">
        <v>252</v>
      </c>
      <c r="W987" s="120">
        <f t="shared" si="587"/>
        <v>1.001077727</v>
      </c>
      <c r="X987" s="113">
        <f t="shared" si="588"/>
        <v>8.5682939999999999E-2</v>
      </c>
      <c r="Y987" s="113">
        <f t="shared" si="589"/>
        <v>0</v>
      </c>
      <c r="Z987" s="126" t="str">
        <f t="shared" si="598"/>
        <v>A+J=</v>
      </c>
      <c r="AA987" s="118">
        <f t="shared" si="59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90"/>
        <v>45225</v>
      </c>
      <c r="B988" s="113">
        <f t="shared" si="582"/>
        <v>79.628529839999999</v>
      </c>
      <c r="C988" s="183">
        <f t="shared" si="600"/>
        <v>65.209213857985958</v>
      </c>
      <c r="D988" s="114">
        <f t="shared" si="591"/>
        <v>6683.28</v>
      </c>
      <c r="E988" s="115">
        <f t="shared" si="578"/>
        <v>6700.66</v>
      </c>
      <c r="F988" s="116">
        <f t="shared" si="579"/>
        <v>45189</v>
      </c>
      <c r="G988" s="117">
        <f t="shared" si="583"/>
        <v>2.60051950539264E-3</v>
      </c>
      <c r="H988" s="118">
        <f t="shared" si="596"/>
        <v>45250</v>
      </c>
      <c r="I988" s="118">
        <f t="shared" si="584"/>
        <v>45250</v>
      </c>
      <c r="J988" s="119">
        <f t="shared" si="592"/>
        <v>19</v>
      </c>
      <c r="K988" s="119">
        <f t="shared" si="581"/>
        <v>4</v>
      </c>
      <c r="L988" s="8">
        <f t="shared" si="593"/>
        <v>1.00054691</v>
      </c>
      <c r="M988" s="120">
        <f t="shared" si="580"/>
        <v>1.0023005599999999</v>
      </c>
      <c r="N988" s="120">
        <f t="shared" si="575"/>
        <v>1.2187048741041311</v>
      </c>
      <c r="O988" s="113">
        <f t="shared" si="577"/>
        <v>1.2193713900000001</v>
      </c>
      <c r="P988" s="113">
        <f t="shared" si="585"/>
        <v>79.514249739999997</v>
      </c>
      <c r="Q988" s="167">
        <f t="shared" si="597"/>
        <v>0</v>
      </c>
      <c r="R988" s="168">
        <f t="shared" si="594"/>
        <v>0</v>
      </c>
      <c r="S988" s="113">
        <f t="shared" si="586"/>
        <v>0</v>
      </c>
      <c r="T988" s="123">
        <f t="shared" si="595"/>
        <v>9.4700000000000006E-2</v>
      </c>
      <c r="U988" s="121">
        <f t="shared" si="576"/>
        <v>4</v>
      </c>
      <c r="V988" s="121">
        <v>252</v>
      </c>
      <c r="W988" s="120">
        <f t="shared" si="587"/>
        <v>1.0014372279999999</v>
      </c>
      <c r="X988" s="113">
        <f t="shared" si="588"/>
        <v>0.1142801</v>
      </c>
      <c r="Y988" s="113">
        <f t="shared" si="589"/>
        <v>0</v>
      </c>
      <c r="Z988" s="126" t="str">
        <f t="shared" si="598"/>
        <v>A+J=</v>
      </c>
      <c r="AA988" s="118">
        <f t="shared" si="59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90"/>
        <v>45226</v>
      </c>
      <c r="B989" s="113">
        <f t="shared" si="582"/>
        <v>79.668015370000006</v>
      </c>
      <c r="C989" s="183">
        <f t="shared" si="600"/>
        <v>65.209213857985958</v>
      </c>
      <c r="D989" s="114">
        <f t="shared" si="591"/>
        <v>6683.28</v>
      </c>
      <c r="E989" s="115">
        <f t="shared" si="578"/>
        <v>6700.66</v>
      </c>
      <c r="F989" s="116">
        <f t="shared" si="579"/>
        <v>45189</v>
      </c>
      <c r="G989" s="117">
        <f t="shared" si="583"/>
        <v>2.60051950539264E-3</v>
      </c>
      <c r="H989" s="118">
        <f t="shared" si="596"/>
        <v>45250</v>
      </c>
      <c r="I989" s="118">
        <f t="shared" si="584"/>
        <v>45250</v>
      </c>
      <c r="J989" s="119">
        <f t="shared" si="592"/>
        <v>19</v>
      </c>
      <c r="K989" s="119">
        <f t="shared" si="581"/>
        <v>5</v>
      </c>
      <c r="L989" s="8">
        <f t="shared" si="593"/>
        <v>1.00068369</v>
      </c>
      <c r="M989" s="120">
        <f t="shared" si="580"/>
        <v>1.0023005599999999</v>
      </c>
      <c r="N989" s="120">
        <f t="shared" si="575"/>
        <v>1.2187048741041311</v>
      </c>
      <c r="O989" s="113">
        <f t="shared" si="577"/>
        <v>1.2195380899999999</v>
      </c>
      <c r="P989" s="113">
        <f t="shared" si="585"/>
        <v>79.525120110000003</v>
      </c>
      <c r="Q989" s="167">
        <f t="shared" si="597"/>
        <v>0</v>
      </c>
      <c r="R989" s="168">
        <f t="shared" si="594"/>
        <v>0</v>
      </c>
      <c r="S989" s="113">
        <f t="shared" si="586"/>
        <v>0</v>
      </c>
      <c r="T989" s="123">
        <f t="shared" si="595"/>
        <v>9.4700000000000006E-2</v>
      </c>
      <c r="U989" s="121">
        <f t="shared" si="576"/>
        <v>5</v>
      </c>
      <c r="V989" s="121">
        <v>252</v>
      </c>
      <c r="W989" s="120">
        <f t="shared" si="587"/>
        <v>1.001796857</v>
      </c>
      <c r="X989" s="113">
        <f t="shared" si="588"/>
        <v>0.14289526</v>
      </c>
      <c r="Y989" s="113">
        <f t="shared" si="589"/>
        <v>0</v>
      </c>
      <c r="Z989" s="126" t="str">
        <f t="shared" si="598"/>
        <v>A+J=</v>
      </c>
      <c r="AA989" s="118">
        <f t="shared" si="59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90"/>
        <v>45227</v>
      </c>
      <c r="B990" s="113">
        <f t="shared" si="582"/>
        <v>79.707519070000004</v>
      </c>
      <c r="C990" s="183">
        <f t="shared" si="600"/>
        <v>65.209213857985958</v>
      </c>
      <c r="D990" s="114">
        <f t="shared" si="591"/>
        <v>6683.28</v>
      </c>
      <c r="E990" s="115">
        <f t="shared" si="578"/>
        <v>6700.66</v>
      </c>
      <c r="F990" s="116">
        <f t="shared" si="579"/>
        <v>45189</v>
      </c>
      <c r="G990" s="117">
        <f t="shared" si="583"/>
        <v>2.60051950539264E-3</v>
      </c>
      <c r="H990" s="118">
        <f t="shared" si="596"/>
        <v>45250</v>
      </c>
      <c r="I990" s="118">
        <f t="shared" si="584"/>
        <v>45250</v>
      </c>
      <c r="J990" s="119">
        <f t="shared" si="592"/>
        <v>19</v>
      </c>
      <c r="K990" s="119">
        <f t="shared" si="581"/>
        <v>6</v>
      </c>
      <c r="L990" s="8">
        <f t="shared" si="593"/>
        <v>1.00082048</v>
      </c>
      <c r="M990" s="120">
        <f t="shared" si="580"/>
        <v>1.0023005599999999</v>
      </c>
      <c r="N990" s="120">
        <f t="shared" si="575"/>
        <v>1.2187048741041311</v>
      </c>
      <c r="O990" s="113">
        <f t="shared" si="577"/>
        <v>1.21970479</v>
      </c>
      <c r="P990" s="113">
        <f t="shared" si="585"/>
        <v>79.535990490000003</v>
      </c>
      <c r="Q990" s="167">
        <f t="shared" si="597"/>
        <v>0</v>
      </c>
      <c r="R990" s="168">
        <f t="shared" si="594"/>
        <v>0</v>
      </c>
      <c r="S990" s="113">
        <f t="shared" si="586"/>
        <v>0</v>
      </c>
      <c r="T990" s="123">
        <f t="shared" si="595"/>
        <v>9.4700000000000006E-2</v>
      </c>
      <c r="U990" s="121">
        <f t="shared" si="576"/>
        <v>6</v>
      </c>
      <c r="V990" s="121">
        <v>252</v>
      </c>
      <c r="W990" s="120">
        <f t="shared" si="587"/>
        <v>1.0021566159999999</v>
      </c>
      <c r="X990" s="113">
        <f t="shared" si="588"/>
        <v>0.17152858000000001</v>
      </c>
      <c r="Y990" s="113">
        <f t="shared" si="589"/>
        <v>0</v>
      </c>
      <c r="Z990" s="126" t="str">
        <f t="shared" si="598"/>
        <v>A+J=</v>
      </c>
      <c r="AA990" s="118">
        <f t="shared" si="59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90"/>
        <v>45228</v>
      </c>
      <c r="B991" s="113">
        <f t="shared" si="582"/>
        <v>79.707519070000004</v>
      </c>
      <c r="C991" s="183">
        <f t="shared" si="600"/>
        <v>65.209213857985958</v>
      </c>
      <c r="D991" s="114">
        <f t="shared" si="591"/>
        <v>6683.28</v>
      </c>
      <c r="E991" s="115">
        <f t="shared" si="578"/>
        <v>6700.66</v>
      </c>
      <c r="F991" s="116">
        <f t="shared" si="579"/>
        <v>45189</v>
      </c>
      <c r="G991" s="117">
        <f t="shared" si="583"/>
        <v>2.60051950539264E-3</v>
      </c>
      <c r="H991" s="118">
        <f t="shared" si="596"/>
        <v>45250</v>
      </c>
      <c r="I991" s="118">
        <f t="shared" si="584"/>
        <v>45250</v>
      </c>
      <c r="J991" s="119">
        <f t="shared" si="592"/>
        <v>19</v>
      </c>
      <c r="K991" s="119">
        <f t="shared" si="581"/>
        <v>6</v>
      </c>
      <c r="L991" s="8">
        <f t="shared" si="593"/>
        <v>1.00082048</v>
      </c>
      <c r="M991" s="120">
        <f t="shared" si="580"/>
        <v>1.0023005599999999</v>
      </c>
      <c r="N991" s="120">
        <f t="shared" ref="N991:N1054" si="601">IF(I991&gt;I990,N990*M991,N990)</f>
        <v>1.2187048741041311</v>
      </c>
      <c r="O991" s="113">
        <f t="shared" si="577"/>
        <v>1.21970479</v>
      </c>
      <c r="P991" s="113">
        <f t="shared" si="585"/>
        <v>79.535990490000003</v>
      </c>
      <c r="Q991" s="167">
        <f t="shared" si="597"/>
        <v>0</v>
      </c>
      <c r="R991" s="168">
        <f t="shared" si="594"/>
        <v>0</v>
      </c>
      <c r="S991" s="113">
        <f t="shared" si="586"/>
        <v>0</v>
      </c>
      <c r="T991" s="123">
        <f t="shared" si="595"/>
        <v>9.4700000000000006E-2</v>
      </c>
      <c r="U991" s="121">
        <f t="shared" si="576"/>
        <v>6</v>
      </c>
      <c r="V991" s="121">
        <v>252</v>
      </c>
      <c r="W991" s="120">
        <f t="shared" si="587"/>
        <v>1.0021566159999999</v>
      </c>
      <c r="X991" s="113">
        <f t="shared" si="588"/>
        <v>0.17152858000000001</v>
      </c>
      <c r="Y991" s="113">
        <f t="shared" si="589"/>
        <v>0</v>
      </c>
      <c r="Z991" s="126" t="str">
        <f t="shared" si="598"/>
        <v>A+J=</v>
      </c>
      <c r="AA991" s="118">
        <f t="shared" si="59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90"/>
        <v>45229</v>
      </c>
      <c r="B992" s="113">
        <f t="shared" si="582"/>
        <v>79.707519070000004</v>
      </c>
      <c r="C992" s="183">
        <f t="shared" si="600"/>
        <v>65.209213857985958</v>
      </c>
      <c r="D992" s="114">
        <f t="shared" si="591"/>
        <v>6683.28</v>
      </c>
      <c r="E992" s="115">
        <f t="shared" si="578"/>
        <v>6700.66</v>
      </c>
      <c r="F992" s="116">
        <f t="shared" si="579"/>
        <v>45189</v>
      </c>
      <c r="G992" s="117">
        <f t="shared" si="583"/>
        <v>2.60051950539264E-3</v>
      </c>
      <c r="H992" s="118">
        <f t="shared" si="596"/>
        <v>45250</v>
      </c>
      <c r="I992" s="118">
        <f t="shared" si="584"/>
        <v>45250</v>
      </c>
      <c r="J992" s="119">
        <f t="shared" si="592"/>
        <v>19</v>
      </c>
      <c r="K992" s="119">
        <f t="shared" si="581"/>
        <v>6</v>
      </c>
      <c r="L992" s="8">
        <f t="shared" si="593"/>
        <v>1.00082048</v>
      </c>
      <c r="M992" s="120">
        <f t="shared" si="580"/>
        <v>1.0023005599999999</v>
      </c>
      <c r="N992" s="120">
        <f t="shared" si="601"/>
        <v>1.2187048741041311</v>
      </c>
      <c r="O992" s="113">
        <f t="shared" si="577"/>
        <v>1.21970479</v>
      </c>
      <c r="P992" s="113">
        <f t="shared" si="585"/>
        <v>79.535990490000003</v>
      </c>
      <c r="Q992" s="167">
        <f t="shared" si="597"/>
        <v>0</v>
      </c>
      <c r="R992" s="168">
        <f t="shared" si="594"/>
        <v>0</v>
      </c>
      <c r="S992" s="113">
        <f t="shared" si="586"/>
        <v>0</v>
      </c>
      <c r="T992" s="123">
        <f t="shared" si="595"/>
        <v>9.4700000000000006E-2</v>
      </c>
      <c r="U992" s="121">
        <f t="shared" si="576"/>
        <v>6</v>
      </c>
      <c r="V992" s="121">
        <v>252</v>
      </c>
      <c r="W992" s="120">
        <f t="shared" si="587"/>
        <v>1.0021566159999999</v>
      </c>
      <c r="X992" s="113">
        <f t="shared" si="588"/>
        <v>0.17152858000000001</v>
      </c>
      <c r="Y992" s="113">
        <f t="shared" si="589"/>
        <v>0</v>
      </c>
      <c r="Z992" s="126" t="str">
        <f t="shared" si="598"/>
        <v>A+J=</v>
      </c>
      <c r="AA992" s="118">
        <f t="shared" si="59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90"/>
        <v>45230</v>
      </c>
      <c r="B993" s="113">
        <f t="shared" si="582"/>
        <v>79.747044130000006</v>
      </c>
      <c r="C993" s="183">
        <f t="shared" si="600"/>
        <v>65.209213857985958</v>
      </c>
      <c r="D993" s="114">
        <f t="shared" si="591"/>
        <v>6683.28</v>
      </c>
      <c r="E993" s="115">
        <f t="shared" si="578"/>
        <v>6700.66</v>
      </c>
      <c r="F993" s="116">
        <f t="shared" si="579"/>
        <v>45189</v>
      </c>
      <c r="G993" s="117">
        <f t="shared" si="583"/>
        <v>2.60051950539264E-3</v>
      </c>
      <c r="H993" s="118">
        <f t="shared" si="596"/>
        <v>45250</v>
      </c>
      <c r="I993" s="118">
        <f t="shared" si="584"/>
        <v>45250</v>
      </c>
      <c r="J993" s="119">
        <f t="shared" si="592"/>
        <v>19</v>
      </c>
      <c r="K993" s="119">
        <f t="shared" si="581"/>
        <v>7</v>
      </c>
      <c r="L993" s="8">
        <f t="shared" si="593"/>
        <v>1.0009573</v>
      </c>
      <c r="M993" s="120">
        <f t="shared" si="580"/>
        <v>1.0023005599999999</v>
      </c>
      <c r="N993" s="120">
        <f t="shared" si="601"/>
        <v>1.2187048741041311</v>
      </c>
      <c r="O993" s="113">
        <f t="shared" si="577"/>
        <v>1.21987154</v>
      </c>
      <c r="P993" s="113">
        <f t="shared" si="585"/>
        <v>79.546864130000003</v>
      </c>
      <c r="Q993" s="167">
        <f t="shared" si="597"/>
        <v>0</v>
      </c>
      <c r="R993" s="168">
        <f t="shared" si="594"/>
        <v>0</v>
      </c>
      <c r="S993" s="113">
        <f t="shared" si="586"/>
        <v>0</v>
      </c>
      <c r="T993" s="123">
        <f t="shared" si="595"/>
        <v>9.4700000000000006E-2</v>
      </c>
      <c r="U993" s="121">
        <f t="shared" si="576"/>
        <v>7</v>
      </c>
      <c r="V993" s="121">
        <v>252</v>
      </c>
      <c r="W993" s="120">
        <f t="shared" si="587"/>
        <v>1.0025165039999999</v>
      </c>
      <c r="X993" s="113">
        <f t="shared" si="588"/>
        <v>0.20018</v>
      </c>
      <c r="Y993" s="113">
        <f t="shared" si="589"/>
        <v>0</v>
      </c>
      <c r="Z993" s="126" t="str">
        <f t="shared" si="598"/>
        <v>A+J=</v>
      </c>
      <c r="AA993" s="118">
        <f t="shared" si="59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90"/>
        <v>45231</v>
      </c>
      <c r="B994" s="113">
        <f t="shared" si="582"/>
        <v>79.78658725999999</v>
      </c>
      <c r="C994" s="183">
        <f t="shared" si="600"/>
        <v>65.209213857985958</v>
      </c>
      <c r="D994" s="114">
        <f t="shared" si="591"/>
        <v>6683.28</v>
      </c>
      <c r="E994" s="115">
        <f t="shared" si="578"/>
        <v>6700.66</v>
      </c>
      <c r="F994" s="116">
        <f t="shared" si="579"/>
        <v>45189</v>
      </c>
      <c r="G994" s="117">
        <f t="shared" si="583"/>
        <v>2.60051950539264E-3</v>
      </c>
      <c r="H994" s="118">
        <f t="shared" si="596"/>
        <v>45250</v>
      </c>
      <c r="I994" s="118">
        <f t="shared" si="584"/>
        <v>45250</v>
      </c>
      <c r="J994" s="119">
        <f t="shared" si="592"/>
        <v>19</v>
      </c>
      <c r="K994" s="119">
        <f t="shared" si="581"/>
        <v>8</v>
      </c>
      <c r="L994" s="8">
        <f t="shared" si="593"/>
        <v>1.00109413</v>
      </c>
      <c r="M994" s="120">
        <f t="shared" si="580"/>
        <v>1.0023005599999999</v>
      </c>
      <c r="N994" s="120">
        <f t="shared" si="601"/>
        <v>1.2187048741041311</v>
      </c>
      <c r="O994" s="113">
        <f t="shared" si="577"/>
        <v>1.22003829</v>
      </c>
      <c r="P994" s="113">
        <f t="shared" si="585"/>
        <v>79.557737759999995</v>
      </c>
      <c r="Q994" s="167">
        <f t="shared" si="597"/>
        <v>0</v>
      </c>
      <c r="R994" s="168">
        <f t="shared" si="594"/>
        <v>0</v>
      </c>
      <c r="S994" s="113">
        <f t="shared" si="586"/>
        <v>0</v>
      </c>
      <c r="T994" s="123">
        <f t="shared" si="595"/>
        <v>9.4700000000000006E-2</v>
      </c>
      <c r="U994" s="121">
        <f t="shared" si="576"/>
        <v>8</v>
      </c>
      <c r="V994" s="121">
        <v>252</v>
      </c>
      <c r="W994" s="120">
        <f t="shared" si="587"/>
        <v>1.0028765209999999</v>
      </c>
      <c r="X994" s="113">
        <f t="shared" si="588"/>
        <v>0.22884950000000001</v>
      </c>
      <c r="Y994" s="113">
        <f t="shared" si="589"/>
        <v>0</v>
      </c>
      <c r="Z994" s="126" t="str">
        <f t="shared" si="598"/>
        <v>A+J=</v>
      </c>
      <c r="AA994" s="118">
        <f t="shared" si="59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90"/>
        <v>45232</v>
      </c>
      <c r="B995" s="113">
        <f t="shared" si="582"/>
        <v>79.82615054</v>
      </c>
      <c r="C995" s="183">
        <f t="shared" si="600"/>
        <v>65.209213857985958</v>
      </c>
      <c r="D995" s="114">
        <f t="shared" si="591"/>
        <v>6683.28</v>
      </c>
      <c r="E995" s="115">
        <f t="shared" si="578"/>
        <v>6700.66</v>
      </c>
      <c r="F995" s="116">
        <f t="shared" si="579"/>
        <v>45189</v>
      </c>
      <c r="G995" s="117">
        <f t="shared" si="583"/>
        <v>2.60051950539264E-3</v>
      </c>
      <c r="H995" s="118">
        <f t="shared" si="596"/>
        <v>45250</v>
      </c>
      <c r="I995" s="118">
        <f t="shared" si="584"/>
        <v>45250</v>
      </c>
      <c r="J995" s="119">
        <f t="shared" si="592"/>
        <v>19</v>
      </c>
      <c r="K995" s="119">
        <f t="shared" si="581"/>
        <v>9</v>
      </c>
      <c r="L995" s="8">
        <f t="shared" si="593"/>
        <v>1.0012309800000001</v>
      </c>
      <c r="M995" s="120">
        <f t="shared" si="580"/>
        <v>1.0023005599999999</v>
      </c>
      <c r="N995" s="120">
        <f t="shared" si="601"/>
        <v>1.2187048741041311</v>
      </c>
      <c r="O995" s="113">
        <f t="shared" si="577"/>
        <v>1.22020507</v>
      </c>
      <c r="P995" s="113">
        <f t="shared" si="585"/>
        <v>79.568613360000001</v>
      </c>
      <c r="Q995" s="167">
        <f t="shared" si="597"/>
        <v>0</v>
      </c>
      <c r="R995" s="168">
        <f t="shared" si="594"/>
        <v>0</v>
      </c>
      <c r="S995" s="113">
        <f t="shared" si="586"/>
        <v>0</v>
      </c>
      <c r="T995" s="123">
        <f t="shared" si="595"/>
        <v>9.4700000000000006E-2</v>
      </c>
      <c r="U995" s="121">
        <f t="shared" si="576"/>
        <v>9</v>
      </c>
      <c r="V995" s="121">
        <v>252</v>
      </c>
      <c r="W995" s="120">
        <f t="shared" si="587"/>
        <v>1.003236668</v>
      </c>
      <c r="X995" s="113">
        <f t="shared" si="588"/>
        <v>0.25753717999999998</v>
      </c>
      <c r="Y995" s="113">
        <f t="shared" si="589"/>
        <v>0</v>
      </c>
      <c r="Z995" s="126" t="str">
        <f t="shared" si="598"/>
        <v>A+J=</v>
      </c>
      <c r="AA995" s="118">
        <f t="shared" si="59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90"/>
        <v>45233</v>
      </c>
      <c r="B996" s="113">
        <f t="shared" si="582"/>
        <v>79.82615054</v>
      </c>
      <c r="C996" s="183">
        <f t="shared" si="600"/>
        <v>65.209213857985958</v>
      </c>
      <c r="D996" s="114">
        <f t="shared" si="591"/>
        <v>6683.28</v>
      </c>
      <c r="E996" s="115">
        <f t="shared" si="578"/>
        <v>6700.66</v>
      </c>
      <c r="F996" s="116">
        <f t="shared" si="579"/>
        <v>45189</v>
      </c>
      <c r="G996" s="117">
        <f t="shared" si="583"/>
        <v>2.60051950539264E-3</v>
      </c>
      <c r="H996" s="118">
        <f t="shared" si="596"/>
        <v>45250</v>
      </c>
      <c r="I996" s="118">
        <f t="shared" si="584"/>
        <v>45250</v>
      </c>
      <c r="J996" s="119">
        <f t="shared" si="592"/>
        <v>19</v>
      </c>
      <c r="K996" s="119">
        <f t="shared" si="581"/>
        <v>9</v>
      </c>
      <c r="L996" s="8">
        <f t="shared" si="593"/>
        <v>1.0012309800000001</v>
      </c>
      <c r="M996" s="120">
        <f t="shared" si="580"/>
        <v>1.0023005599999999</v>
      </c>
      <c r="N996" s="120">
        <f t="shared" si="601"/>
        <v>1.2187048741041311</v>
      </c>
      <c r="O996" s="113">
        <f t="shared" si="577"/>
        <v>1.22020507</v>
      </c>
      <c r="P996" s="113">
        <f t="shared" si="585"/>
        <v>79.568613360000001</v>
      </c>
      <c r="Q996" s="167">
        <f t="shared" si="597"/>
        <v>0</v>
      </c>
      <c r="R996" s="168">
        <f t="shared" si="594"/>
        <v>0</v>
      </c>
      <c r="S996" s="113">
        <f t="shared" si="586"/>
        <v>0</v>
      </c>
      <c r="T996" s="123">
        <f t="shared" si="595"/>
        <v>9.4700000000000006E-2</v>
      </c>
      <c r="U996" s="121">
        <f t="shared" si="576"/>
        <v>9</v>
      </c>
      <c r="V996" s="121">
        <v>252</v>
      </c>
      <c r="W996" s="120">
        <f t="shared" si="587"/>
        <v>1.003236668</v>
      </c>
      <c r="X996" s="113">
        <f t="shared" si="588"/>
        <v>0.25753717999999998</v>
      </c>
      <c r="Y996" s="113">
        <f t="shared" si="589"/>
        <v>0</v>
      </c>
      <c r="Z996" s="126" t="str">
        <f t="shared" si="598"/>
        <v>A+J=</v>
      </c>
      <c r="AA996" s="118">
        <f t="shared" si="59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90"/>
        <v>45234</v>
      </c>
      <c r="B997" s="113">
        <f t="shared" si="582"/>
        <v>79.865733210000002</v>
      </c>
      <c r="C997" s="183">
        <f t="shared" si="600"/>
        <v>65.209213857985958</v>
      </c>
      <c r="D997" s="114">
        <f t="shared" si="591"/>
        <v>6683.28</v>
      </c>
      <c r="E997" s="115">
        <f t="shared" si="578"/>
        <v>6700.66</v>
      </c>
      <c r="F997" s="116">
        <f t="shared" si="579"/>
        <v>45189</v>
      </c>
      <c r="G997" s="117">
        <f t="shared" si="583"/>
        <v>2.60051950539264E-3</v>
      </c>
      <c r="H997" s="118">
        <f t="shared" si="596"/>
        <v>45250</v>
      </c>
      <c r="I997" s="118">
        <f t="shared" si="584"/>
        <v>45250</v>
      </c>
      <c r="J997" s="119">
        <f t="shared" si="592"/>
        <v>19</v>
      </c>
      <c r="K997" s="119">
        <f t="shared" si="581"/>
        <v>10</v>
      </c>
      <c r="L997" s="8">
        <f t="shared" si="593"/>
        <v>1.0013678500000001</v>
      </c>
      <c r="M997" s="120">
        <f t="shared" si="580"/>
        <v>1.0023005599999999</v>
      </c>
      <c r="N997" s="120">
        <f t="shared" si="601"/>
        <v>1.2187048741041311</v>
      </c>
      <c r="O997" s="113">
        <f t="shared" si="577"/>
        <v>1.2203718699999999</v>
      </c>
      <c r="P997" s="113">
        <f t="shared" si="585"/>
        <v>79.579490250000006</v>
      </c>
      <c r="Q997" s="167">
        <f t="shared" si="597"/>
        <v>0</v>
      </c>
      <c r="R997" s="168">
        <f t="shared" si="594"/>
        <v>0</v>
      </c>
      <c r="S997" s="113">
        <f t="shared" si="586"/>
        <v>0</v>
      </c>
      <c r="T997" s="123">
        <f t="shared" si="595"/>
        <v>9.4700000000000006E-2</v>
      </c>
      <c r="U997" s="121">
        <f t="shared" ref="U997:U1060" si="602">IF(Q996&gt;0,1,IF(K997=K996,U996,U996+1))</f>
        <v>10</v>
      </c>
      <c r="V997" s="121">
        <v>252</v>
      </c>
      <c r="W997" s="120">
        <f t="shared" si="587"/>
        <v>1.0035969440000001</v>
      </c>
      <c r="X997" s="113">
        <f t="shared" si="588"/>
        <v>0.28624295999999999</v>
      </c>
      <c r="Y997" s="113">
        <f t="shared" si="589"/>
        <v>0</v>
      </c>
      <c r="Z997" s="126" t="str">
        <f t="shared" si="598"/>
        <v>A+J=</v>
      </c>
      <c r="AA997" s="118">
        <f t="shared" si="59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90"/>
        <v>45235</v>
      </c>
      <c r="B998" s="113">
        <f t="shared" si="582"/>
        <v>79.865733210000002</v>
      </c>
      <c r="C998" s="183">
        <f t="shared" si="600"/>
        <v>65.209213857985958</v>
      </c>
      <c r="D998" s="114">
        <f t="shared" si="591"/>
        <v>6683.28</v>
      </c>
      <c r="E998" s="115">
        <f t="shared" si="578"/>
        <v>6700.66</v>
      </c>
      <c r="F998" s="116">
        <f t="shared" si="579"/>
        <v>45189</v>
      </c>
      <c r="G998" s="117">
        <f t="shared" si="583"/>
        <v>2.60051950539264E-3</v>
      </c>
      <c r="H998" s="118">
        <f t="shared" si="596"/>
        <v>45250</v>
      </c>
      <c r="I998" s="118">
        <f t="shared" si="584"/>
        <v>45250</v>
      </c>
      <c r="J998" s="119">
        <f t="shared" si="592"/>
        <v>19</v>
      </c>
      <c r="K998" s="119">
        <f t="shared" si="581"/>
        <v>10</v>
      </c>
      <c r="L998" s="8">
        <f t="shared" si="593"/>
        <v>1.0013678500000001</v>
      </c>
      <c r="M998" s="120">
        <f t="shared" si="580"/>
        <v>1.0023005599999999</v>
      </c>
      <c r="N998" s="120">
        <f t="shared" si="601"/>
        <v>1.2187048741041311</v>
      </c>
      <c r="O998" s="113">
        <f t="shared" si="577"/>
        <v>1.2203718699999999</v>
      </c>
      <c r="P998" s="113">
        <f t="shared" si="585"/>
        <v>79.579490250000006</v>
      </c>
      <c r="Q998" s="167">
        <f t="shared" si="597"/>
        <v>0</v>
      </c>
      <c r="R998" s="168">
        <f t="shared" si="594"/>
        <v>0</v>
      </c>
      <c r="S998" s="113">
        <f t="shared" si="586"/>
        <v>0</v>
      </c>
      <c r="T998" s="123">
        <f t="shared" si="595"/>
        <v>9.4700000000000006E-2</v>
      </c>
      <c r="U998" s="121">
        <f t="shared" si="602"/>
        <v>10</v>
      </c>
      <c r="V998" s="121">
        <v>252</v>
      </c>
      <c r="W998" s="120">
        <f t="shared" si="587"/>
        <v>1.0035969440000001</v>
      </c>
      <c r="X998" s="113">
        <f t="shared" si="588"/>
        <v>0.28624295999999999</v>
      </c>
      <c r="Y998" s="113">
        <f t="shared" si="589"/>
        <v>0</v>
      </c>
      <c r="Z998" s="126" t="str">
        <f t="shared" si="598"/>
        <v>A+J=</v>
      </c>
      <c r="AA998" s="118">
        <f t="shared" si="59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90"/>
        <v>45236</v>
      </c>
      <c r="B999" s="113">
        <f t="shared" si="582"/>
        <v>79.865733210000002</v>
      </c>
      <c r="C999" s="183">
        <f t="shared" si="600"/>
        <v>65.209213857985958</v>
      </c>
      <c r="D999" s="114">
        <f t="shared" si="591"/>
        <v>6683.28</v>
      </c>
      <c r="E999" s="115">
        <f t="shared" si="578"/>
        <v>6700.66</v>
      </c>
      <c r="F999" s="116">
        <f t="shared" si="579"/>
        <v>45189</v>
      </c>
      <c r="G999" s="117">
        <f t="shared" si="583"/>
        <v>2.60051950539264E-3</v>
      </c>
      <c r="H999" s="118">
        <f t="shared" si="596"/>
        <v>45250</v>
      </c>
      <c r="I999" s="118">
        <f t="shared" si="584"/>
        <v>45250</v>
      </c>
      <c r="J999" s="119">
        <f t="shared" si="592"/>
        <v>19</v>
      </c>
      <c r="K999" s="119">
        <f t="shared" si="581"/>
        <v>10</v>
      </c>
      <c r="L999" s="8">
        <f t="shared" si="593"/>
        <v>1.0013678500000001</v>
      </c>
      <c r="M999" s="120">
        <f t="shared" si="580"/>
        <v>1.0023005599999999</v>
      </c>
      <c r="N999" s="120">
        <f t="shared" si="601"/>
        <v>1.2187048741041311</v>
      </c>
      <c r="O999" s="113">
        <f t="shared" si="577"/>
        <v>1.2203718699999999</v>
      </c>
      <c r="P999" s="113">
        <f t="shared" si="585"/>
        <v>79.579490250000006</v>
      </c>
      <c r="Q999" s="167">
        <f t="shared" si="597"/>
        <v>0</v>
      </c>
      <c r="R999" s="168">
        <f t="shared" si="594"/>
        <v>0</v>
      </c>
      <c r="S999" s="113">
        <f t="shared" si="586"/>
        <v>0</v>
      </c>
      <c r="T999" s="123">
        <f t="shared" si="595"/>
        <v>9.4700000000000006E-2</v>
      </c>
      <c r="U999" s="121">
        <f t="shared" si="602"/>
        <v>10</v>
      </c>
      <c r="V999" s="121">
        <v>252</v>
      </c>
      <c r="W999" s="120">
        <f t="shared" si="587"/>
        <v>1.0035969440000001</v>
      </c>
      <c r="X999" s="113">
        <f t="shared" si="588"/>
        <v>0.28624295999999999</v>
      </c>
      <c r="Y999" s="113">
        <f t="shared" si="589"/>
        <v>0</v>
      </c>
      <c r="Z999" s="126" t="str">
        <f t="shared" si="598"/>
        <v>A+J=</v>
      </c>
      <c r="AA999" s="118">
        <f t="shared" si="59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90"/>
        <v>45237</v>
      </c>
      <c r="B1000" s="113">
        <f t="shared" si="582"/>
        <v>79.905335969999996</v>
      </c>
      <c r="C1000" s="183">
        <f t="shared" si="600"/>
        <v>65.209213857985958</v>
      </c>
      <c r="D1000" s="114">
        <f t="shared" si="591"/>
        <v>6683.28</v>
      </c>
      <c r="E1000" s="115">
        <f t="shared" si="578"/>
        <v>6700.66</v>
      </c>
      <c r="F1000" s="116">
        <f t="shared" si="579"/>
        <v>45189</v>
      </c>
      <c r="G1000" s="117">
        <f t="shared" si="583"/>
        <v>2.60051950539264E-3</v>
      </c>
      <c r="H1000" s="118">
        <f t="shared" si="596"/>
        <v>45250</v>
      </c>
      <c r="I1000" s="118">
        <f t="shared" si="584"/>
        <v>45250</v>
      </c>
      <c r="J1000" s="119">
        <f t="shared" si="592"/>
        <v>19</v>
      </c>
      <c r="K1000" s="119">
        <f t="shared" si="581"/>
        <v>11</v>
      </c>
      <c r="L1000" s="8">
        <f t="shared" si="593"/>
        <v>1.0015047399999999</v>
      </c>
      <c r="M1000" s="120">
        <f t="shared" si="580"/>
        <v>1.0023005599999999</v>
      </c>
      <c r="N1000" s="120">
        <f t="shared" si="601"/>
        <v>1.2187048741041311</v>
      </c>
      <c r="O1000" s="113">
        <f t="shared" si="577"/>
        <v>1.2205387000000001</v>
      </c>
      <c r="P1000" s="113">
        <f t="shared" si="585"/>
        <v>79.590369109999997</v>
      </c>
      <c r="Q1000" s="167">
        <f t="shared" si="597"/>
        <v>0</v>
      </c>
      <c r="R1000" s="168">
        <f t="shared" si="594"/>
        <v>0</v>
      </c>
      <c r="S1000" s="113">
        <f t="shared" si="586"/>
        <v>0</v>
      </c>
      <c r="T1000" s="123">
        <f t="shared" si="595"/>
        <v>9.4700000000000006E-2</v>
      </c>
      <c r="U1000" s="121">
        <f t="shared" si="602"/>
        <v>11</v>
      </c>
      <c r="V1000" s="121">
        <v>252</v>
      </c>
      <c r="W1000" s="120">
        <f t="shared" si="587"/>
        <v>1.003957349</v>
      </c>
      <c r="X1000" s="113">
        <f t="shared" si="588"/>
        <v>0.31496686000000002</v>
      </c>
      <c r="Y1000" s="113">
        <f t="shared" si="589"/>
        <v>0</v>
      </c>
      <c r="Z1000" s="126" t="str">
        <f t="shared" si="598"/>
        <v>A+J=</v>
      </c>
      <c r="AA1000" s="118">
        <f t="shared" si="59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90"/>
        <v>45238</v>
      </c>
      <c r="B1001" s="113">
        <f t="shared" si="582"/>
        <v>79.944957479999999</v>
      </c>
      <c r="C1001" s="183">
        <f t="shared" si="600"/>
        <v>65.209213857985958</v>
      </c>
      <c r="D1001" s="114">
        <f t="shared" si="591"/>
        <v>6683.28</v>
      </c>
      <c r="E1001" s="115">
        <f t="shared" si="578"/>
        <v>6700.66</v>
      </c>
      <c r="F1001" s="116">
        <f t="shared" si="579"/>
        <v>45189</v>
      </c>
      <c r="G1001" s="117">
        <f t="shared" si="583"/>
        <v>2.60051950539264E-3</v>
      </c>
      <c r="H1001" s="118">
        <f t="shared" si="596"/>
        <v>45250</v>
      </c>
      <c r="I1001" s="118">
        <f t="shared" si="584"/>
        <v>45250</v>
      </c>
      <c r="J1001" s="119">
        <f t="shared" si="592"/>
        <v>19</v>
      </c>
      <c r="K1001" s="119">
        <f t="shared" si="581"/>
        <v>12</v>
      </c>
      <c r="L1001" s="8">
        <f t="shared" si="593"/>
        <v>1.0016416400000001</v>
      </c>
      <c r="M1001" s="120">
        <f t="shared" si="580"/>
        <v>1.0023005599999999</v>
      </c>
      <c r="N1001" s="120">
        <f t="shared" si="601"/>
        <v>1.2187048741041311</v>
      </c>
      <c r="O1001" s="113">
        <f t="shared" ref="O1001:O1064" si="603">TRUNC(TRUNC((L1001*N1001),15),8)</f>
        <v>1.22070554</v>
      </c>
      <c r="P1001" s="113">
        <f t="shared" si="585"/>
        <v>79.601248609999999</v>
      </c>
      <c r="Q1001" s="167">
        <f t="shared" si="597"/>
        <v>0</v>
      </c>
      <c r="R1001" s="168">
        <f t="shared" si="594"/>
        <v>0</v>
      </c>
      <c r="S1001" s="113">
        <f t="shared" si="586"/>
        <v>0</v>
      </c>
      <c r="T1001" s="123">
        <f t="shared" si="595"/>
        <v>9.4700000000000006E-2</v>
      </c>
      <c r="U1001" s="121">
        <f t="shared" si="602"/>
        <v>12</v>
      </c>
      <c r="V1001" s="121">
        <v>252</v>
      </c>
      <c r="W1001" s="120">
        <f t="shared" si="587"/>
        <v>1.0043178829999999</v>
      </c>
      <c r="X1001" s="113">
        <f t="shared" si="588"/>
        <v>0.34370887</v>
      </c>
      <c r="Y1001" s="113">
        <f t="shared" si="589"/>
        <v>0</v>
      </c>
      <c r="Z1001" s="126" t="str">
        <f t="shared" si="598"/>
        <v>A+J=</v>
      </c>
      <c r="AA1001" s="118">
        <f t="shared" si="59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90"/>
        <v>45239</v>
      </c>
      <c r="B1002" s="113">
        <f t="shared" si="582"/>
        <v>79.984599889999998</v>
      </c>
      <c r="C1002" s="183">
        <f t="shared" si="600"/>
        <v>65.209213857985958</v>
      </c>
      <c r="D1002" s="114">
        <f t="shared" si="591"/>
        <v>6683.28</v>
      </c>
      <c r="E1002" s="115">
        <f t="shared" ref="E1002:E1065" si="604">IF($K1002=1,VLOOKUP($A1001,$AO$10:$AS$131,4),E1001)</f>
        <v>6700.66</v>
      </c>
      <c r="F1002" s="116">
        <f t="shared" ref="F1002:F1065" si="605">IF($K1002=1,VLOOKUP($A1001,$AO$10:$AS$131,5),F1001)</f>
        <v>45189</v>
      </c>
      <c r="G1002" s="117">
        <f t="shared" si="583"/>
        <v>2.60051950539264E-3</v>
      </c>
      <c r="H1002" s="118">
        <f t="shared" si="596"/>
        <v>45250</v>
      </c>
      <c r="I1002" s="118">
        <f t="shared" si="584"/>
        <v>45250</v>
      </c>
      <c r="J1002" s="119">
        <f t="shared" si="592"/>
        <v>19</v>
      </c>
      <c r="K1002" s="119">
        <f t="shared" si="581"/>
        <v>13</v>
      </c>
      <c r="L1002" s="8">
        <f t="shared" si="593"/>
        <v>1.0017785699999999</v>
      </c>
      <c r="M1002" s="120">
        <f t="shared" ref="M1002:M1065" si="606">IF(I1002&gt;I1001,L1001,M1001)</f>
        <v>1.0023005599999999</v>
      </c>
      <c r="N1002" s="120">
        <f t="shared" si="601"/>
        <v>1.2187048741041311</v>
      </c>
      <c r="O1002" s="113">
        <f t="shared" si="603"/>
        <v>1.2208724200000001</v>
      </c>
      <c r="P1002" s="113">
        <f t="shared" si="585"/>
        <v>79.612130719999996</v>
      </c>
      <c r="Q1002" s="167">
        <f t="shared" si="597"/>
        <v>0</v>
      </c>
      <c r="R1002" s="168">
        <f t="shared" si="594"/>
        <v>0</v>
      </c>
      <c r="S1002" s="113">
        <f t="shared" si="586"/>
        <v>0</v>
      </c>
      <c r="T1002" s="123">
        <f t="shared" si="595"/>
        <v>9.4700000000000006E-2</v>
      </c>
      <c r="U1002" s="121">
        <f t="shared" si="602"/>
        <v>13</v>
      </c>
      <c r="V1002" s="121">
        <v>252</v>
      </c>
      <c r="W1002" s="120">
        <f t="shared" si="587"/>
        <v>1.004678548</v>
      </c>
      <c r="X1002" s="113">
        <f t="shared" si="588"/>
        <v>0.37246917000000002</v>
      </c>
      <c r="Y1002" s="113">
        <f t="shared" si="589"/>
        <v>0</v>
      </c>
      <c r="Z1002" s="126" t="str">
        <f t="shared" si="598"/>
        <v>A+J=</v>
      </c>
      <c r="AA1002" s="118">
        <f t="shared" si="59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90"/>
        <v>45240</v>
      </c>
      <c r="B1003" s="113">
        <f t="shared" si="582"/>
        <v>80.02426100000001</v>
      </c>
      <c r="C1003" s="183">
        <f t="shared" si="600"/>
        <v>65.209213857985958</v>
      </c>
      <c r="D1003" s="114">
        <f t="shared" si="591"/>
        <v>6683.28</v>
      </c>
      <c r="E1003" s="115">
        <f t="shared" si="604"/>
        <v>6700.66</v>
      </c>
      <c r="F1003" s="116">
        <f t="shared" si="605"/>
        <v>45189</v>
      </c>
      <c r="G1003" s="117">
        <f t="shared" si="583"/>
        <v>2.60051950539264E-3</v>
      </c>
      <c r="H1003" s="118">
        <f t="shared" si="596"/>
        <v>45250</v>
      </c>
      <c r="I1003" s="118">
        <f t="shared" si="584"/>
        <v>45250</v>
      </c>
      <c r="J1003" s="119">
        <f t="shared" si="592"/>
        <v>19</v>
      </c>
      <c r="K1003" s="119">
        <f t="shared" si="581"/>
        <v>14</v>
      </c>
      <c r="L1003" s="8">
        <f t="shared" si="593"/>
        <v>1.0019155099999999</v>
      </c>
      <c r="M1003" s="120">
        <f t="shared" si="606"/>
        <v>1.0023005599999999</v>
      </c>
      <c r="N1003" s="120">
        <f t="shared" si="601"/>
        <v>1.2187048741041311</v>
      </c>
      <c r="O1003" s="113">
        <f t="shared" si="603"/>
        <v>1.2210393100000001</v>
      </c>
      <c r="P1003" s="113">
        <f t="shared" si="585"/>
        <v>79.623013490000005</v>
      </c>
      <c r="Q1003" s="167">
        <f t="shared" si="597"/>
        <v>0</v>
      </c>
      <c r="R1003" s="168">
        <f t="shared" si="594"/>
        <v>0</v>
      </c>
      <c r="S1003" s="113">
        <f t="shared" si="586"/>
        <v>0</v>
      </c>
      <c r="T1003" s="123">
        <f t="shared" si="595"/>
        <v>9.4700000000000006E-2</v>
      </c>
      <c r="U1003" s="121">
        <f t="shared" si="602"/>
        <v>14</v>
      </c>
      <c r="V1003" s="121">
        <v>252</v>
      </c>
      <c r="W1003" s="120">
        <f t="shared" si="587"/>
        <v>1.005039341</v>
      </c>
      <c r="X1003" s="113">
        <f t="shared" si="588"/>
        <v>0.40124750999999997</v>
      </c>
      <c r="Y1003" s="113">
        <f t="shared" si="589"/>
        <v>0</v>
      </c>
      <c r="Z1003" s="126" t="str">
        <f t="shared" si="598"/>
        <v>A+J=</v>
      </c>
      <c r="AA1003" s="118">
        <f t="shared" si="59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90"/>
        <v>45241</v>
      </c>
      <c r="B1004" s="113">
        <f t="shared" si="582"/>
        <v>80.063942929999996</v>
      </c>
      <c r="C1004" s="183">
        <f t="shared" si="600"/>
        <v>65.209213857985958</v>
      </c>
      <c r="D1004" s="114">
        <f t="shared" si="591"/>
        <v>6683.28</v>
      </c>
      <c r="E1004" s="115">
        <f t="shared" si="604"/>
        <v>6700.66</v>
      </c>
      <c r="F1004" s="116">
        <f t="shared" si="605"/>
        <v>45189</v>
      </c>
      <c r="G1004" s="117">
        <f t="shared" si="583"/>
        <v>2.60051950539264E-3</v>
      </c>
      <c r="H1004" s="118">
        <f t="shared" si="596"/>
        <v>45250</v>
      </c>
      <c r="I1004" s="118">
        <f t="shared" si="584"/>
        <v>45250</v>
      </c>
      <c r="J1004" s="119">
        <f t="shared" si="592"/>
        <v>19</v>
      </c>
      <c r="K1004" s="119">
        <f t="shared" si="581"/>
        <v>15</v>
      </c>
      <c r="L1004" s="8">
        <f t="shared" si="593"/>
        <v>1.0020524799999999</v>
      </c>
      <c r="M1004" s="120">
        <f t="shared" si="606"/>
        <v>1.0023005599999999</v>
      </c>
      <c r="N1004" s="120">
        <f t="shared" si="601"/>
        <v>1.2187048741041311</v>
      </c>
      <c r="O1004" s="113">
        <f t="shared" si="603"/>
        <v>1.2212062400000001</v>
      </c>
      <c r="P1004" s="113">
        <f t="shared" si="585"/>
        <v>79.633898860000002</v>
      </c>
      <c r="Q1004" s="167">
        <f t="shared" si="597"/>
        <v>0</v>
      </c>
      <c r="R1004" s="168">
        <f t="shared" si="594"/>
        <v>0</v>
      </c>
      <c r="S1004" s="113">
        <f t="shared" si="586"/>
        <v>0</v>
      </c>
      <c r="T1004" s="123">
        <f t="shared" si="595"/>
        <v>9.4700000000000006E-2</v>
      </c>
      <c r="U1004" s="121">
        <f t="shared" si="602"/>
        <v>15</v>
      </c>
      <c r="V1004" s="121">
        <v>252</v>
      </c>
      <c r="W1004" s="120">
        <f t="shared" si="587"/>
        <v>1.0054002639999999</v>
      </c>
      <c r="X1004" s="113">
        <f t="shared" si="588"/>
        <v>0.43004407</v>
      </c>
      <c r="Y1004" s="113">
        <f t="shared" si="589"/>
        <v>0</v>
      </c>
      <c r="Z1004" s="126" t="str">
        <f t="shared" si="598"/>
        <v>A+J=</v>
      </c>
      <c r="AA1004" s="118">
        <f t="shared" si="59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90"/>
        <v>45242</v>
      </c>
      <c r="B1005" s="113">
        <f t="shared" si="582"/>
        <v>80.063942929999996</v>
      </c>
      <c r="C1005" s="183">
        <f t="shared" si="600"/>
        <v>65.209213857985958</v>
      </c>
      <c r="D1005" s="114">
        <f t="shared" si="591"/>
        <v>6683.28</v>
      </c>
      <c r="E1005" s="115">
        <f t="shared" si="604"/>
        <v>6700.66</v>
      </c>
      <c r="F1005" s="116">
        <f t="shared" si="605"/>
        <v>45189</v>
      </c>
      <c r="G1005" s="117">
        <f t="shared" si="583"/>
        <v>2.60051950539264E-3</v>
      </c>
      <c r="H1005" s="118">
        <f t="shared" si="596"/>
        <v>45250</v>
      </c>
      <c r="I1005" s="118">
        <f t="shared" si="584"/>
        <v>45250</v>
      </c>
      <c r="J1005" s="119">
        <f t="shared" si="592"/>
        <v>19</v>
      </c>
      <c r="K1005" s="119">
        <f t="shared" si="581"/>
        <v>15</v>
      </c>
      <c r="L1005" s="8">
        <f t="shared" si="593"/>
        <v>1.0020524799999999</v>
      </c>
      <c r="M1005" s="120">
        <f t="shared" si="606"/>
        <v>1.0023005599999999</v>
      </c>
      <c r="N1005" s="120">
        <f t="shared" si="601"/>
        <v>1.2187048741041311</v>
      </c>
      <c r="O1005" s="113">
        <f t="shared" si="603"/>
        <v>1.2212062400000001</v>
      </c>
      <c r="P1005" s="113">
        <f t="shared" si="585"/>
        <v>79.633898860000002</v>
      </c>
      <c r="Q1005" s="167">
        <f t="shared" si="597"/>
        <v>0</v>
      </c>
      <c r="R1005" s="168">
        <f t="shared" si="594"/>
        <v>0</v>
      </c>
      <c r="S1005" s="113">
        <f t="shared" si="586"/>
        <v>0</v>
      </c>
      <c r="T1005" s="123">
        <f t="shared" si="595"/>
        <v>9.4700000000000006E-2</v>
      </c>
      <c r="U1005" s="121">
        <f t="shared" si="602"/>
        <v>15</v>
      </c>
      <c r="V1005" s="121">
        <v>252</v>
      </c>
      <c r="W1005" s="120">
        <f t="shared" si="587"/>
        <v>1.0054002639999999</v>
      </c>
      <c r="X1005" s="113">
        <f t="shared" si="588"/>
        <v>0.43004407</v>
      </c>
      <c r="Y1005" s="113">
        <f t="shared" si="589"/>
        <v>0</v>
      </c>
      <c r="Z1005" s="126" t="str">
        <f t="shared" si="598"/>
        <v>A+J=</v>
      </c>
      <c r="AA1005" s="118">
        <f t="shared" si="59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90"/>
        <v>45243</v>
      </c>
      <c r="B1006" s="113">
        <f t="shared" si="582"/>
        <v>80.063942929999996</v>
      </c>
      <c r="C1006" s="183">
        <f t="shared" si="600"/>
        <v>65.209213857985958</v>
      </c>
      <c r="D1006" s="114">
        <f t="shared" si="591"/>
        <v>6683.28</v>
      </c>
      <c r="E1006" s="115">
        <f t="shared" si="604"/>
        <v>6700.66</v>
      </c>
      <c r="F1006" s="116">
        <f t="shared" si="605"/>
        <v>45189</v>
      </c>
      <c r="G1006" s="117">
        <f t="shared" si="583"/>
        <v>2.60051950539264E-3</v>
      </c>
      <c r="H1006" s="118">
        <f t="shared" si="596"/>
        <v>45250</v>
      </c>
      <c r="I1006" s="118">
        <f t="shared" si="584"/>
        <v>45250</v>
      </c>
      <c r="J1006" s="119">
        <f t="shared" si="592"/>
        <v>19</v>
      </c>
      <c r="K1006" s="119">
        <f t="shared" ref="K1006:K1069" si="607">(J1006-(NETWORKDAYS(A1006,I1006,AD$148:AD$502)-1))</f>
        <v>15</v>
      </c>
      <c r="L1006" s="8">
        <f t="shared" si="593"/>
        <v>1.0020524799999999</v>
      </c>
      <c r="M1006" s="120">
        <f t="shared" si="606"/>
        <v>1.0023005599999999</v>
      </c>
      <c r="N1006" s="120">
        <f t="shared" si="601"/>
        <v>1.2187048741041311</v>
      </c>
      <c r="O1006" s="113">
        <f t="shared" si="603"/>
        <v>1.2212062400000001</v>
      </c>
      <c r="P1006" s="113">
        <f t="shared" si="585"/>
        <v>79.633898860000002</v>
      </c>
      <c r="Q1006" s="167">
        <f t="shared" si="597"/>
        <v>0</v>
      </c>
      <c r="R1006" s="168">
        <f t="shared" si="594"/>
        <v>0</v>
      </c>
      <c r="S1006" s="113">
        <f t="shared" si="586"/>
        <v>0</v>
      </c>
      <c r="T1006" s="123">
        <f t="shared" si="595"/>
        <v>9.4700000000000006E-2</v>
      </c>
      <c r="U1006" s="121">
        <f t="shared" si="602"/>
        <v>15</v>
      </c>
      <c r="V1006" s="121">
        <v>252</v>
      </c>
      <c r="W1006" s="120">
        <f t="shared" si="587"/>
        <v>1.0054002639999999</v>
      </c>
      <c r="X1006" s="113">
        <f t="shared" si="588"/>
        <v>0.43004407</v>
      </c>
      <c r="Y1006" s="113">
        <f t="shared" si="589"/>
        <v>0</v>
      </c>
      <c r="Z1006" s="126" t="str">
        <f t="shared" si="598"/>
        <v>A+J=</v>
      </c>
      <c r="AA1006" s="118">
        <f t="shared" si="59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90"/>
        <v>45244</v>
      </c>
      <c r="B1007" s="113">
        <f t="shared" si="582"/>
        <v>80.103643080000012</v>
      </c>
      <c r="C1007" s="183">
        <f t="shared" si="600"/>
        <v>65.209213857985958</v>
      </c>
      <c r="D1007" s="114">
        <f t="shared" si="591"/>
        <v>6683.28</v>
      </c>
      <c r="E1007" s="115">
        <f t="shared" si="604"/>
        <v>6700.66</v>
      </c>
      <c r="F1007" s="116">
        <f t="shared" si="605"/>
        <v>45189</v>
      </c>
      <c r="G1007" s="117">
        <f t="shared" si="583"/>
        <v>2.60051950539264E-3</v>
      </c>
      <c r="H1007" s="118">
        <f t="shared" si="596"/>
        <v>45250</v>
      </c>
      <c r="I1007" s="118">
        <f t="shared" si="584"/>
        <v>45250</v>
      </c>
      <c r="J1007" s="119">
        <f t="shared" si="592"/>
        <v>19</v>
      </c>
      <c r="K1007" s="119">
        <f t="shared" si="607"/>
        <v>16</v>
      </c>
      <c r="L1007" s="8">
        <f t="shared" si="593"/>
        <v>1.0021894600000001</v>
      </c>
      <c r="M1007" s="120">
        <f t="shared" si="606"/>
        <v>1.0023005599999999</v>
      </c>
      <c r="N1007" s="120">
        <f t="shared" si="601"/>
        <v>1.2187048741041311</v>
      </c>
      <c r="O1007" s="113">
        <f t="shared" si="603"/>
        <v>1.2213731699999999</v>
      </c>
      <c r="P1007" s="113">
        <f t="shared" si="585"/>
        <v>79.644784240000007</v>
      </c>
      <c r="Q1007" s="167">
        <f t="shared" si="597"/>
        <v>0</v>
      </c>
      <c r="R1007" s="168">
        <f t="shared" si="594"/>
        <v>0</v>
      </c>
      <c r="S1007" s="113">
        <f t="shared" si="586"/>
        <v>0</v>
      </c>
      <c r="T1007" s="123">
        <f t="shared" si="595"/>
        <v>9.4700000000000006E-2</v>
      </c>
      <c r="U1007" s="121">
        <f t="shared" si="602"/>
        <v>16</v>
      </c>
      <c r="V1007" s="121">
        <v>252</v>
      </c>
      <c r="W1007" s="120">
        <f t="shared" si="587"/>
        <v>1.0057613169999999</v>
      </c>
      <c r="X1007" s="113">
        <f t="shared" si="588"/>
        <v>0.45885883999999999</v>
      </c>
      <c r="Y1007" s="113">
        <f t="shared" si="589"/>
        <v>0</v>
      </c>
      <c r="Z1007" s="126" t="str">
        <f t="shared" si="598"/>
        <v>A+J=</v>
      </c>
      <c r="AA1007" s="118">
        <f t="shared" si="59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90"/>
        <v>45245</v>
      </c>
      <c r="B1008" s="113">
        <f t="shared" si="582"/>
        <v>80.143364070000004</v>
      </c>
      <c r="C1008" s="183">
        <f t="shared" si="600"/>
        <v>65.209213857985958</v>
      </c>
      <c r="D1008" s="114">
        <f t="shared" si="591"/>
        <v>6683.28</v>
      </c>
      <c r="E1008" s="115">
        <f t="shared" si="604"/>
        <v>6700.66</v>
      </c>
      <c r="F1008" s="116">
        <f t="shared" si="605"/>
        <v>45189</v>
      </c>
      <c r="G1008" s="117">
        <f t="shared" si="583"/>
        <v>2.60051950539264E-3</v>
      </c>
      <c r="H1008" s="118">
        <f t="shared" si="596"/>
        <v>45250</v>
      </c>
      <c r="I1008" s="118">
        <f t="shared" si="584"/>
        <v>45250</v>
      </c>
      <c r="J1008" s="119">
        <f t="shared" si="592"/>
        <v>19</v>
      </c>
      <c r="K1008" s="119">
        <f t="shared" si="607"/>
        <v>17</v>
      </c>
      <c r="L1008" s="8">
        <f t="shared" si="593"/>
        <v>1.0023264599999999</v>
      </c>
      <c r="M1008" s="120">
        <f t="shared" si="606"/>
        <v>1.0023005599999999</v>
      </c>
      <c r="N1008" s="120">
        <f t="shared" si="601"/>
        <v>1.2187048741041311</v>
      </c>
      <c r="O1008" s="113">
        <f t="shared" si="603"/>
        <v>1.2215401400000001</v>
      </c>
      <c r="P1008" s="113">
        <f t="shared" si="585"/>
        <v>79.65567222</v>
      </c>
      <c r="Q1008" s="167">
        <f t="shared" si="597"/>
        <v>0</v>
      </c>
      <c r="R1008" s="168">
        <f t="shared" si="594"/>
        <v>0</v>
      </c>
      <c r="S1008" s="113">
        <f t="shared" si="586"/>
        <v>0</v>
      </c>
      <c r="T1008" s="123">
        <f t="shared" si="595"/>
        <v>9.4700000000000006E-2</v>
      </c>
      <c r="U1008" s="121">
        <f t="shared" si="602"/>
        <v>17</v>
      </c>
      <c r="V1008" s="121">
        <v>252</v>
      </c>
      <c r="W1008" s="120">
        <f t="shared" si="587"/>
        <v>1.0061225</v>
      </c>
      <c r="X1008" s="113">
        <f t="shared" si="588"/>
        <v>0.48769184999999998</v>
      </c>
      <c r="Y1008" s="113">
        <f t="shared" si="589"/>
        <v>0</v>
      </c>
      <c r="Z1008" s="126" t="str">
        <f t="shared" si="598"/>
        <v>A+J=</v>
      </c>
      <c r="AA1008" s="118">
        <f t="shared" si="59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90"/>
        <v>45246</v>
      </c>
      <c r="B1009" s="113">
        <f t="shared" si="582"/>
        <v>80.143364070000004</v>
      </c>
      <c r="C1009" s="183">
        <f t="shared" si="600"/>
        <v>65.209213857985958</v>
      </c>
      <c r="D1009" s="114">
        <f t="shared" si="591"/>
        <v>6683.28</v>
      </c>
      <c r="E1009" s="115">
        <f t="shared" si="604"/>
        <v>6700.66</v>
      </c>
      <c r="F1009" s="116">
        <f t="shared" si="605"/>
        <v>45189</v>
      </c>
      <c r="G1009" s="117">
        <f t="shared" si="583"/>
        <v>2.60051950539264E-3</v>
      </c>
      <c r="H1009" s="118">
        <f t="shared" si="596"/>
        <v>45250</v>
      </c>
      <c r="I1009" s="118">
        <f t="shared" si="584"/>
        <v>45250</v>
      </c>
      <c r="J1009" s="119">
        <f t="shared" si="592"/>
        <v>19</v>
      </c>
      <c r="K1009" s="119">
        <f t="shared" si="607"/>
        <v>17</v>
      </c>
      <c r="L1009" s="8">
        <f t="shared" si="593"/>
        <v>1.0023264599999999</v>
      </c>
      <c r="M1009" s="120">
        <f t="shared" si="606"/>
        <v>1.0023005599999999</v>
      </c>
      <c r="N1009" s="120">
        <f t="shared" si="601"/>
        <v>1.2187048741041311</v>
      </c>
      <c r="O1009" s="113">
        <f t="shared" si="603"/>
        <v>1.2215401400000001</v>
      </c>
      <c r="P1009" s="113">
        <f t="shared" si="585"/>
        <v>79.65567222</v>
      </c>
      <c r="Q1009" s="167">
        <f t="shared" si="597"/>
        <v>0</v>
      </c>
      <c r="R1009" s="168">
        <f t="shared" si="594"/>
        <v>0</v>
      </c>
      <c r="S1009" s="113">
        <f t="shared" si="586"/>
        <v>0</v>
      </c>
      <c r="T1009" s="123">
        <f t="shared" si="595"/>
        <v>9.4700000000000006E-2</v>
      </c>
      <c r="U1009" s="121">
        <f t="shared" si="602"/>
        <v>17</v>
      </c>
      <c r="V1009" s="121">
        <v>252</v>
      </c>
      <c r="W1009" s="120">
        <f t="shared" si="587"/>
        <v>1.0061225</v>
      </c>
      <c r="X1009" s="113">
        <f t="shared" si="588"/>
        <v>0.48769184999999998</v>
      </c>
      <c r="Y1009" s="113">
        <f t="shared" si="589"/>
        <v>0</v>
      </c>
      <c r="Z1009" s="126" t="str">
        <f t="shared" si="598"/>
        <v>A+J=</v>
      </c>
      <c r="AA1009" s="118">
        <f t="shared" si="59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90"/>
        <v>45247</v>
      </c>
      <c r="B1010" s="113">
        <f t="shared" si="582"/>
        <v>80.183103849999995</v>
      </c>
      <c r="C1010" s="183">
        <f t="shared" si="600"/>
        <v>65.209213857985958</v>
      </c>
      <c r="D1010" s="114">
        <f t="shared" si="591"/>
        <v>6683.28</v>
      </c>
      <c r="E1010" s="115">
        <f t="shared" si="604"/>
        <v>6700.66</v>
      </c>
      <c r="F1010" s="116">
        <f t="shared" si="605"/>
        <v>45189</v>
      </c>
      <c r="G1010" s="117">
        <f t="shared" si="583"/>
        <v>2.60051950539264E-3</v>
      </c>
      <c r="H1010" s="118">
        <f t="shared" si="596"/>
        <v>45250</v>
      </c>
      <c r="I1010" s="118">
        <f t="shared" si="584"/>
        <v>45250</v>
      </c>
      <c r="J1010" s="119">
        <f t="shared" si="592"/>
        <v>19</v>
      </c>
      <c r="K1010" s="119">
        <f t="shared" si="607"/>
        <v>18</v>
      </c>
      <c r="L1010" s="8">
        <f t="shared" si="593"/>
        <v>1.0024634800000001</v>
      </c>
      <c r="M1010" s="120">
        <f t="shared" si="606"/>
        <v>1.0023005599999999</v>
      </c>
      <c r="N1010" s="120">
        <f t="shared" si="601"/>
        <v>1.2187048741041311</v>
      </c>
      <c r="O1010" s="113">
        <f t="shared" si="603"/>
        <v>1.22170712</v>
      </c>
      <c r="P1010" s="113">
        <f t="shared" si="585"/>
        <v>79.666560849999996</v>
      </c>
      <c r="Q1010" s="167">
        <f t="shared" si="597"/>
        <v>0</v>
      </c>
      <c r="R1010" s="168">
        <f t="shared" si="594"/>
        <v>0</v>
      </c>
      <c r="S1010" s="113">
        <f t="shared" si="586"/>
        <v>0</v>
      </c>
      <c r="T1010" s="123">
        <f t="shared" si="595"/>
        <v>9.4700000000000006E-2</v>
      </c>
      <c r="U1010" s="121">
        <f t="shared" si="602"/>
        <v>18</v>
      </c>
      <c r="V1010" s="121">
        <v>252</v>
      </c>
      <c r="W1010" s="120">
        <f t="shared" si="587"/>
        <v>1.0064838119999999</v>
      </c>
      <c r="X1010" s="113">
        <f t="shared" si="588"/>
        <v>0.51654299999999997</v>
      </c>
      <c r="Y1010" s="113">
        <f t="shared" si="589"/>
        <v>0</v>
      </c>
      <c r="Z1010" s="126" t="str">
        <f t="shared" si="598"/>
        <v>A+J=</v>
      </c>
      <c r="AA1010" s="118">
        <f t="shared" si="59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90"/>
        <v>45248</v>
      </c>
      <c r="B1011" s="113">
        <f t="shared" si="582"/>
        <v>80.222863169999997</v>
      </c>
      <c r="C1011" s="183">
        <f t="shared" si="600"/>
        <v>65.209213857985958</v>
      </c>
      <c r="D1011" s="114">
        <f t="shared" si="591"/>
        <v>6683.28</v>
      </c>
      <c r="E1011" s="115">
        <f t="shared" si="604"/>
        <v>6700.66</v>
      </c>
      <c r="F1011" s="116">
        <f t="shared" si="605"/>
        <v>45189</v>
      </c>
      <c r="G1011" s="117">
        <f t="shared" si="583"/>
        <v>2.60051950539264E-3</v>
      </c>
      <c r="H1011" s="118">
        <f t="shared" si="596"/>
        <v>45250</v>
      </c>
      <c r="I1011" s="118">
        <f t="shared" si="584"/>
        <v>45250</v>
      </c>
      <c r="J1011" s="119">
        <f t="shared" si="592"/>
        <v>19</v>
      </c>
      <c r="K1011" s="119">
        <f t="shared" si="607"/>
        <v>19</v>
      </c>
      <c r="L1011" s="8">
        <f t="shared" si="593"/>
        <v>1.0026005099999999</v>
      </c>
      <c r="M1011" s="120">
        <f t="shared" si="606"/>
        <v>1.0023005599999999</v>
      </c>
      <c r="N1011" s="120">
        <f t="shared" si="601"/>
        <v>1.2187048741041311</v>
      </c>
      <c r="O1011" s="113">
        <f t="shared" si="603"/>
        <v>1.2218741200000001</v>
      </c>
      <c r="P1011" s="113">
        <f t="shared" si="585"/>
        <v>79.677450789999995</v>
      </c>
      <c r="Q1011" s="167">
        <f t="shared" si="597"/>
        <v>0</v>
      </c>
      <c r="R1011" s="168">
        <f t="shared" si="594"/>
        <v>0</v>
      </c>
      <c r="S1011" s="113">
        <f t="shared" si="586"/>
        <v>0</v>
      </c>
      <c r="T1011" s="123">
        <f t="shared" si="595"/>
        <v>9.4700000000000006E-2</v>
      </c>
      <c r="U1011" s="121">
        <f t="shared" si="602"/>
        <v>19</v>
      </c>
      <c r="V1011" s="121">
        <v>252</v>
      </c>
      <c r="W1011" s="120">
        <f t="shared" si="587"/>
        <v>1.0068452539999999</v>
      </c>
      <c r="X1011" s="113">
        <f t="shared" si="588"/>
        <v>0.54541238000000003</v>
      </c>
      <c r="Y1011" s="113">
        <f t="shared" si="589"/>
        <v>0</v>
      </c>
      <c r="Z1011" s="126" t="str">
        <f t="shared" si="598"/>
        <v>A+J=</v>
      </c>
      <c r="AA1011" s="118">
        <f t="shared" si="59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90"/>
        <v>45249</v>
      </c>
      <c r="B1012" s="113">
        <f t="shared" si="582"/>
        <v>80.222863169999997</v>
      </c>
      <c r="C1012" s="183">
        <f t="shared" si="600"/>
        <v>65.209213857985958</v>
      </c>
      <c r="D1012" s="114">
        <f t="shared" si="591"/>
        <v>6683.28</v>
      </c>
      <c r="E1012" s="115">
        <f t="shared" si="604"/>
        <v>6700.66</v>
      </c>
      <c r="F1012" s="116">
        <f t="shared" si="605"/>
        <v>45189</v>
      </c>
      <c r="G1012" s="117">
        <f t="shared" si="583"/>
        <v>2.60051950539264E-3</v>
      </c>
      <c r="H1012" s="118">
        <f t="shared" si="596"/>
        <v>45250</v>
      </c>
      <c r="I1012" s="118">
        <f t="shared" si="584"/>
        <v>45250</v>
      </c>
      <c r="J1012" s="119">
        <f t="shared" si="592"/>
        <v>19</v>
      </c>
      <c r="K1012" s="119">
        <f t="shared" si="607"/>
        <v>19</v>
      </c>
      <c r="L1012" s="8">
        <f t="shared" si="593"/>
        <v>1.0026005099999999</v>
      </c>
      <c r="M1012" s="120">
        <f t="shared" si="606"/>
        <v>1.0023005599999999</v>
      </c>
      <c r="N1012" s="120">
        <f t="shared" si="601"/>
        <v>1.2187048741041311</v>
      </c>
      <c r="O1012" s="113">
        <f t="shared" si="603"/>
        <v>1.2218741200000001</v>
      </c>
      <c r="P1012" s="113">
        <f t="shared" si="585"/>
        <v>79.677450789999995</v>
      </c>
      <c r="Q1012" s="167">
        <f t="shared" si="597"/>
        <v>0</v>
      </c>
      <c r="R1012" s="168">
        <f t="shared" si="594"/>
        <v>0</v>
      </c>
      <c r="S1012" s="113">
        <f t="shared" si="586"/>
        <v>0</v>
      </c>
      <c r="T1012" s="123">
        <f t="shared" si="595"/>
        <v>9.4700000000000006E-2</v>
      </c>
      <c r="U1012" s="121">
        <f t="shared" si="602"/>
        <v>19</v>
      </c>
      <c r="V1012" s="121">
        <v>252</v>
      </c>
      <c r="W1012" s="120">
        <f t="shared" si="587"/>
        <v>1.0068452539999999</v>
      </c>
      <c r="X1012" s="113">
        <f t="shared" si="588"/>
        <v>0.54541238000000003</v>
      </c>
      <c r="Y1012" s="113">
        <f t="shared" si="589"/>
        <v>0</v>
      </c>
      <c r="Z1012" s="126" t="str">
        <f t="shared" si="598"/>
        <v>A+J=</v>
      </c>
      <c r="AA1012" s="118">
        <f t="shared" si="59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90"/>
        <v>45250</v>
      </c>
      <c r="B1013" s="113">
        <f t="shared" si="582"/>
        <v>80.222863169999997</v>
      </c>
      <c r="C1013" s="183">
        <f t="shared" si="600"/>
        <v>65.209213857985958</v>
      </c>
      <c r="D1013" s="114">
        <f t="shared" si="591"/>
        <v>6683.28</v>
      </c>
      <c r="E1013" s="115">
        <f t="shared" si="604"/>
        <v>6700.66</v>
      </c>
      <c r="F1013" s="116">
        <f t="shared" si="605"/>
        <v>45189</v>
      </c>
      <c r="G1013" s="117">
        <f t="shared" si="583"/>
        <v>2.60051950539264E-3</v>
      </c>
      <c r="H1013" s="118">
        <f t="shared" si="596"/>
        <v>45280</v>
      </c>
      <c r="I1013" s="118">
        <f t="shared" si="584"/>
        <v>45250</v>
      </c>
      <c r="J1013" s="119">
        <f t="shared" si="592"/>
        <v>19</v>
      </c>
      <c r="K1013" s="119">
        <f t="shared" si="607"/>
        <v>19</v>
      </c>
      <c r="L1013" s="8">
        <f t="shared" si="593"/>
        <v>1.0026005099999999</v>
      </c>
      <c r="M1013" s="120">
        <f t="shared" si="606"/>
        <v>1.0023005599999999</v>
      </c>
      <c r="N1013" s="120">
        <f t="shared" si="601"/>
        <v>1.2187048741041311</v>
      </c>
      <c r="O1013" s="113">
        <f t="shared" si="603"/>
        <v>1.2218741200000001</v>
      </c>
      <c r="P1013" s="113">
        <f t="shared" si="585"/>
        <v>79.677450789999995</v>
      </c>
      <c r="Q1013" s="167">
        <f t="shared" si="597"/>
        <v>33</v>
      </c>
      <c r="R1013" s="168">
        <f t="shared" si="594"/>
        <v>0.15410199999999999</v>
      </c>
      <c r="S1013" s="113">
        <f t="shared" si="586"/>
        <v>12.27845452</v>
      </c>
      <c r="T1013" s="123">
        <f t="shared" si="595"/>
        <v>9.4700000000000006E-2</v>
      </c>
      <c r="U1013" s="121">
        <f t="shared" si="602"/>
        <v>19</v>
      </c>
      <c r="V1013" s="121">
        <v>252</v>
      </c>
      <c r="W1013" s="120">
        <f t="shared" si="587"/>
        <v>1.0068452539999999</v>
      </c>
      <c r="X1013" s="113">
        <f t="shared" si="588"/>
        <v>0.54541238000000003</v>
      </c>
      <c r="Y1013" s="113">
        <f t="shared" si="589"/>
        <v>12.823866900000001</v>
      </c>
      <c r="Z1013" s="126" t="str">
        <f t="shared" si="598"/>
        <v>A+J=</v>
      </c>
      <c r="AA1013" s="118">
        <f t="shared" si="59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90"/>
        <v>45251</v>
      </c>
      <c r="B1014" s="113">
        <f t="shared" si="582"/>
        <v>67.43054626</v>
      </c>
      <c r="C1014" s="183">
        <f t="shared" si="600"/>
        <v>55.16034358647223</v>
      </c>
      <c r="D1014" s="114">
        <f t="shared" si="591"/>
        <v>6700.66</v>
      </c>
      <c r="E1014" s="115">
        <f t="shared" si="604"/>
        <v>6716.74</v>
      </c>
      <c r="F1014" s="116">
        <f t="shared" si="605"/>
        <v>45219</v>
      </c>
      <c r="G1014" s="117">
        <f t="shared" si="583"/>
        <v>2.3997636053760818E-3</v>
      </c>
      <c r="H1014" s="118">
        <f t="shared" si="596"/>
        <v>45280</v>
      </c>
      <c r="I1014" s="118">
        <f t="shared" si="584"/>
        <v>45280</v>
      </c>
      <c r="J1014" s="119">
        <f t="shared" si="592"/>
        <v>22</v>
      </c>
      <c r="K1014" s="119">
        <f t="shared" si="607"/>
        <v>1</v>
      </c>
      <c r="L1014" s="8">
        <f t="shared" si="593"/>
        <v>1.00010895</v>
      </c>
      <c r="M1014" s="120">
        <f t="shared" si="606"/>
        <v>1.0026005099999999</v>
      </c>
      <c r="N1014" s="120">
        <f t="shared" si="601"/>
        <v>1.2218741283162875</v>
      </c>
      <c r="O1014" s="113">
        <f t="shared" si="603"/>
        <v>1.2220072500000001</v>
      </c>
      <c r="P1014" s="113">
        <f t="shared" si="585"/>
        <v>67.406339770000002</v>
      </c>
      <c r="Q1014" s="167">
        <f t="shared" si="597"/>
        <v>0</v>
      </c>
      <c r="R1014" s="168">
        <f t="shared" si="594"/>
        <v>0</v>
      </c>
      <c r="S1014" s="113">
        <f t="shared" si="586"/>
        <v>0</v>
      </c>
      <c r="T1014" s="123">
        <f t="shared" si="595"/>
        <v>9.4700000000000006E-2</v>
      </c>
      <c r="U1014" s="121">
        <f t="shared" si="602"/>
        <v>1</v>
      </c>
      <c r="V1014" s="121">
        <v>252</v>
      </c>
      <c r="W1014" s="120">
        <f t="shared" si="587"/>
        <v>1.000359113</v>
      </c>
      <c r="X1014" s="113">
        <f t="shared" si="588"/>
        <v>2.4206490000000001E-2</v>
      </c>
      <c r="Y1014" s="113">
        <f t="shared" si="589"/>
        <v>0</v>
      </c>
      <c r="Z1014" s="126" t="str">
        <f t="shared" si="598"/>
        <v>A+J=</v>
      </c>
      <c r="AA1014" s="118">
        <f t="shared" si="59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90"/>
        <v>45252</v>
      </c>
      <c r="B1015" s="113">
        <f t="shared" si="582"/>
        <v>67.462110840000008</v>
      </c>
      <c r="C1015" s="183">
        <f t="shared" si="600"/>
        <v>55.16034358647223</v>
      </c>
      <c r="D1015" s="114">
        <f t="shared" si="591"/>
        <v>6700.66</v>
      </c>
      <c r="E1015" s="115">
        <f t="shared" si="604"/>
        <v>6716.74</v>
      </c>
      <c r="F1015" s="116">
        <f t="shared" si="605"/>
        <v>45219</v>
      </c>
      <c r="G1015" s="117">
        <f t="shared" si="583"/>
        <v>2.3997636053760818E-3</v>
      </c>
      <c r="H1015" s="118">
        <f t="shared" si="596"/>
        <v>45280</v>
      </c>
      <c r="I1015" s="118">
        <f t="shared" si="584"/>
        <v>45280</v>
      </c>
      <c r="J1015" s="119">
        <f t="shared" si="592"/>
        <v>22</v>
      </c>
      <c r="K1015" s="119">
        <f t="shared" si="607"/>
        <v>2</v>
      </c>
      <c r="L1015" s="8">
        <f t="shared" si="593"/>
        <v>1.0002179200000001</v>
      </c>
      <c r="M1015" s="120">
        <f t="shared" si="606"/>
        <v>1.0026005099999999</v>
      </c>
      <c r="N1015" s="120">
        <f t="shared" si="601"/>
        <v>1.2218741283162875</v>
      </c>
      <c r="O1015" s="113">
        <f t="shared" si="603"/>
        <v>1.2221403900000001</v>
      </c>
      <c r="P1015" s="113">
        <f t="shared" si="585"/>
        <v>67.413683820000003</v>
      </c>
      <c r="Q1015" s="167">
        <f t="shared" si="597"/>
        <v>0</v>
      </c>
      <c r="R1015" s="168">
        <f t="shared" si="594"/>
        <v>0</v>
      </c>
      <c r="S1015" s="113">
        <f t="shared" si="586"/>
        <v>0</v>
      </c>
      <c r="T1015" s="123">
        <f t="shared" si="595"/>
        <v>9.4700000000000006E-2</v>
      </c>
      <c r="U1015" s="121">
        <f t="shared" si="602"/>
        <v>2</v>
      </c>
      <c r="V1015" s="121">
        <v>252</v>
      </c>
      <c r="W1015" s="120">
        <f t="shared" si="587"/>
        <v>1.0007183559999999</v>
      </c>
      <c r="X1015" s="113">
        <f t="shared" si="588"/>
        <v>4.8427020000000001E-2</v>
      </c>
      <c r="Y1015" s="113">
        <f t="shared" si="589"/>
        <v>0</v>
      </c>
      <c r="Z1015" s="126" t="str">
        <f t="shared" si="598"/>
        <v>A+J=</v>
      </c>
      <c r="AA1015" s="118">
        <f t="shared" si="59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90"/>
        <v>45253</v>
      </c>
      <c r="B1016" s="113">
        <f t="shared" si="582"/>
        <v>67.493690430000001</v>
      </c>
      <c r="C1016" s="183">
        <f t="shared" si="600"/>
        <v>55.16034358647223</v>
      </c>
      <c r="D1016" s="114">
        <f t="shared" si="591"/>
        <v>6700.66</v>
      </c>
      <c r="E1016" s="115">
        <f t="shared" si="604"/>
        <v>6716.74</v>
      </c>
      <c r="F1016" s="116">
        <f t="shared" si="605"/>
        <v>45219</v>
      </c>
      <c r="G1016" s="117">
        <f t="shared" si="583"/>
        <v>2.3997636053760818E-3</v>
      </c>
      <c r="H1016" s="118">
        <f t="shared" si="596"/>
        <v>45280</v>
      </c>
      <c r="I1016" s="118">
        <f t="shared" si="584"/>
        <v>45280</v>
      </c>
      <c r="J1016" s="119">
        <f t="shared" si="592"/>
        <v>22</v>
      </c>
      <c r="K1016" s="119">
        <f t="shared" si="607"/>
        <v>3</v>
      </c>
      <c r="L1016" s="8">
        <f t="shared" si="593"/>
        <v>1.0003268999999999</v>
      </c>
      <c r="M1016" s="120">
        <f t="shared" si="606"/>
        <v>1.0026005099999999</v>
      </c>
      <c r="N1016" s="120">
        <f t="shared" si="601"/>
        <v>1.2218741283162875</v>
      </c>
      <c r="O1016" s="113">
        <f t="shared" si="603"/>
        <v>1.2222735499999999</v>
      </c>
      <c r="P1016" s="113">
        <f t="shared" si="585"/>
        <v>67.421028969999995</v>
      </c>
      <c r="Q1016" s="167">
        <f t="shared" si="597"/>
        <v>0</v>
      </c>
      <c r="R1016" s="168">
        <f t="shared" si="594"/>
        <v>0</v>
      </c>
      <c r="S1016" s="113">
        <f t="shared" si="586"/>
        <v>0</v>
      </c>
      <c r="T1016" s="123">
        <f t="shared" si="595"/>
        <v>9.4700000000000006E-2</v>
      </c>
      <c r="U1016" s="121">
        <f t="shared" si="602"/>
        <v>3</v>
      </c>
      <c r="V1016" s="121">
        <v>252</v>
      </c>
      <c r="W1016" s="120">
        <f t="shared" si="587"/>
        <v>1.001077727</v>
      </c>
      <c r="X1016" s="113">
        <f t="shared" si="588"/>
        <v>7.2661459999999997E-2</v>
      </c>
      <c r="Y1016" s="113">
        <f t="shared" si="589"/>
        <v>0</v>
      </c>
      <c r="Z1016" s="126" t="str">
        <f t="shared" si="598"/>
        <v>A+J=</v>
      </c>
      <c r="AA1016" s="118">
        <f t="shared" si="59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90"/>
        <v>45254</v>
      </c>
      <c r="B1017" s="113">
        <f t="shared" si="582"/>
        <v>67.52528516000001</v>
      </c>
      <c r="C1017" s="183">
        <f t="shared" si="600"/>
        <v>55.16034358647223</v>
      </c>
      <c r="D1017" s="114">
        <f t="shared" si="591"/>
        <v>6700.66</v>
      </c>
      <c r="E1017" s="115">
        <f t="shared" si="604"/>
        <v>6716.74</v>
      </c>
      <c r="F1017" s="116">
        <f t="shared" si="605"/>
        <v>45219</v>
      </c>
      <c r="G1017" s="117">
        <f t="shared" si="583"/>
        <v>2.3997636053760818E-3</v>
      </c>
      <c r="H1017" s="118">
        <f t="shared" si="596"/>
        <v>45280</v>
      </c>
      <c r="I1017" s="118">
        <f t="shared" si="584"/>
        <v>45280</v>
      </c>
      <c r="J1017" s="119">
        <f t="shared" si="592"/>
        <v>22</v>
      </c>
      <c r="K1017" s="119">
        <f t="shared" si="607"/>
        <v>4</v>
      </c>
      <c r="L1017" s="8">
        <f t="shared" si="593"/>
        <v>1.0004358900000001</v>
      </c>
      <c r="M1017" s="120">
        <f t="shared" si="606"/>
        <v>1.0026005099999999</v>
      </c>
      <c r="N1017" s="120">
        <f t="shared" si="601"/>
        <v>1.2218741283162875</v>
      </c>
      <c r="O1017" s="113">
        <f t="shared" si="603"/>
        <v>1.2224067300000001</v>
      </c>
      <c r="P1017" s="113">
        <f t="shared" si="585"/>
        <v>67.428375220000007</v>
      </c>
      <c r="Q1017" s="167">
        <f t="shared" si="597"/>
        <v>0</v>
      </c>
      <c r="R1017" s="168">
        <f t="shared" si="594"/>
        <v>0</v>
      </c>
      <c r="S1017" s="113">
        <f t="shared" si="586"/>
        <v>0</v>
      </c>
      <c r="T1017" s="123">
        <f t="shared" si="595"/>
        <v>9.4700000000000006E-2</v>
      </c>
      <c r="U1017" s="121">
        <f t="shared" si="602"/>
        <v>4</v>
      </c>
      <c r="V1017" s="121">
        <v>252</v>
      </c>
      <c r="W1017" s="120">
        <f t="shared" si="587"/>
        <v>1.0014372279999999</v>
      </c>
      <c r="X1017" s="113">
        <f t="shared" si="588"/>
        <v>9.690994E-2</v>
      </c>
      <c r="Y1017" s="113">
        <f t="shared" si="589"/>
        <v>0</v>
      </c>
      <c r="Z1017" s="126" t="str">
        <f t="shared" si="598"/>
        <v>A+J=</v>
      </c>
      <c r="AA1017" s="118">
        <f t="shared" si="59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90"/>
        <v>45255</v>
      </c>
      <c r="B1018" s="113">
        <f t="shared" si="582"/>
        <v>67.556893819999999</v>
      </c>
      <c r="C1018" s="183">
        <f t="shared" si="600"/>
        <v>55.16034358647223</v>
      </c>
      <c r="D1018" s="114">
        <f t="shared" si="591"/>
        <v>6700.66</v>
      </c>
      <c r="E1018" s="115">
        <f t="shared" si="604"/>
        <v>6716.74</v>
      </c>
      <c r="F1018" s="116">
        <f t="shared" si="605"/>
        <v>45219</v>
      </c>
      <c r="G1018" s="117">
        <f t="shared" si="583"/>
        <v>2.3997636053760818E-3</v>
      </c>
      <c r="H1018" s="118">
        <f t="shared" si="596"/>
        <v>45280</v>
      </c>
      <c r="I1018" s="118">
        <f t="shared" si="584"/>
        <v>45280</v>
      </c>
      <c r="J1018" s="119">
        <f t="shared" si="592"/>
        <v>22</v>
      </c>
      <c r="K1018" s="119">
        <f t="shared" si="607"/>
        <v>5</v>
      </c>
      <c r="L1018" s="8">
        <f t="shared" si="593"/>
        <v>1.00054489</v>
      </c>
      <c r="M1018" s="120">
        <f t="shared" si="606"/>
        <v>1.0026005099999999</v>
      </c>
      <c r="N1018" s="120">
        <f t="shared" si="601"/>
        <v>1.2218741283162875</v>
      </c>
      <c r="O1018" s="113">
        <f t="shared" si="603"/>
        <v>1.2225399100000001</v>
      </c>
      <c r="P1018" s="113">
        <f t="shared" si="585"/>
        <v>67.435721479999998</v>
      </c>
      <c r="Q1018" s="167">
        <f t="shared" si="597"/>
        <v>0</v>
      </c>
      <c r="R1018" s="168">
        <f t="shared" si="594"/>
        <v>0</v>
      </c>
      <c r="S1018" s="113">
        <f t="shared" si="586"/>
        <v>0</v>
      </c>
      <c r="T1018" s="123">
        <f t="shared" si="595"/>
        <v>9.4700000000000006E-2</v>
      </c>
      <c r="U1018" s="121">
        <f t="shared" si="602"/>
        <v>5</v>
      </c>
      <c r="V1018" s="121">
        <v>252</v>
      </c>
      <c r="W1018" s="120">
        <f t="shared" si="587"/>
        <v>1.001796857</v>
      </c>
      <c r="X1018" s="113">
        <f t="shared" si="588"/>
        <v>0.12117234</v>
      </c>
      <c r="Y1018" s="113">
        <f t="shared" si="589"/>
        <v>0</v>
      </c>
      <c r="Z1018" s="126" t="str">
        <f t="shared" si="598"/>
        <v>A+J=</v>
      </c>
      <c r="AA1018" s="118">
        <f t="shared" si="59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90"/>
        <v>45256</v>
      </c>
      <c r="B1019" s="113">
        <f t="shared" si="582"/>
        <v>67.556893819999999</v>
      </c>
      <c r="C1019" s="183">
        <f t="shared" si="600"/>
        <v>55.16034358647223</v>
      </c>
      <c r="D1019" s="114">
        <f t="shared" si="591"/>
        <v>6700.66</v>
      </c>
      <c r="E1019" s="115">
        <f t="shared" si="604"/>
        <v>6716.74</v>
      </c>
      <c r="F1019" s="116">
        <f t="shared" si="605"/>
        <v>45219</v>
      </c>
      <c r="G1019" s="117">
        <f t="shared" si="583"/>
        <v>2.3997636053760818E-3</v>
      </c>
      <c r="H1019" s="118">
        <f t="shared" si="596"/>
        <v>45280</v>
      </c>
      <c r="I1019" s="118">
        <f t="shared" si="584"/>
        <v>45280</v>
      </c>
      <c r="J1019" s="119">
        <f t="shared" si="592"/>
        <v>22</v>
      </c>
      <c r="K1019" s="119">
        <f t="shared" si="607"/>
        <v>5</v>
      </c>
      <c r="L1019" s="8">
        <f t="shared" si="593"/>
        <v>1.00054489</v>
      </c>
      <c r="M1019" s="120">
        <f t="shared" si="606"/>
        <v>1.0026005099999999</v>
      </c>
      <c r="N1019" s="120">
        <f t="shared" si="601"/>
        <v>1.2218741283162875</v>
      </c>
      <c r="O1019" s="113">
        <f t="shared" si="603"/>
        <v>1.2225399100000001</v>
      </c>
      <c r="P1019" s="113">
        <f t="shared" si="585"/>
        <v>67.435721479999998</v>
      </c>
      <c r="Q1019" s="167">
        <f t="shared" si="597"/>
        <v>0</v>
      </c>
      <c r="R1019" s="168">
        <f t="shared" si="594"/>
        <v>0</v>
      </c>
      <c r="S1019" s="113">
        <f t="shared" si="586"/>
        <v>0</v>
      </c>
      <c r="T1019" s="123">
        <f t="shared" si="595"/>
        <v>9.4700000000000006E-2</v>
      </c>
      <c r="U1019" s="121">
        <f t="shared" si="602"/>
        <v>5</v>
      </c>
      <c r="V1019" s="121">
        <v>252</v>
      </c>
      <c r="W1019" s="120">
        <f t="shared" si="587"/>
        <v>1.001796857</v>
      </c>
      <c r="X1019" s="113">
        <f t="shared" si="588"/>
        <v>0.12117234</v>
      </c>
      <c r="Y1019" s="113">
        <f t="shared" si="589"/>
        <v>0</v>
      </c>
      <c r="Z1019" s="126" t="str">
        <f t="shared" si="598"/>
        <v>A+J=</v>
      </c>
      <c r="AA1019" s="118">
        <f t="shared" si="59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90"/>
        <v>45257</v>
      </c>
      <c r="B1020" s="113">
        <f t="shared" si="582"/>
        <v>67.556893819999999</v>
      </c>
      <c r="C1020" s="183">
        <f t="shared" si="600"/>
        <v>55.16034358647223</v>
      </c>
      <c r="D1020" s="114">
        <f t="shared" si="591"/>
        <v>6700.66</v>
      </c>
      <c r="E1020" s="115">
        <f t="shared" si="604"/>
        <v>6716.74</v>
      </c>
      <c r="F1020" s="116">
        <f t="shared" si="605"/>
        <v>45219</v>
      </c>
      <c r="G1020" s="117">
        <f t="shared" si="583"/>
        <v>2.3997636053760818E-3</v>
      </c>
      <c r="H1020" s="118">
        <f t="shared" si="596"/>
        <v>45280</v>
      </c>
      <c r="I1020" s="118">
        <f t="shared" si="584"/>
        <v>45280</v>
      </c>
      <c r="J1020" s="119">
        <f t="shared" si="592"/>
        <v>22</v>
      </c>
      <c r="K1020" s="119">
        <f t="shared" si="607"/>
        <v>5</v>
      </c>
      <c r="L1020" s="8">
        <f t="shared" si="593"/>
        <v>1.00054489</v>
      </c>
      <c r="M1020" s="120">
        <f t="shared" si="606"/>
        <v>1.0026005099999999</v>
      </c>
      <c r="N1020" s="120">
        <f t="shared" si="601"/>
        <v>1.2218741283162875</v>
      </c>
      <c r="O1020" s="113">
        <f t="shared" si="603"/>
        <v>1.2225399100000001</v>
      </c>
      <c r="P1020" s="113">
        <f t="shared" si="585"/>
        <v>67.435721479999998</v>
      </c>
      <c r="Q1020" s="167">
        <f t="shared" si="597"/>
        <v>0</v>
      </c>
      <c r="R1020" s="168">
        <f t="shared" si="594"/>
        <v>0</v>
      </c>
      <c r="S1020" s="113">
        <f t="shared" si="586"/>
        <v>0</v>
      </c>
      <c r="T1020" s="123">
        <f t="shared" si="595"/>
        <v>9.4700000000000006E-2</v>
      </c>
      <c r="U1020" s="121">
        <f t="shared" si="602"/>
        <v>5</v>
      </c>
      <c r="V1020" s="121">
        <v>252</v>
      </c>
      <c r="W1020" s="120">
        <f t="shared" si="587"/>
        <v>1.001796857</v>
      </c>
      <c r="X1020" s="113">
        <f t="shared" si="588"/>
        <v>0.12117234</v>
      </c>
      <c r="Y1020" s="113">
        <f t="shared" si="589"/>
        <v>0</v>
      </c>
      <c r="Z1020" s="126" t="str">
        <f t="shared" si="598"/>
        <v>A+J=</v>
      </c>
      <c r="AA1020" s="118">
        <f t="shared" si="59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90"/>
        <v>45258</v>
      </c>
      <c r="B1021" s="113">
        <f t="shared" si="582"/>
        <v>67.588518190000002</v>
      </c>
      <c r="C1021" s="183">
        <f t="shared" si="600"/>
        <v>55.16034358647223</v>
      </c>
      <c r="D1021" s="114">
        <f t="shared" si="591"/>
        <v>6700.66</v>
      </c>
      <c r="E1021" s="115">
        <f t="shared" si="604"/>
        <v>6716.74</v>
      </c>
      <c r="F1021" s="116">
        <f t="shared" si="605"/>
        <v>45219</v>
      </c>
      <c r="G1021" s="117">
        <f t="shared" si="583"/>
        <v>2.3997636053760818E-3</v>
      </c>
      <c r="H1021" s="118">
        <f t="shared" si="596"/>
        <v>45280</v>
      </c>
      <c r="I1021" s="118">
        <f t="shared" si="584"/>
        <v>45280</v>
      </c>
      <c r="J1021" s="119">
        <f t="shared" si="592"/>
        <v>22</v>
      </c>
      <c r="K1021" s="119">
        <f t="shared" si="607"/>
        <v>6</v>
      </c>
      <c r="L1021" s="8">
        <f t="shared" si="593"/>
        <v>1.00065391</v>
      </c>
      <c r="M1021" s="120">
        <f t="shared" si="606"/>
        <v>1.0026005099999999</v>
      </c>
      <c r="N1021" s="120">
        <f t="shared" si="601"/>
        <v>1.2218741283162875</v>
      </c>
      <c r="O1021" s="113">
        <f t="shared" si="603"/>
        <v>1.2226731200000001</v>
      </c>
      <c r="P1021" s="113">
        <f t="shared" si="585"/>
        <v>67.443069390000005</v>
      </c>
      <c r="Q1021" s="167">
        <f t="shared" si="597"/>
        <v>0</v>
      </c>
      <c r="R1021" s="168">
        <f t="shared" si="594"/>
        <v>0</v>
      </c>
      <c r="S1021" s="113">
        <f t="shared" si="586"/>
        <v>0</v>
      </c>
      <c r="T1021" s="123">
        <f t="shared" si="595"/>
        <v>9.4700000000000006E-2</v>
      </c>
      <c r="U1021" s="121">
        <f t="shared" si="602"/>
        <v>6</v>
      </c>
      <c r="V1021" s="121">
        <v>252</v>
      </c>
      <c r="W1021" s="120">
        <f t="shared" si="587"/>
        <v>1.0021566159999999</v>
      </c>
      <c r="X1021" s="113">
        <f t="shared" si="588"/>
        <v>0.14544879999999999</v>
      </c>
      <c r="Y1021" s="113">
        <f t="shared" si="589"/>
        <v>0</v>
      </c>
      <c r="Z1021" s="126" t="str">
        <f t="shared" si="598"/>
        <v>A+J=</v>
      </c>
      <c r="AA1021" s="118">
        <f t="shared" si="59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90"/>
        <v>45259</v>
      </c>
      <c r="B1022" s="113">
        <f t="shared" si="582"/>
        <v>67.620156539999996</v>
      </c>
      <c r="C1022" s="183">
        <f t="shared" si="600"/>
        <v>55.16034358647223</v>
      </c>
      <c r="D1022" s="114">
        <f t="shared" si="591"/>
        <v>6700.66</v>
      </c>
      <c r="E1022" s="115">
        <f t="shared" si="604"/>
        <v>6716.74</v>
      </c>
      <c r="F1022" s="116">
        <f t="shared" si="605"/>
        <v>45219</v>
      </c>
      <c r="G1022" s="117">
        <f t="shared" si="583"/>
        <v>2.3997636053760818E-3</v>
      </c>
      <c r="H1022" s="118">
        <f t="shared" si="596"/>
        <v>45280</v>
      </c>
      <c r="I1022" s="118">
        <f t="shared" si="584"/>
        <v>45280</v>
      </c>
      <c r="J1022" s="119">
        <f t="shared" si="592"/>
        <v>22</v>
      </c>
      <c r="K1022" s="119">
        <f t="shared" si="607"/>
        <v>7</v>
      </c>
      <c r="L1022" s="8">
        <f t="shared" si="593"/>
        <v>1.0007629300000001</v>
      </c>
      <c r="M1022" s="120">
        <f t="shared" si="606"/>
        <v>1.0026005099999999</v>
      </c>
      <c r="N1022" s="120">
        <f t="shared" si="601"/>
        <v>1.2218741283162875</v>
      </c>
      <c r="O1022" s="113">
        <f t="shared" si="603"/>
        <v>1.2228063300000001</v>
      </c>
      <c r="P1022" s="113">
        <f t="shared" si="585"/>
        <v>67.450417299999998</v>
      </c>
      <c r="Q1022" s="167">
        <f t="shared" si="597"/>
        <v>0</v>
      </c>
      <c r="R1022" s="168">
        <f t="shared" si="594"/>
        <v>0</v>
      </c>
      <c r="S1022" s="113">
        <f t="shared" si="586"/>
        <v>0</v>
      </c>
      <c r="T1022" s="123">
        <f t="shared" si="595"/>
        <v>9.4700000000000006E-2</v>
      </c>
      <c r="U1022" s="121">
        <f t="shared" si="602"/>
        <v>7</v>
      </c>
      <c r="V1022" s="121">
        <v>252</v>
      </c>
      <c r="W1022" s="120">
        <f t="shared" si="587"/>
        <v>1.0025165039999999</v>
      </c>
      <c r="X1022" s="113">
        <f t="shared" si="588"/>
        <v>0.16973924000000001</v>
      </c>
      <c r="Y1022" s="113">
        <f t="shared" si="589"/>
        <v>0</v>
      </c>
      <c r="Z1022" s="126" t="str">
        <f t="shared" si="598"/>
        <v>A+J=</v>
      </c>
      <c r="AA1022" s="118">
        <f t="shared" si="59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90"/>
        <v>45260</v>
      </c>
      <c r="B1023" s="113">
        <f t="shared" si="582"/>
        <v>67.65180998999999</v>
      </c>
      <c r="C1023" s="183">
        <f t="shared" si="600"/>
        <v>55.16034358647223</v>
      </c>
      <c r="D1023" s="114">
        <f t="shared" si="591"/>
        <v>6700.66</v>
      </c>
      <c r="E1023" s="115">
        <f t="shared" si="604"/>
        <v>6716.74</v>
      </c>
      <c r="F1023" s="116">
        <f t="shared" si="605"/>
        <v>45219</v>
      </c>
      <c r="G1023" s="117">
        <f t="shared" si="583"/>
        <v>2.3997636053760818E-3</v>
      </c>
      <c r="H1023" s="118">
        <f t="shared" si="596"/>
        <v>45280</v>
      </c>
      <c r="I1023" s="118">
        <f t="shared" si="584"/>
        <v>45280</v>
      </c>
      <c r="J1023" s="119">
        <f t="shared" si="592"/>
        <v>22</v>
      </c>
      <c r="K1023" s="119">
        <f t="shared" si="607"/>
        <v>8</v>
      </c>
      <c r="L1023" s="8">
        <f t="shared" si="593"/>
        <v>1.0008719699999999</v>
      </c>
      <c r="M1023" s="120">
        <f t="shared" si="606"/>
        <v>1.0026005099999999</v>
      </c>
      <c r="N1023" s="120">
        <f t="shared" si="601"/>
        <v>1.2218741283162875</v>
      </c>
      <c r="O1023" s="113">
        <f t="shared" si="603"/>
        <v>1.2229395599999999</v>
      </c>
      <c r="P1023" s="113">
        <f t="shared" si="585"/>
        <v>67.457766309999997</v>
      </c>
      <c r="Q1023" s="167">
        <f t="shared" si="597"/>
        <v>0</v>
      </c>
      <c r="R1023" s="168">
        <f t="shared" si="594"/>
        <v>0</v>
      </c>
      <c r="S1023" s="113">
        <f t="shared" si="586"/>
        <v>0</v>
      </c>
      <c r="T1023" s="123">
        <f t="shared" si="595"/>
        <v>9.4700000000000006E-2</v>
      </c>
      <c r="U1023" s="121">
        <f t="shared" si="602"/>
        <v>8</v>
      </c>
      <c r="V1023" s="121">
        <v>252</v>
      </c>
      <c r="W1023" s="120">
        <f t="shared" si="587"/>
        <v>1.0028765209999999</v>
      </c>
      <c r="X1023" s="113">
        <f t="shared" si="588"/>
        <v>0.19404368</v>
      </c>
      <c r="Y1023" s="113">
        <f t="shared" si="589"/>
        <v>0</v>
      </c>
      <c r="Z1023" s="126" t="str">
        <f t="shared" si="598"/>
        <v>A+J=</v>
      </c>
      <c r="AA1023" s="118">
        <f t="shared" si="59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90"/>
        <v>45261</v>
      </c>
      <c r="B1024" s="113">
        <f t="shared" si="582"/>
        <v>67.683478609999995</v>
      </c>
      <c r="C1024" s="183">
        <f t="shared" si="600"/>
        <v>55.16034358647223</v>
      </c>
      <c r="D1024" s="114">
        <f t="shared" si="591"/>
        <v>6700.66</v>
      </c>
      <c r="E1024" s="115">
        <f t="shared" si="604"/>
        <v>6716.74</v>
      </c>
      <c r="F1024" s="116">
        <f t="shared" si="605"/>
        <v>45219</v>
      </c>
      <c r="G1024" s="117">
        <f t="shared" si="583"/>
        <v>2.3997636053760818E-3</v>
      </c>
      <c r="H1024" s="118">
        <f t="shared" si="596"/>
        <v>45280</v>
      </c>
      <c r="I1024" s="118">
        <f t="shared" si="584"/>
        <v>45280</v>
      </c>
      <c r="J1024" s="119">
        <f t="shared" si="592"/>
        <v>22</v>
      </c>
      <c r="K1024" s="119">
        <f t="shared" si="607"/>
        <v>9</v>
      </c>
      <c r="L1024" s="8">
        <f t="shared" si="593"/>
        <v>1.00098102</v>
      </c>
      <c r="M1024" s="120">
        <f t="shared" si="606"/>
        <v>1.0026005099999999</v>
      </c>
      <c r="N1024" s="120">
        <f t="shared" si="601"/>
        <v>1.2218741283162875</v>
      </c>
      <c r="O1024" s="113">
        <f t="shared" si="603"/>
        <v>1.2230728099999999</v>
      </c>
      <c r="P1024" s="113">
        <f t="shared" si="585"/>
        <v>67.465116429999995</v>
      </c>
      <c r="Q1024" s="167">
        <f t="shared" si="597"/>
        <v>0</v>
      </c>
      <c r="R1024" s="168">
        <f t="shared" si="594"/>
        <v>0</v>
      </c>
      <c r="S1024" s="113">
        <f t="shared" si="586"/>
        <v>0</v>
      </c>
      <c r="T1024" s="123">
        <f t="shared" si="595"/>
        <v>9.4700000000000006E-2</v>
      </c>
      <c r="U1024" s="121">
        <f t="shared" si="602"/>
        <v>9</v>
      </c>
      <c r="V1024" s="121">
        <v>252</v>
      </c>
      <c r="W1024" s="120">
        <f t="shared" si="587"/>
        <v>1.003236668</v>
      </c>
      <c r="X1024" s="113">
        <f t="shared" si="588"/>
        <v>0.21836217999999999</v>
      </c>
      <c r="Y1024" s="113">
        <f t="shared" si="589"/>
        <v>0</v>
      </c>
      <c r="Z1024" s="126" t="str">
        <f t="shared" si="598"/>
        <v>A+J=</v>
      </c>
      <c r="AA1024" s="118">
        <f t="shared" si="59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90"/>
        <v>45262</v>
      </c>
      <c r="B1025" s="113">
        <f t="shared" si="582"/>
        <v>67.715161219999999</v>
      </c>
      <c r="C1025" s="183">
        <f t="shared" si="600"/>
        <v>55.16034358647223</v>
      </c>
      <c r="D1025" s="114">
        <f t="shared" si="591"/>
        <v>6700.66</v>
      </c>
      <c r="E1025" s="115">
        <f t="shared" si="604"/>
        <v>6716.74</v>
      </c>
      <c r="F1025" s="116">
        <f t="shared" si="605"/>
        <v>45219</v>
      </c>
      <c r="G1025" s="117">
        <f t="shared" si="583"/>
        <v>2.3997636053760818E-3</v>
      </c>
      <c r="H1025" s="118">
        <f t="shared" si="596"/>
        <v>45280</v>
      </c>
      <c r="I1025" s="118">
        <f t="shared" si="584"/>
        <v>45280</v>
      </c>
      <c r="J1025" s="119">
        <f t="shared" si="592"/>
        <v>22</v>
      </c>
      <c r="K1025" s="119">
        <f t="shared" si="607"/>
        <v>10</v>
      </c>
      <c r="L1025" s="8">
        <f t="shared" si="593"/>
        <v>1.00109008</v>
      </c>
      <c r="M1025" s="120">
        <f t="shared" si="606"/>
        <v>1.0026005099999999</v>
      </c>
      <c r="N1025" s="120">
        <f t="shared" si="601"/>
        <v>1.2218741283162875</v>
      </c>
      <c r="O1025" s="113">
        <f t="shared" si="603"/>
        <v>1.2232060600000001</v>
      </c>
      <c r="P1025" s="113">
        <f t="shared" si="585"/>
        <v>67.472466539999999</v>
      </c>
      <c r="Q1025" s="167">
        <f t="shared" si="597"/>
        <v>0</v>
      </c>
      <c r="R1025" s="168">
        <f t="shared" si="594"/>
        <v>0</v>
      </c>
      <c r="S1025" s="113">
        <f t="shared" si="586"/>
        <v>0</v>
      </c>
      <c r="T1025" s="123">
        <f t="shared" si="595"/>
        <v>9.4700000000000006E-2</v>
      </c>
      <c r="U1025" s="121">
        <f t="shared" si="602"/>
        <v>10</v>
      </c>
      <c r="V1025" s="121">
        <v>252</v>
      </c>
      <c r="W1025" s="120">
        <f t="shared" si="587"/>
        <v>1.0035969440000001</v>
      </c>
      <c r="X1025" s="113">
        <f t="shared" si="588"/>
        <v>0.24269468</v>
      </c>
      <c r="Y1025" s="113">
        <f t="shared" si="589"/>
        <v>0</v>
      </c>
      <c r="Z1025" s="126" t="str">
        <f t="shared" si="598"/>
        <v>A+J=</v>
      </c>
      <c r="AA1025" s="118">
        <f t="shared" si="59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90"/>
        <v>45263</v>
      </c>
      <c r="B1026" s="113">
        <f t="shared" si="582"/>
        <v>67.715161219999999</v>
      </c>
      <c r="C1026" s="183">
        <f t="shared" si="600"/>
        <v>55.16034358647223</v>
      </c>
      <c r="D1026" s="114">
        <f t="shared" si="591"/>
        <v>6700.66</v>
      </c>
      <c r="E1026" s="115">
        <f t="shared" si="604"/>
        <v>6716.74</v>
      </c>
      <c r="F1026" s="116">
        <f t="shared" si="605"/>
        <v>45219</v>
      </c>
      <c r="G1026" s="117">
        <f t="shared" si="583"/>
        <v>2.3997636053760818E-3</v>
      </c>
      <c r="H1026" s="118">
        <f t="shared" si="596"/>
        <v>45280</v>
      </c>
      <c r="I1026" s="118">
        <f t="shared" si="584"/>
        <v>45280</v>
      </c>
      <c r="J1026" s="119">
        <f t="shared" si="592"/>
        <v>22</v>
      </c>
      <c r="K1026" s="119">
        <f t="shared" si="607"/>
        <v>10</v>
      </c>
      <c r="L1026" s="8">
        <f t="shared" si="593"/>
        <v>1.00109008</v>
      </c>
      <c r="M1026" s="120">
        <f t="shared" si="606"/>
        <v>1.0026005099999999</v>
      </c>
      <c r="N1026" s="120">
        <f t="shared" si="601"/>
        <v>1.2218741283162875</v>
      </c>
      <c r="O1026" s="113">
        <f t="shared" si="603"/>
        <v>1.2232060600000001</v>
      </c>
      <c r="P1026" s="113">
        <f t="shared" si="585"/>
        <v>67.472466539999999</v>
      </c>
      <c r="Q1026" s="167">
        <f t="shared" si="597"/>
        <v>0</v>
      </c>
      <c r="R1026" s="168">
        <f t="shared" si="594"/>
        <v>0</v>
      </c>
      <c r="S1026" s="113">
        <f t="shared" si="586"/>
        <v>0</v>
      </c>
      <c r="T1026" s="123">
        <f t="shared" si="595"/>
        <v>9.4700000000000006E-2</v>
      </c>
      <c r="U1026" s="121">
        <f t="shared" si="602"/>
        <v>10</v>
      </c>
      <c r="V1026" s="121">
        <v>252</v>
      </c>
      <c r="W1026" s="120">
        <f t="shared" si="587"/>
        <v>1.0035969440000001</v>
      </c>
      <c r="X1026" s="113">
        <f t="shared" si="588"/>
        <v>0.24269468</v>
      </c>
      <c r="Y1026" s="113">
        <f t="shared" si="589"/>
        <v>0</v>
      </c>
      <c r="Z1026" s="126" t="str">
        <f t="shared" si="598"/>
        <v>A+J=</v>
      </c>
      <c r="AA1026" s="118">
        <f t="shared" si="59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90"/>
        <v>45264</v>
      </c>
      <c r="B1027" s="113">
        <f t="shared" si="582"/>
        <v>67.715161219999999</v>
      </c>
      <c r="C1027" s="183">
        <f t="shared" si="600"/>
        <v>55.16034358647223</v>
      </c>
      <c r="D1027" s="114">
        <f t="shared" si="591"/>
        <v>6700.66</v>
      </c>
      <c r="E1027" s="115">
        <f t="shared" si="604"/>
        <v>6716.74</v>
      </c>
      <c r="F1027" s="116">
        <f t="shared" si="605"/>
        <v>45219</v>
      </c>
      <c r="G1027" s="117">
        <f t="shared" si="583"/>
        <v>2.3997636053760818E-3</v>
      </c>
      <c r="H1027" s="118">
        <f t="shared" si="596"/>
        <v>45280</v>
      </c>
      <c r="I1027" s="118">
        <f t="shared" si="584"/>
        <v>45280</v>
      </c>
      <c r="J1027" s="119">
        <f t="shared" si="592"/>
        <v>22</v>
      </c>
      <c r="K1027" s="119">
        <f t="shared" si="607"/>
        <v>10</v>
      </c>
      <c r="L1027" s="8">
        <f t="shared" si="593"/>
        <v>1.00109008</v>
      </c>
      <c r="M1027" s="120">
        <f t="shared" si="606"/>
        <v>1.0026005099999999</v>
      </c>
      <c r="N1027" s="120">
        <f t="shared" si="601"/>
        <v>1.2218741283162875</v>
      </c>
      <c r="O1027" s="113">
        <f t="shared" si="603"/>
        <v>1.2232060600000001</v>
      </c>
      <c r="P1027" s="113">
        <f t="shared" si="585"/>
        <v>67.472466539999999</v>
      </c>
      <c r="Q1027" s="167">
        <f t="shared" si="597"/>
        <v>0</v>
      </c>
      <c r="R1027" s="168">
        <f t="shared" si="594"/>
        <v>0</v>
      </c>
      <c r="S1027" s="113">
        <f t="shared" si="586"/>
        <v>0</v>
      </c>
      <c r="T1027" s="123">
        <f t="shared" si="595"/>
        <v>9.4700000000000006E-2</v>
      </c>
      <c r="U1027" s="121">
        <f t="shared" si="602"/>
        <v>10</v>
      </c>
      <c r="V1027" s="121">
        <v>252</v>
      </c>
      <c r="W1027" s="120">
        <f t="shared" si="587"/>
        <v>1.0035969440000001</v>
      </c>
      <c r="X1027" s="113">
        <f t="shared" si="588"/>
        <v>0.24269468</v>
      </c>
      <c r="Y1027" s="113">
        <f t="shared" si="589"/>
        <v>0</v>
      </c>
      <c r="Z1027" s="126" t="str">
        <f t="shared" si="598"/>
        <v>A+J=</v>
      </c>
      <c r="AA1027" s="118">
        <f t="shared" si="59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90"/>
        <v>45265</v>
      </c>
      <c r="B1028" s="113">
        <f t="shared" si="582"/>
        <v>67.746860049999995</v>
      </c>
      <c r="C1028" s="183">
        <f t="shared" si="600"/>
        <v>55.16034358647223</v>
      </c>
      <c r="D1028" s="114">
        <f t="shared" si="591"/>
        <v>6700.66</v>
      </c>
      <c r="E1028" s="115">
        <f t="shared" si="604"/>
        <v>6716.74</v>
      </c>
      <c r="F1028" s="116">
        <f t="shared" si="605"/>
        <v>45219</v>
      </c>
      <c r="G1028" s="117">
        <f t="shared" si="583"/>
        <v>2.3997636053760818E-3</v>
      </c>
      <c r="H1028" s="118">
        <f t="shared" si="596"/>
        <v>45280</v>
      </c>
      <c r="I1028" s="118">
        <f t="shared" si="584"/>
        <v>45280</v>
      </c>
      <c r="J1028" s="119">
        <f t="shared" si="592"/>
        <v>22</v>
      </c>
      <c r="K1028" s="119">
        <f t="shared" si="607"/>
        <v>11</v>
      </c>
      <c r="L1028" s="8">
        <f t="shared" si="593"/>
        <v>1.0011991600000001</v>
      </c>
      <c r="M1028" s="120">
        <f t="shared" si="606"/>
        <v>1.0026005099999999</v>
      </c>
      <c r="N1028" s="120">
        <f t="shared" si="601"/>
        <v>1.2218741283162875</v>
      </c>
      <c r="O1028" s="113">
        <f t="shared" si="603"/>
        <v>1.22333935</v>
      </c>
      <c r="P1028" s="113">
        <f t="shared" si="585"/>
        <v>67.479818859999995</v>
      </c>
      <c r="Q1028" s="167">
        <f t="shared" si="597"/>
        <v>0</v>
      </c>
      <c r="R1028" s="168">
        <f t="shared" si="594"/>
        <v>0</v>
      </c>
      <c r="S1028" s="113">
        <f t="shared" si="586"/>
        <v>0</v>
      </c>
      <c r="T1028" s="123">
        <f t="shared" si="595"/>
        <v>9.4700000000000006E-2</v>
      </c>
      <c r="U1028" s="121">
        <f t="shared" si="602"/>
        <v>11</v>
      </c>
      <c r="V1028" s="121">
        <v>252</v>
      </c>
      <c r="W1028" s="120">
        <f t="shared" si="587"/>
        <v>1.003957349</v>
      </c>
      <c r="X1028" s="113">
        <f t="shared" si="588"/>
        <v>0.26704118999999998</v>
      </c>
      <c r="Y1028" s="113">
        <f t="shared" si="589"/>
        <v>0</v>
      </c>
      <c r="Z1028" s="126" t="str">
        <f t="shared" si="598"/>
        <v>A+J=</v>
      </c>
      <c r="AA1028" s="118">
        <f t="shared" si="59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90"/>
        <v>45266</v>
      </c>
      <c r="B1029" s="113">
        <f t="shared" si="582"/>
        <v>67.778572329999989</v>
      </c>
      <c r="C1029" s="183">
        <f t="shared" si="600"/>
        <v>55.16034358647223</v>
      </c>
      <c r="D1029" s="114">
        <f t="shared" si="591"/>
        <v>6700.66</v>
      </c>
      <c r="E1029" s="115">
        <f t="shared" si="604"/>
        <v>6716.74</v>
      </c>
      <c r="F1029" s="116">
        <f t="shared" si="605"/>
        <v>45219</v>
      </c>
      <c r="G1029" s="117">
        <f t="shared" si="583"/>
        <v>2.3997636053760818E-3</v>
      </c>
      <c r="H1029" s="118">
        <f t="shared" si="596"/>
        <v>45280</v>
      </c>
      <c r="I1029" s="118">
        <f t="shared" si="584"/>
        <v>45280</v>
      </c>
      <c r="J1029" s="119">
        <f t="shared" si="592"/>
        <v>22</v>
      </c>
      <c r="K1029" s="119">
        <f t="shared" si="607"/>
        <v>12</v>
      </c>
      <c r="L1029" s="8">
        <f t="shared" si="593"/>
        <v>1.00130824</v>
      </c>
      <c r="M1029" s="120">
        <f t="shared" si="606"/>
        <v>1.0026005099999999</v>
      </c>
      <c r="N1029" s="120">
        <f t="shared" si="601"/>
        <v>1.2218741283162875</v>
      </c>
      <c r="O1029" s="113">
        <f t="shared" si="603"/>
        <v>1.2234726300000001</v>
      </c>
      <c r="P1029" s="113">
        <f t="shared" si="585"/>
        <v>67.487170629999994</v>
      </c>
      <c r="Q1029" s="167">
        <f t="shared" si="597"/>
        <v>0</v>
      </c>
      <c r="R1029" s="168">
        <f t="shared" si="594"/>
        <v>0</v>
      </c>
      <c r="S1029" s="113">
        <f t="shared" si="586"/>
        <v>0</v>
      </c>
      <c r="T1029" s="123">
        <f t="shared" si="595"/>
        <v>9.4700000000000006E-2</v>
      </c>
      <c r="U1029" s="121">
        <f t="shared" si="602"/>
        <v>12</v>
      </c>
      <c r="V1029" s="121">
        <v>252</v>
      </c>
      <c r="W1029" s="120">
        <f t="shared" si="587"/>
        <v>1.0043178829999999</v>
      </c>
      <c r="X1029" s="113">
        <f t="shared" si="588"/>
        <v>0.29140169999999999</v>
      </c>
      <c r="Y1029" s="113">
        <f t="shared" si="589"/>
        <v>0</v>
      </c>
      <c r="Z1029" s="126" t="str">
        <f t="shared" si="598"/>
        <v>A+J=</v>
      </c>
      <c r="AA1029" s="118">
        <f t="shared" si="59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90"/>
        <v>45267</v>
      </c>
      <c r="B1030" s="113">
        <f t="shared" si="582"/>
        <v>67.810299869999994</v>
      </c>
      <c r="C1030" s="183">
        <f t="shared" si="600"/>
        <v>55.16034358647223</v>
      </c>
      <c r="D1030" s="114">
        <f t="shared" si="591"/>
        <v>6700.66</v>
      </c>
      <c r="E1030" s="115">
        <f t="shared" si="604"/>
        <v>6716.74</v>
      </c>
      <c r="F1030" s="116">
        <f t="shared" si="605"/>
        <v>45219</v>
      </c>
      <c r="G1030" s="117">
        <f t="shared" si="583"/>
        <v>2.3997636053760818E-3</v>
      </c>
      <c r="H1030" s="118">
        <f t="shared" si="596"/>
        <v>45280</v>
      </c>
      <c r="I1030" s="118">
        <f t="shared" si="584"/>
        <v>45280</v>
      </c>
      <c r="J1030" s="119">
        <f t="shared" si="592"/>
        <v>22</v>
      </c>
      <c r="K1030" s="119">
        <f t="shared" si="607"/>
        <v>13</v>
      </c>
      <c r="L1030" s="8">
        <f t="shared" si="593"/>
        <v>1.0014173399999999</v>
      </c>
      <c r="M1030" s="120">
        <f t="shared" si="606"/>
        <v>1.0026005099999999</v>
      </c>
      <c r="N1030" s="120">
        <f t="shared" si="601"/>
        <v>1.2218741283162875</v>
      </c>
      <c r="O1030" s="113">
        <f t="shared" si="603"/>
        <v>1.22360593</v>
      </c>
      <c r="P1030" s="113">
        <f t="shared" si="585"/>
        <v>67.494523509999993</v>
      </c>
      <c r="Q1030" s="167">
        <f t="shared" si="597"/>
        <v>0</v>
      </c>
      <c r="R1030" s="168">
        <f t="shared" si="594"/>
        <v>0</v>
      </c>
      <c r="S1030" s="113">
        <f t="shared" si="586"/>
        <v>0</v>
      </c>
      <c r="T1030" s="123">
        <f t="shared" si="595"/>
        <v>9.4700000000000006E-2</v>
      </c>
      <c r="U1030" s="121">
        <f t="shared" si="602"/>
        <v>13</v>
      </c>
      <c r="V1030" s="121">
        <v>252</v>
      </c>
      <c r="W1030" s="120">
        <f t="shared" si="587"/>
        <v>1.004678548</v>
      </c>
      <c r="X1030" s="113">
        <f t="shared" si="588"/>
        <v>0.31577635999999998</v>
      </c>
      <c r="Y1030" s="113">
        <f t="shared" si="589"/>
        <v>0</v>
      </c>
      <c r="Z1030" s="126" t="str">
        <f t="shared" si="598"/>
        <v>A+J=</v>
      </c>
      <c r="AA1030" s="118">
        <f t="shared" si="59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90"/>
        <v>45268</v>
      </c>
      <c r="B1031" s="113">
        <f t="shared" si="582"/>
        <v>67.842042460000002</v>
      </c>
      <c r="C1031" s="183">
        <f t="shared" si="600"/>
        <v>55.16034358647223</v>
      </c>
      <c r="D1031" s="114">
        <f t="shared" si="591"/>
        <v>6700.66</v>
      </c>
      <c r="E1031" s="115">
        <f t="shared" si="604"/>
        <v>6716.74</v>
      </c>
      <c r="F1031" s="116">
        <f t="shared" si="605"/>
        <v>45219</v>
      </c>
      <c r="G1031" s="117">
        <f t="shared" si="583"/>
        <v>2.3997636053760818E-3</v>
      </c>
      <c r="H1031" s="118">
        <f t="shared" si="596"/>
        <v>45280</v>
      </c>
      <c r="I1031" s="118">
        <f t="shared" si="584"/>
        <v>45280</v>
      </c>
      <c r="J1031" s="119">
        <f t="shared" si="592"/>
        <v>22</v>
      </c>
      <c r="K1031" s="119">
        <f t="shared" si="607"/>
        <v>14</v>
      </c>
      <c r="L1031" s="8">
        <f t="shared" si="593"/>
        <v>1.0015264500000001</v>
      </c>
      <c r="M1031" s="120">
        <f t="shared" si="606"/>
        <v>1.0026005099999999</v>
      </c>
      <c r="N1031" s="120">
        <f t="shared" si="601"/>
        <v>1.2218741283162875</v>
      </c>
      <c r="O1031" s="113">
        <f t="shared" si="603"/>
        <v>1.2237392499999999</v>
      </c>
      <c r="P1031" s="113">
        <f t="shared" si="585"/>
        <v>67.501877489999998</v>
      </c>
      <c r="Q1031" s="167">
        <f t="shared" si="597"/>
        <v>0</v>
      </c>
      <c r="R1031" s="168">
        <f t="shared" si="594"/>
        <v>0</v>
      </c>
      <c r="S1031" s="113">
        <f t="shared" si="586"/>
        <v>0</v>
      </c>
      <c r="T1031" s="123">
        <f t="shared" si="595"/>
        <v>9.4700000000000006E-2</v>
      </c>
      <c r="U1031" s="121">
        <f t="shared" si="602"/>
        <v>14</v>
      </c>
      <c r="V1031" s="121">
        <v>252</v>
      </c>
      <c r="W1031" s="120">
        <f t="shared" si="587"/>
        <v>1.005039341</v>
      </c>
      <c r="X1031" s="113">
        <f t="shared" si="588"/>
        <v>0.34016497000000001</v>
      </c>
      <c r="Y1031" s="113">
        <f t="shared" si="589"/>
        <v>0</v>
      </c>
      <c r="Z1031" s="126" t="str">
        <f t="shared" si="598"/>
        <v>A+J=</v>
      </c>
      <c r="AA1031" s="118">
        <f t="shared" si="59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90"/>
        <v>45269</v>
      </c>
      <c r="B1032" s="113">
        <f t="shared" si="582"/>
        <v>67.873799680000005</v>
      </c>
      <c r="C1032" s="183">
        <f t="shared" si="600"/>
        <v>55.16034358647223</v>
      </c>
      <c r="D1032" s="114">
        <f t="shared" si="591"/>
        <v>6700.66</v>
      </c>
      <c r="E1032" s="115">
        <f t="shared" si="604"/>
        <v>6716.74</v>
      </c>
      <c r="F1032" s="116">
        <f t="shared" si="605"/>
        <v>45219</v>
      </c>
      <c r="G1032" s="117">
        <f t="shared" si="583"/>
        <v>2.3997636053760818E-3</v>
      </c>
      <c r="H1032" s="118">
        <f t="shared" si="596"/>
        <v>45280</v>
      </c>
      <c r="I1032" s="118">
        <f t="shared" si="584"/>
        <v>45280</v>
      </c>
      <c r="J1032" s="119">
        <f t="shared" si="592"/>
        <v>22</v>
      </c>
      <c r="K1032" s="119">
        <f t="shared" si="607"/>
        <v>15</v>
      </c>
      <c r="L1032" s="8">
        <f t="shared" si="593"/>
        <v>1.0016355699999999</v>
      </c>
      <c r="M1032" s="120">
        <f t="shared" si="606"/>
        <v>1.0026005099999999</v>
      </c>
      <c r="N1032" s="120">
        <f t="shared" si="601"/>
        <v>1.2218741283162875</v>
      </c>
      <c r="O1032" s="113">
        <f t="shared" si="603"/>
        <v>1.2238725800000001</v>
      </c>
      <c r="P1032" s="113">
        <f t="shared" si="585"/>
        <v>67.509232010000005</v>
      </c>
      <c r="Q1032" s="167">
        <f t="shared" si="597"/>
        <v>0</v>
      </c>
      <c r="R1032" s="168">
        <f t="shared" si="594"/>
        <v>0</v>
      </c>
      <c r="S1032" s="113">
        <f t="shared" si="586"/>
        <v>0</v>
      </c>
      <c r="T1032" s="123">
        <f t="shared" si="595"/>
        <v>9.4700000000000006E-2</v>
      </c>
      <c r="U1032" s="121">
        <f t="shared" si="602"/>
        <v>15</v>
      </c>
      <c r="V1032" s="121">
        <v>252</v>
      </c>
      <c r="W1032" s="120">
        <f t="shared" si="587"/>
        <v>1.0054002639999999</v>
      </c>
      <c r="X1032" s="113">
        <f t="shared" si="588"/>
        <v>0.36456767000000001</v>
      </c>
      <c r="Y1032" s="113">
        <f t="shared" si="589"/>
        <v>0</v>
      </c>
      <c r="Z1032" s="126" t="str">
        <f t="shared" si="598"/>
        <v>A+J=</v>
      </c>
      <c r="AA1032" s="118">
        <f t="shared" si="59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90"/>
        <v>45270</v>
      </c>
      <c r="B1033" s="113">
        <f t="shared" si="582"/>
        <v>67.873799680000005</v>
      </c>
      <c r="C1033" s="183">
        <f t="shared" si="600"/>
        <v>55.16034358647223</v>
      </c>
      <c r="D1033" s="114">
        <f t="shared" si="591"/>
        <v>6700.66</v>
      </c>
      <c r="E1033" s="115">
        <f t="shared" si="604"/>
        <v>6716.74</v>
      </c>
      <c r="F1033" s="116">
        <f t="shared" si="605"/>
        <v>45219</v>
      </c>
      <c r="G1033" s="117">
        <f t="shared" si="583"/>
        <v>2.3997636053760818E-3</v>
      </c>
      <c r="H1033" s="118">
        <f t="shared" si="596"/>
        <v>45280</v>
      </c>
      <c r="I1033" s="118">
        <f t="shared" si="584"/>
        <v>45280</v>
      </c>
      <c r="J1033" s="119">
        <f t="shared" si="592"/>
        <v>22</v>
      </c>
      <c r="K1033" s="119">
        <f t="shared" si="607"/>
        <v>15</v>
      </c>
      <c r="L1033" s="8">
        <f t="shared" si="593"/>
        <v>1.0016355699999999</v>
      </c>
      <c r="M1033" s="120">
        <f t="shared" si="606"/>
        <v>1.0026005099999999</v>
      </c>
      <c r="N1033" s="120">
        <f t="shared" si="601"/>
        <v>1.2218741283162875</v>
      </c>
      <c r="O1033" s="113">
        <f t="shared" si="603"/>
        <v>1.2238725800000001</v>
      </c>
      <c r="P1033" s="113">
        <f t="shared" si="585"/>
        <v>67.509232010000005</v>
      </c>
      <c r="Q1033" s="167">
        <f t="shared" si="597"/>
        <v>0</v>
      </c>
      <c r="R1033" s="168">
        <f t="shared" si="594"/>
        <v>0</v>
      </c>
      <c r="S1033" s="113">
        <f t="shared" si="586"/>
        <v>0</v>
      </c>
      <c r="T1033" s="123">
        <f t="shared" si="595"/>
        <v>9.4700000000000006E-2</v>
      </c>
      <c r="U1033" s="121">
        <f t="shared" si="602"/>
        <v>15</v>
      </c>
      <c r="V1033" s="121">
        <v>252</v>
      </c>
      <c r="W1033" s="120">
        <f t="shared" si="587"/>
        <v>1.0054002639999999</v>
      </c>
      <c r="X1033" s="113">
        <f t="shared" si="588"/>
        <v>0.36456767000000001</v>
      </c>
      <c r="Y1033" s="113">
        <f t="shared" si="589"/>
        <v>0</v>
      </c>
      <c r="Z1033" s="126" t="str">
        <f t="shared" si="598"/>
        <v>A+J=</v>
      </c>
      <c r="AA1033" s="118">
        <f t="shared" si="59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90"/>
        <v>45271</v>
      </c>
      <c r="B1034" s="113">
        <f t="shared" ref="B1034:B1097" si="608">(P1034+X1034)</f>
        <v>67.873799680000005</v>
      </c>
      <c r="C1034" s="183">
        <f t="shared" si="600"/>
        <v>55.16034358647223</v>
      </c>
      <c r="D1034" s="114">
        <f t="shared" si="591"/>
        <v>6700.66</v>
      </c>
      <c r="E1034" s="115">
        <f t="shared" si="604"/>
        <v>6716.74</v>
      </c>
      <c r="F1034" s="116">
        <f t="shared" si="605"/>
        <v>45219</v>
      </c>
      <c r="G1034" s="117">
        <f t="shared" ref="G1034:G1097" si="609">(E1034/D1034)-1</f>
        <v>2.3997636053760818E-3</v>
      </c>
      <c r="H1034" s="118">
        <f t="shared" si="596"/>
        <v>45280</v>
      </c>
      <c r="I1034" s="118">
        <f t="shared" ref="I1034:I1097" si="610">IF(A1034&gt;I1033,H1034,I1033)</f>
        <v>45280</v>
      </c>
      <c r="J1034" s="119">
        <f t="shared" si="592"/>
        <v>22</v>
      </c>
      <c r="K1034" s="119">
        <f t="shared" si="607"/>
        <v>15</v>
      </c>
      <c r="L1034" s="8">
        <f t="shared" si="593"/>
        <v>1.0016355699999999</v>
      </c>
      <c r="M1034" s="120">
        <f t="shared" si="606"/>
        <v>1.0026005099999999</v>
      </c>
      <c r="N1034" s="120">
        <f t="shared" si="601"/>
        <v>1.2218741283162875</v>
      </c>
      <c r="O1034" s="113">
        <f t="shared" si="603"/>
        <v>1.2238725800000001</v>
      </c>
      <c r="P1034" s="113">
        <f t="shared" ref="P1034:P1097" si="611">TRUNC(C1034*O1034,8)</f>
        <v>67.509232010000005</v>
      </c>
      <c r="Q1034" s="167">
        <f t="shared" si="597"/>
        <v>0</v>
      </c>
      <c r="R1034" s="168">
        <f t="shared" si="594"/>
        <v>0</v>
      </c>
      <c r="S1034" s="113">
        <f t="shared" ref="S1034:S1097" si="612">IF(R1034&gt;0,TRUNC(R1034*P1034,8),0)</f>
        <v>0</v>
      </c>
      <c r="T1034" s="123">
        <f t="shared" si="595"/>
        <v>9.4700000000000006E-2</v>
      </c>
      <c r="U1034" s="121">
        <f t="shared" si="602"/>
        <v>15</v>
      </c>
      <c r="V1034" s="121">
        <v>252</v>
      </c>
      <c r="W1034" s="120">
        <f t="shared" ref="W1034:W1097" si="613">ROUND((1+T1034)^TRUNC((U1034/V1034),9),9)</f>
        <v>1.0054002639999999</v>
      </c>
      <c r="X1034" s="113">
        <f t="shared" ref="X1034:X1097" si="614">TRUNC((P1034*(W1034-1)),8)</f>
        <v>0.36456767000000001</v>
      </c>
      <c r="Y1034" s="113">
        <f t="shared" ref="Y1034:Y1097" si="615">IF(Q1034&gt;0,S1034+X1034,0)</f>
        <v>0</v>
      </c>
      <c r="Z1034" s="126" t="str">
        <f t="shared" si="598"/>
        <v>A+J=</v>
      </c>
      <c r="AA1034" s="118">
        <f t="shared" si="59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16">(A1034+1)</f>
        <v>45272</v>
      </c>
      <c r="B1035" s="113">
        <f t="shared" si="608"/>
        <v>67.905572660000004</v>
      </c>
      <c r="C1035" s="183">
        <f t="shared" si="600"/>
        <v>55.16034358647223</v>
      </c>
      <c r="D1035" s="114">
        <f t="shared" ref="D1035:D1098" si="617">IF(E1035=E1034,D1034,E1034)</f>
        <v>6700.66</v>
      </c>
      <c r="E1035" s="115">
        <f t="shared" si="604"/>
        <v>6716.74</v>
      </c>
      <c r="F1035" s="116">
        <f t="shared" si="605"/>
        <v>45219</v>
      </c>
      <c r="G1035" s="117">
        <f t="shared" si="609"/>
        <v>2.3997636053760818E-3</v>
      </c>
      <c r="H1035" s="118">
        <f t="shared" si="596"/>
        <v>45280</v>
      </c>
      <c r="I1035" s="118">
        <f t="shared" si="610"/>
        <v>45280</v>
      </c>
      <c r="J1035" s="119">
        <f t="shared" ref="J1035:J1098" si="618">IF(I1035=I1034,J1034,NETWORKDAYS(I1034,I1035,$AD$148:$AD$502)-1)</f>
        <v>22</v>
      </c>
      <c r="K1035" s="119">
        <f t="shared" si="607"/>
        <v>16</v>
      </c>
      <c r="L1035" s="8">
        <f t="shared" ref="L1035:L1098" si="619">IF(E1035&lt;D1035,1,TRUNC((E1035/D1035)^TRUNC((K1035/J1035),9),8))</f>
        <v>1.0017447100000001</v>
      </c>
      <c r="M1035" s="120">
        <f t="shared" si="606"/>
        <v>1.0026005099999999</v>
      </c>
      <c r="N1035" s="120">
        <f t="shared" si="601"/>
        <v>1.2218741283162875</v>
      </c>
      <c r="O1035" s="113">
        <f t="shared" si="603"/>
        <v>1.2240059400000001</v>
      </c>
      <c r="P1035" s="113">
        <f t="shared" si="611"/>
        <v>67.516588200000001</v>
      </c>
      <c r="Q1035" s="167">
        <f t="shared" si="597"/>
        <v>0</v>
      </c>
      <c r="R1035" s="168">
        <f t="shared" ref="R1035:R1098" si="620">IF(Q1035&gt;0,VLOOKUP($A1035,$AD$10:$AI$140,6),0)</f>
        <v>0</v>
      </c>
      <c r="S1035" s="113">
        <f t="shared" si="612"/>
        <v>0</v>
      </c>
      <c r="T1035" s="123">
        <f t="shared" ref="T1035:T1098" si="621">(T1034)</f>
        <v>9.4700000000000006E-2</v>
      </c>
      <c r="U1035" s="121">
        <f t="shared" si="602"/>
        <v>16</v>
      </c>
      <c r="V1035" s="121">
        <v>252</v>
      </c>
      <c r="W1035" s="120">
        <f t="shared" si="613"/>
        <v>1.0057613169999999</v>
      </c>
      <c r="X1035" s="113">
        <f t="shared" si="614"/>
        <v>0.38898445999999998</v>
      </c>
      <c r="Y1035" s="113">
        <f t="shared" si="615"/>
        <v>0</v>
      </c>
      <c r="Z1035" s="126" t="str">
        <f t="shared" si="598"/>
        <v>A+J=</v>
      </c>
      <c r="AA1035" s="118">
        <f t="shared" si="59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16"/>
        <v>45273</v>
      </c>
      <c r="B1036" s="113">
        <f t="shared" si="608"/>
        <v>67.937359169999993</v>
      </c>
      <c r="C1036" s="183">
        <f t="shared" si="600"/>
        <v>55.16034358647223</v>
      </c>
      <c r="D1036" s="114">
        <f t="shared" si="617"/>
        <v>6700.66</v>
      </c>
      <c r="E1036" s="115">
        <f t="shared" si="604"/>
        <v>6716.74</v>
      </c>
      <c r="F1036" s="116">
        <f t="shared" si="605"/>
        <v>45219</v>
      </c>
      <c r="G1036" s="117">
        <f t="shared" si="609"/>
        <v>2.3997636053760818E-3</v>
      </c>
      <c r="H1036" s="118">
        <f t="shared" ref="H1036:H1099" si="622">IF(DAY(A1036)=H$9,VLOOKUP(A1036,AH$118:AN$450,4),H1035)</f>
        <v>45280</v>
      </c>
      <c r="I1036" s="118">
        <f t="shared" si="610"/>
        <v>45280</v>
      </c>
      <c r="J1036" s="119">
        <f t="shared" si="618"/>
        <v>22</v>
      </c>
      <c r="K1036" s="119">
        <f t="shared" si="607"/>
        <v>17</v>
      </c>
      <c r="L1036" s="8">
        <f t="shared" si="619"/>
        <v>1.00185385</v>
      </c>
      <c r="M1036" s="120">
        <f t="shared" si="606"/>
        <v>1.0026005099999999</v>
      </c>
      <c r="N1036" s="120">
        <f t="shared" si="601"/>
        <v>1.2218741283162875</v>
      </c>
      <c r="O1036" s="113">
        <f t="shared" si="603"/>
        <v>1.2241392900000001</v>
      </c>
      <c r="P1036" s="113">
        <f t="shared" si="611"/>
        <v>67.523943829999993</v>
      </c>
      <c r="Q1036" s="167">
        <f t="shared" ref="Q1036:Q1099" si="623">IF(VLOOKUP(A1036,AD$10:AK$140,8)=VLOOKUP(A1035,AD$10:AK$140,8),0,VLOOKUP(A1036,AD$10:AK$140,8))</f>
        <v>0</v>
      </c>
      <c r="R1036" s="168">
        <f t="shared" si="620"/>
        <v>0</v>
      </c>
      <c r="S1036" s="113">
        <f t="shared" si="612"/>
        <v>0</v>
      </c>
      <c r="T1036" s="123">
        <f t="shared" si="621"/>
        <v>9.4700000000000006E-2</v>
      </c>
      <c r="U1036" s="121">
        <f t="shared" si="602"/>
        <v>17</v>
      </c>
      <c r="V1036" s="121">
        <v>252</v>
      </c>
      <c r="W1036" s="120">
        <f t="shared" si="613"/>
        <v>1.0061225</v>
      </c>
      <c r="X1036" s="113">
        <f t="shared" si="614"/>
        <v>0.41341534000000002</v>
      </c>
      <c r="Y1036" s="113">
        <f t="shared" si="615"/>
        <v>0</v>
      </c>
      <c r="Z1036" s="126" t="str">
        <f t="shared" ref="Z1036:Z1099" si="624">IF($Q1035&gt;0,VLOOKUP($A1035,$AD$10:$AM$140,9),Z1035)</f>
        <v>A+J=</v>
      </c>
      <c r="AA1036" s="118">
        <f t="shared" ref="AA1036:AA1099" si="62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16"/>
        <v>45274</v>
      </c>
      <c r="B1037" s="113">
        <f t="shared" si="608"/>
        <v>67.969161379999989</v>
      </c>
      <c r="C1037" s="183">
        <f t="shared" si="600"/>
        <v>55.16034358647223</v>
      </c>
      <c r="D1037" s="114">
        <f t="shared" si="617"/>
        <v>6700.66</v>
      </c>
      <c r="E1037" s="115">
        <f t="shared" si="604"/>
        <v>6716.74</v>
      </c>
      <c r="F1037" s="116">
        <f t="shared" si="605"/>
        <v>45219</v>
      </c>
      <c r="G1037" s="117">
        <f t="shared" si="609"/>
        <v>2.3997636053760818E-3</v>
      </c>
      <c r="H1037" s="118">
        <f t="shared" si="622"/>
        <v>45280</v>
      </c>
      <c r="I1037" s="118">
        <f t="shared" si="610"/>
        <v>45280</v>
      </c>
      <c r="J1037" s="119">
        <f t="shared" si="618"/>
        <v>22</v>
      </c>
      <c r="K1037" s="119">
        <f t="shared" si="607"/>
        <v>18</v>
      </c>
      <c r="L1037" s="8">
        <f t="shared" si="619"/>
        <v>1.0019630100000001</v>
      </c>
      <c r="M1037" s="120">
        <f t="shared" si="606"/>
        <v>1.0026005099999999</v>
      </c>
      <c r="N1037" s="120">
        <f t="shared" si="601"/>
        <v>1.2218741283162875</v>
      </c>
      <c r="O1037" s="113">
        <f t="shared" si="603"/>
        <v>1.22427267</v>
      </c>
      <c r="P1037" s="113">
        <f t="shared" si="611"/>
        <v>67.531301119999995</v>
      </c>
      <c r="Q1037" s="167">
        <f t="shared" si="623"/>
        <v>0</v>
      </c>
      <c r="R1037" s="168">
        <f t="shared" si="620"/>
        <v>0</v>
      </c>
      <c r="S1037" s="113">
        <f t="shared" si="612"/>
        <v>0</v>
      </c>
      <c r="T1037" s="123">
        <f t="shared" si="621"/>
        <v>9.4700000000000006E-2</v>
      </c>
      <c r="U1037" s="121">
        <f t="shared" si="602"/>
        <v>18</v>
      </c>
      <c r="V1037" s="121">
        <v>252</v>
      </c>
      <c r="W1037" s="120">
        <f t="shared" si="613"/>
        <v>1.0064838119999999</v>
      </c>
      <c r="X1037" s="113">
        <f t="shared" si="614"/>
        <v>0.43786026</v>
      </c>
      <c r="Y1037" s="113">
        <f t="shared" si="615"/>
        <v>0</v>
      </c>
      <c r="Z1037" s="126" t="str">
        <f t="shared" si="624"/>
        <v>A+J=</v>
      </c>
      <c r="AA1037" s="118">
        <f t="shared" si="62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16"/>
        <v>45275</v>
      </c>
      <c r="B1038" s="113">
        <f t="shared" si="608"/>
        <v>68.000978779999997</v>
      </c>
      <c r="C1038" s="183">
        <f t="shared" si="600"/>
        <v>55.16034358647223</v>
      </c>
      <c r="D1038" s="114">
        <f t="shared" si="617"/>
        <v>6700.66</v>
      </c>
      <c r="E1038" s="115">
        <f t="shared" si="604"/>
        <v>6716.74</v>
      </c>
      <c r="F1038" s="116">
        <f t="shared" si="605"/>
        <v>45219</v>
      </c>
      <c r="G1038" s="117">
        <f t="shared" si="609"/>
        <v>2.3997636053760818E-3</v>
      </c>
      <c r="H1038" s="118">
        <f t="shared" si="622"/>
        <v>45280</v>
      </c>
      <c r="I1038" s="118">
        <f t="shared" si="610"/>
        <v>45280</v>
      </c>
      <c r="J1038" s="119">
        <f t="shared" si="618"/>
        <v>22</v>
      </c>
      <c r="K1038" s="119">
        <f t="shared" si="607"/>
        <v>19</v>
      </c>
      <c r="L1038" s="8">
        <f t="shared" si="619"/>
        <v>1.0020721800000001</v>
      </c>
      <c r="M1038" s="120">
        <f t="shared" si="606"/>
        <v>1.0026005099999999</v>
      </c>
      <c r="N1038" s="120">
        <f t="shared" si="601"/>
        <v>1.2218741283162875</v>
      </c>
      <c r="O1038" s="113">
        <f t="shared" si="603"/>
        <v>1.2244060699999999</v>
      </c>
      <c r="P1038" s="113">
        <f t="shared" si="611"/>
        <v>67.538659510000002</v>
      </c>
      <c r="Q1038" s="167">
        <f t="shared" si="623"/>
        <v>0</v>
      </c>
      <c r="R1038" s="168">
        <f t="shared" si="620"/>
        <v>0</v>
      </c>
      <c r="S1038" s="113">
        <f t="shared" si="612"/>
        <v>0</v>
      </c>
      <c r="T1038" s="123">
        <f t="shared" si="621"/>
        <v>9.4700000000000006E-2</v>
      </c>
      <c r="U1038" s="121">
        <f t="shared" si="602"/>
        <v>19</v>
      </c>
      <c r="V1038" s="121">
        <v>252</v>
      </c>
      <c r="W1038" s="120">
        <f t="shared" si="613"/>
        <v>1.0068452539999999</v>
      </c>
      <c r="X1038" s="113">
        <f t="shared" si="614"/>
        <v>0.46231927</v>
      </c>
      <c r="Y1038" s="113">
        <f t="shared" si="615"/>
        <v>0</v>
      </c>
      <c r="Z1038" s="126" t="str">
        <f t="shared" si="624"/>
        <v>A+J=</v>
      </c>
      <c r="AA1038" s="118">
        <f t="shared" si="62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16"/>
        <v>45276</v>
      </c>
      <c r="B1039" s="113">
        <f t="shared" si="608"/>
        <v>68.032810229999995</v>
      </c>
      <c r="C1039" s="183">
        <f t="shared" ref="C1039:C1102" si="626">C1038-(S1038/O1038)</f>
        <v>55.16034358647223</v>
      </c>
      <c r="D1039" s="114">
        <f t="shared" si="617"/>
        <v>6700.66</v>
      </c>
      <c r="E1039" s="115">
        <f t="shared" si="604"/>
        <v>6716.74</v>
      </c>
      <c r="F1039" s="116">
        <f t="shared" si="605"/>
        <v>45219</v>
      </c>
      <c r="G1039" s="117">
        <f t="shared" si="609"/>
        <v>2.3997636053760818E-3</v>
      </c>
      <c r="H1039" s="118">
        <f t="shared" si="622"/>
        <v>45280</v>
      </c>
      <c r="I1039" s="118">
        <f t="shared" si="610"/>
        <v>45280</v>
      </c>
      <c r="J1039" s="119">
        <f t="shared" si="618"/>
        <v>22</v>
      </c>
      <c r="K1039" s="119">
        <f t="shared" si="607"/>
        <v>20</v>
      </c>
      <c r="L1039" s="8">
        <f t="shared" si="619"/>
        <v>1.00218136</v>
      </c>
      <c r="M1039" s="120">
        <f t="shared" si="606"/>
        <v>1.0026005099999999</v>
      </c>
      <c r="N1039" s="120">
        <f t="shared" si="601"/>
        <v>1.2218741283162875</v>
      </c>
      <c r="O1039" s="113">
        <f t="shared" si="603"/>
        <v>1.2245394700000001</v>
      </c>
      <c r="P1039" s="113">
        <f t="shared" si="611"/>
        <v>67.546017899999995</v>
      </c>
      <c r="Q1039" s="167">
        <f t="shared" si="623"/>
        <v>0</v>
      </c>
      <c r="R1039" s="168">
        <f t="shared" si="620"/>
        <v>0</v>
      </c>
      <c r="S1039" s="113">
        <f t="shared" si="612"/>
        <v>0</v>
      </c>
      <c r="T1039" s="123">
        <f t="shared" si="621"/>
        <v>9.4700000000000006E-2</v>
      </c>
      <c r="U1039" s="121">
        <f t="shared" si="602"/>
        <v>20</v>
      </c>
      <c r="V1039" s="121">
        <v>252</v>
      </c>
      <c r="W1039" s="120">
        <f t="shared" si="613"/>
        <v>1.0072068249999999</v>
      </c>
      <c r="X1039" s="113">
        <f t="shared" si="614"/>
        <v>0.48679233</v>
      </c>
      <c r="Y1039" s="113">
        <f t="shared" si="615"/>
        <v>0</v>
      </c>
      <c r="Z1039" s="126" t="str">
        <f t="shared" si="624"/>
        <v>A+J=</v>
      </c>
      <c r="AA1039" s="118">
        <f t="shared" si="62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16"/>
        <v>45277</v>
      </c>
      <c r="B1040" s="113">
        <f t="shared" si="608"/>
        <v>68.032810229999995</v>
      </c>
      <c r="C1040" s="183">
        <f t="shared" si="626"/>
        <v>55.16034358647223</v>
      </c>
      <c r="D1040" s="114">
        <f t="shared" si="617"/>
        <v>6700.66</v>
      </c>
      <c r="E1040" s="115">
        <f t="shared" si="604"/>
        <v>6716.74</v>
      </c>
      <c r="F1040" s="116">
        <f t="shared" si="605"/>
        <v>45219</v>
      </c>
      <c r="G1040" s="117">
        <f t="shared" si="609"/>
        <v>2.3997636053760818E-3</v>
      </c>
      <c r="H1040" s="118">
        <f t="shared" si="622"/>
        <v>45280</v>
      </c>
      <c r="I1040" s="118">
        <f t="shared" si="610"/>
        <v>45280</v>
      </c>
      <c r="J1040" s="119">
        <f t="shared" si="618"/>
        <v>22</v>
      </c>
      <c r="K1040" s="119">
        <f t="shared" si="607"/>
        <v>20</v>
      </c>
      <c r="L1040" s="8">
        <f t="shared" si="619"/>
        <v>1.00218136</v>
      </c>
      <c r="M1040" s="120">
        <f t="shared" si="606"/>
        <v>1.0026005099999999</v>
      </c>
      <c r="N1040" s="120">
        <f t="shared" si="601"/>
        <v>1.2218741283162875</v>
      </c>
      <c r="O1040" s="113">
        <f t="shared" si="603"/>
        <v>1.2245394700000001</v>
      </c>
      <c r="P1040" s="113">
        <f t="shared" si="611"/>
        <v>67.546017899999995</v>
      </c>
      <c r="Q1040" s="167">
        <f t="shared" si="623"/>
        <v>0</v>
      </c>
      <c r="R1040" s="168">
        <f t="shared" si="620"/>
        <v>0</v>
      </c>
      <c r="S1040" s="113">
        <f t="shared" si="612"/>
        <v>0</v>
      </c>
      <c r="T1040" s="123">
        <f t="shared" si="621"/>
        <v>9.4700000000000006E-2</v>
      </c>
      <c r="U1040" s="121">
        <f t="shared" si="602"/>
        <v>20</v>
      </c>
      <c r="V1040" s="121">
        <v>252</v>
      </c>
      <c r="W1040" s="120">
        <f t="shared" si="613"/>
        <v>1.0072068249999999</v>
      </c>
      <c r="X1040" s="113">
        <f t="shared" si="614"/>
        <v>0.48679233</v>
      </c>
      <c r="Y1040" s="113">
        <f t="shared" si="615"/>
        <v>0</v>
      </c>
      <c r="Z1040" s="126" t="str">
        <f t="shared" si="624"/>
        <v>A+J=</v>
      </c>
      <c r="AA1040" s="118">
        <f t="shared" si="62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16"/>
        <v>45278</v>
      </c>
      <c r="B1041" s="113">
        <f t="shared" si="608"/>
        <v>68.032810229999995</v>
      </c>
      <c r="C1041" s="183">
        <f t="shared" si="626"/>
        <v>55.16034358647223</v>
      </c>
      <c r="D1041" s="114">
        <f t="shared" si="617"/>
        <v>6700.66</v>
      </c>
      <c r="E1041" s="115">
        <f t="shared" si="604"/>
        <v>6716.74</v>
      </c>
      <c r="F1041" s="116">
        <f t="shared" si="605"/>
        <v>45219</v>
      </c>
      <c r="G1041" s="117">
        <f t="shared" si="609"/>
        <v>2.3997636053760818E-3</v>
      </c>
      <c r="H1041" s="118">
        <f t="shared" si="622"/>
        <v>45280</v>
      </c>
      <c r="I1041" s="118">
        <f t="shared" si="610"/>
        <v>45280</v>
      </c>
      <c r="J1041" s="119">
        <f t="shared" si="618"/>
        <v>22</v>
      </c>
      <c r="K1041" s="119">
        <f t="shared" si="607"/>
        <v>20</v>
      </c>
      <c r="L1041" s="8">
        <f t="shared" si="619"/>
        <v>1.00218136</v>
      </c>
      <c r="M1041" s="120">
        <f t="shared" si="606"/>
        <v>1.0026005099999999</v>
      </c>
      <c r="N1041" s="120">
        <f t="shared" si="601"/>
        <v>1.2218741283162875</v>
      </c>
      <c r="O1041" s="113">
        <f t="shared" si="603"/>
        <v>1.2245394700000001</v>
      </c>
      <c r="P1041" s="113">
        <f t="shared" si="611"/>
        <v>67.546017899999995</v>
      </c>
      <c r="Q1041" s="167">
        <f t="shared" si="623"/>
        <v>0</v>
      </c>
      <c r="R1041" s="168">
        <f t="shared" si="620"/>
        <v>0</v>
      </c>
      <c r="S1041" s="113">
        <f t="shared" si="612"/>
        <v>0</v>
      </c>
      <c r="T1041" s="123">
        <f t="shared" si="621"/>
        <v>9.4700000000000006E-2</v>
      </c>
      <c r="U1041" s="121">
        <f t="shared" si="602"/>
        <v>20</v>
      </c>
      <c r="V1041" s="121">
        <v>252</v>
      </c>
      <c r="W1041" s="120">
        <f t="shared" si="613"/>
        <v>1.0072068249999999</v>
      </c>
      <c r="X1041" s="113">
        <f t="shared" si="614"/>
        <v>0.48679233</v>
      </c>
      <c r="Y1041" s="113">
        <f t="shared" si="615"/>
        <v>0</v>
      </c>
      <c r="Z1041" s="126" t="str">
        <f t="shared" si="624"/>
        <v>A+J=</v>
      </c>
      <c r="AA1041" s="118">
        <f t="shared" si="62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16"/>
        <v>45279</v>
      </c>
      <c r="B1042" s="113">
        <f t="shared" si="608"/>
        <v>68.06465695</v>
      </c>
      <c r="C1042" s="183">
        <f t="shared" si="626"/>
        <v>55.16034358647223</v>
      </c>
      <c r="D1042" s="114">
        <f t="shared" si="617"/>
        <v>6700.66</v>
      </c>
      <c r="E1042" s="115">
        <f t="shared" si="604"/>
        <v>6716.74</v>
      </c>
      <c r="F1042" s="116">
        <f t="shared" si="605"/>
        <v>45219</v>
      </c>
      <c r="G1042" s="117">
        <f t="shared" si="609"/>
        <v>2.3997636053760818E-3</v>
      </c>
      <c r="H1042" s="118">
        <f t="shared" si="622"/>
        <v>45280</v>
      </c>
      <c r="I1042" s="118">
        <f t="shared" si="610"/>
        <v>45280</v>
      </c>
      <c r="J1042" s="119">
        <f t="shared" si="618"/>
        <v>22</v>
      </c>
      <c r="K1042" s="119">
        <f t="shared" si="607"/>
        <v>21</v>
      </c>
      <c r="L1042" s="8">
        <f t="shared" si="619"/>
        <v>1.0022905499999999</v>
      </c>
      <c r="M1042" s="120">
        <f t="shared" si="606"/>
        <v>1.0026005099999999</v>
      </c>
      <c r="N1042" s="120">
        <f t="shared" si="601"/>
        <v>1.2218741283162875</v>
      </c>
      <c r="O1042" s="113">
        <f t="shared" si="603"/>
        <v>1.2246728899999999</v>
      </c>
      <c r="P1042" s="113">
        <f t="shared" si="611"/>
        <v>67.553377389999994</v>
      </c>
      <c r="Q1042" s="167">
        <f t="shared" si="623"/>
        <v>0</v>
      </c>
      <c r="R1042" s="168">
        <f t="shared" si="620"/>
        <v>0</v>
      </c>
      <c r="S1042" s="113">
        <f t="shared" si="612"/>
        <v>0</v>
      </c>
      <c r="T1042" s="123">
        <f t="shared" si="621"/>
        <v>9.4700000000000006E-2</v>
      </c>
      <c r="U1042" s="121">
        <f t="shared" si="602"/>
        <v>21</v>
      </c>
      <c r="V1042" s="121">
        <v>252</v>
      </c>
      <c r="W1042" s="120">
        <f t="shared" si="613"/>
        <v>1.0075685270000001</v>
      </c>
      <c r="X1042" s="113">
        <f t="shared" si="614"/>
        <v>0.51127955999999997</v>
      </c>
      <c r="Y1042" s="113">
        <f t="shared" si="615"/>
        <v>0</v>
      </c>
      <c r="Z1042" s="126" t="str">
        <f t="shared" si="624"/>
        <v>A+J=</v>
      </c>
      <c r="AA1042" s="118">
        <f t="shared" si="62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16"/>
        <v>45280</v>
      </c>
      <c r="B1043" s="113">
        <f t="shared" si="608"/>
        <v>68.096518809999992</v>
      </c>
      <c r="C1043" s="183">
        <f t="shared" si="626"/>
        <v>55.16034358647223</v>
      </c>
      <c r="D1043" s="114">
        <f t="shared" si="617"/>
        <v>6700.66</v>
      </c>
      <c r="E1043" s="115">
        <f t="shared" si="604"/>
        <v>6716.74</v>
      </c>
      <c r="F1043" s="116">
        <f t="shared" si="605"/>
        <v>45219</v>
      </c>
      <c r="G1043" s="117">
        <f t="shared" si="609"/>
        <v>2.3997636053760818E-3</v>
      </c>
      <c r="H1043" s="118">
        <f t="shared" si="622"/>
        <v>45313</v>
      </c>
      <c r="I1043" s="118">
        <f t="shared" si="610"/>
        <v>45280</v>
      </c>
      <c r="J1043" s="119">
        <f t="shared" si="618"/>
        <v>22</v>
      </c>
      <c r="K1043" s="119">
        <f t="shared" si="607"/>
        <v>22</v>
      </c>
      <c r="L1043" s="8">
        <f t="shared" si="619"/>
        <v>1.0023997600000001</v>
      </c>
      <c r="M1043" s="120">
        <f t="shared" si="606"/>
        <v>1.0026005099999999</v>
      </c>
      <c r="N1043" s="120">
        <f t="shared" si="601"/>
        <v>1.2218741283162875</v>
      </c>
      <c r="O1043" s="113">
        <f t="shared" si="603"/>
        <v>1.2248063300000001</v>
      </c>
      <c r="P1043" s="113">
        <f t="shared" si="611"/>
        <v>67.560737979999999</v>
      </c>
      <c r="Q1043" s="167">
        <f t="shared" si="623"/>
        <v>34</v>
      </c>
      <c r="R1043" s="168">
        <f t="shared" si="620"/>
        <v>0.17027799999999998</v>
      </c>
      <c r="S1043" s="113">
        <f t="shared" si="612"/>
        <v>11.504107339999999</v>
      </c>
      <c r="T1043" s="123">
        <f t="shared" si="621"/>
        <v>9.4700000000000006E-2</v>
      </c>
      <c r="U1043" s="121">
        <f t="shared" si="602"/>
        <v>22</v>
      </c>
      <c r="V1043" s="121">
        <v>252</v>
      </c>
      <c r="W1043" s="120">
        <f t="shared" si="613"/>
        <v>1.0079303580000001</v>
      </c>
      <c r="X1043" s="113">
        <f t="shared" si="614"/>
        <v>0.53578082999999999</v>
      </c>
      <c r="Y1043" s="113">
        <f t="shared" si="615"/>
        <v>12.039888169999999</v>
      </c>
      <c r="Z1043" s="126" t="str">
        <f t="shared" si="624"/>
        <v>A+J=</v>
      </c>
      <c r="AA1043" s="118">
        <f t="shared" si="62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16"/>
        <v>45281</v>
      </c>
      <c r="B1044" s="113">
        <f t="shared" si="608"/>
        <v>56.08422916</v>
      </c>
      <c r="C1044" s="183">
        <f t="shared" si="626"/>
        <v>45.767750604037204</v>
      </c>
      <c r="D1044" s="114">
        <f t="shared" si="617"/>
        <v>6716.74</v>
      </c>
      <c r="E1044" s="115">
        <f t="shared" si="604"/>
        <v>6735.55</v>
      </c>
      <c r="F1044" s="116">
        <f t="shared" si="605"/>
        <v>45250</v>
      </c>
      <c r="G1044" s="117">
        <f t="shared" si="609"/>
        <v>2.8004657021114543E-3</v>
      </c>
      <c r="H1044" s="118">
        <f t="shared" si="622"/>
        <v>45313</v>
      </c>
      <c r="I1044" s="118">
        <f t="shared" si="610"/>
        <v>45313</v>
      </c>
      <c r="J1044" s="119">
        <f t="shared" si="618"/>
        <v>21</v>
      </c>
      <c r="K1044" s="119">
        <f t="shared" si="607"/>
        <v>1</v>
      </c>
      <c r="L1044" s="8">
        <f t="shared" si="619"/>
        <v>1.00013317</v>
      </c>
      <c r="M1044" s="120">
        <f t="shared" si="606"/>
        <v>1.0023997600000001</v>
      </c>
      <c r="N1044" s="120">
        <f t="shared" si="601"/>
        <v>1.2248063329744558</v>
      </c>
      <c r="O1044" s="113">
        <f t="shared" si="603"/>
        <v>1.22496944</v>
      </c>
      <c r="P1044" s="113">
        <f t="shared" si="611"/>
        <v>56.064095819999999</v>
      </c>
      <c r="Q1044" s="167">
        <f t="shared" si="623"/>
        <v>0</v>
      </c>
      <c r="R1044" s="168">
        <f t="shared" si="620"/>
        <v>0</v>
      </c>
      <c r="S1044" s="113">
        <f t="shared" si="612"/>
        <v>0</v>
      </c>
      <c r="T1044" s="123">
        <f t="shared" si="621"/>
        <v>9.4700000000000006E-2</v>
      </c>
      <c r="U1044" s="121">
        <f t="shared" si="602"/>
        <v>1</v>
      </c>
      <c r="V1044" s="121">
        <v>252</v>
      </c>
      <c r="W1044" s="120">
        <f t="shared" si="613"/>
        <v>1.000359113</v>
      </c>
      <c r="X1044" s="113">
        <f t="shared" si="614"/>
        <v>2.013334E-2</v>
      </c>
      <c r="Y1044" s="113">
        <f t="shared" si="615"/>
        <v>0</v>
      </c>
      <c r="Z1044" s="126" t="str">
        <f t="shared" si="624"/>
        <v>A+J=</v>
      </c>
      <c r="AA1044" s="118">
        <f t="shared" si="62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16"/>
        <v>45282</v>
      </c>
      <c r="B1045" s="113">
        <f t="shared" si="608"/>
        <v>56.11184171</v>
      </c>
      <c r="C1045" s="183">
        <f t="shared" si="626"/>
        <v>45.767750604037204</v>
      </c>
      <c r="D1045" s="114">
        <f t="shared" si="617"/>
        <v>6716.74</v>
      </c>
      <c r="E1045" s="115">
        <f t="shared" si="604"/>
        <v>6735.55</v>
      </c>
      <c r="F1045" s="116">
        <f t="shared" si="605"/>
        <v>45250</v>
      </c>
      <c r="G1045" s="117">
        <f t="shared" si="609"/>
        <v>2.8004657021114543E-3</v>
      </c>
      <c r="H1045" s="118">
        <f t="shared" si="622"/>
        <v>45313</v>
      </c>
      <c r="I1045" s="118">
        <f t="shared" si="610"/>
        <v>45313</v>
      </c>
      <c r="J1045" s="119">
        <f t="shared" si="618"/>
        <v>21</v>
      </c>
      <c r="K1045" s="119">
        <f t="shared" si="607"/>
        <v>2</v>
      </c>
      <c r="L1045" s="8">
        <f t="shared" si="619"/>
        <v>1.0002663700000001</v>
      </c>
      <c r="M1045" s="120">
        <f t="shared" si="606"/>
        <v>1.0023997600000001</v>
      </c>
      <c r="N1045" s="120">
        <f t="shared" si="601"/>
        <v>1.2248063329744558</v>
      </c>
      <c r="O1045" s="113">
        <f t="shared" si="603"/>
        <v>1.2251325799999999</v>
      </c>
      <c r="P1045" s="113">
        <f t="shared" si="611"/>
        <v>56.071562370000002</v>
      </c>
      <c r="Q1045" s="167">
        <f t="shared" si="623"/>
        <v>0</v>
      </c>
      <c r="R1045" s="168">
        <f t="shared" si="620"/>
        <v>0</v>
      </c>
      <c r="S1045" s="113">
        <f t="shared" si="612"/>
        <v>0</v>
      </c>
      <c r="T1045" s="123">
        <f t="shared" si="621"/>
        <v>9.4700000000000006E-2</v>
      </c>
      <c r="U1045" s="121">
        <f t="shared" si="602"/>
        <v>2</v>
      </c>
      <c r="V1045" s="121">
        <v>252</v>
      </c>
      <c r="W1045" s="120">
        <f t="shared" si="613"/>
        <v>1.0007183559999999</v>
      </c>
      <c r="X1045" s="113">
        <f t="shared" si="614"/>
        <v>4.0279339999999997E-2</v>
      </c>
      <c r="Y1045" s="113">
        <f t="shared" si="615"/>
        <v>0</v>
      </c>
      <c r="Z1045" s="126" t="str">
        <f t="shared" si="624"/>
        <v>A+J=</v>
      </c>
      <c r="AA1045" s="118">
        <f t="shared" si="62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16"/>
        <v>45283</v>
      </c>
      <c r="B1046" s="113">
        <f t="shared" si="608"/>
        <v>56.139467719999999</v>
      </c>
      <c r="C1046" s="183">
        <f t="shared" si="626"/>
        <v>45.767750604037204</v>
      </c>
      <c r="D1046" s="114">
        <f t="shared" si="617"/>
        <v>6716.74</v>
      </c>
      <c r="E1046" s="115">
        <f t="shared" si="604"/>
        <v>6735.55</v>
      </c>
      <c r="F1046" s="116">
        <f t="shared" si="605"/>
        <v>45250</v>
      </c>
      <c r="G1046" s="117">
        <f t="shared" si="609"/>
        <v>2.8004657021114543E-3</v>
      </c>
      <c r="H1046" s="118">
        <f t="shared" si="622"/>
        <v>45313</v>
      </c>
      <c r="I1046" s="118">
        <f t="shared" si="610"/>
        <v>45313</v>
      </c>
      <c r="J1046" s="119">
        <f t="shared" si="618"/>
        <v>21</v>
      </c>
      <c r="K1046" s="119">
        <f t="shared" si="607"/>
        <v>3</v>
      </c>
      <c r="L1046" s="8">
        <f t="shared" si="619"/>
        <v>1.0003995800000001</v>
      </c>
      <c r="M1046" s="120">
        <f t="shared" si="606"/>
        <v>1.0023997600000001</v>
      </c>
      <c r="N1046" s="120">
        <f t="shared" si="601"/>
        <v>1.2248063329744558</v>
      </c>
      <c r="O1046" s="113">
        <f t="shared" si="603"/>
        <v>1.22529574</v>
      </c>
      <c r="P1046" s="113">
        <f t="shared" si="611"/>
        <v>56.079029839999997</v>
      </c>
      <c r="Q1046" s="167">
        <f t="shared" si="623"/>
        <v>0</v>
      </c>
      <c r="R1046" s="168">
        <f t="shared" si="620"/>
        <v>0</v>
      </c>
      <c r="S1046" s="113">
        <f t="shared" si="612"/>
        <v>0</v>
      </c>
      <c r="T1046" s="123">
        <f t="shared" si="621"/>
        <v>9.4700000000000006E-2</v>
      </c>
      <c r="U1046" s="121">
        <f t="shared" si="602"/>
        <v>3</v>
      </c>
      <c r="V1046" s="121">
        <v>252</v>
      </c>
      <c r="W1046" s="120">
        <f t="shared" si="613"/>
        <v>1.001077727</v>
      </c>
      <c r="X1046" s="113">
        <f t="shared" si="614"/>
        <v>6.0437879999999999E-2</v>
      </c>
      <c r="Y1046" s="113">
        <f t="shared" si="615"/>
        <v>0</v>
      </c>
      <c r="Z1046" s="126" t="str">
        <f t="shared" si="624"/>
        <v>A+J=</v>
      </c>
      <c r="AA1046" s="118">
        <f t="shared" si="62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16"/>
        <v>45284</v>
      </c>
      <c r="B1047" s="113">
        <f t="shared" si="608"/>
        <v>56.139467719999999</v>
      </c>
      <c r="C1047" s="183">
        <f t="shared" si="626"/>
        <v>45.767750604037204</v>
      </c>
      <c r="D1047" s="114">
        <f t="shared" si="617"/>
        <v>6716.74</v>
      </c>
      <c r="E1047" s="115">
        <f t="shared" si="604"/>
        <v>6735.55</v>
      </c>
      <c r="F1047" s="116">
        <f t="shared" si="605"/>
        <v>45250</v>
      </c>
      <c r="G1047" s="117">
        <f t="shared" si="609"/>
        <v>2.8004657021114543E-3</v>
      </c>
      <c r="H1047" s="118">
        <f t="shared" si="622"/>
        <v>45313</v>
      </c>
      <c r="I1047" s="118">
        <f t="shared" si="610"/>
        <v>45313</v>
      </c>
      <c r="J1047" s="119">
        <f t="shared" si="618"/>
        <v>21</v>
      </c>
      <c r="K1047" s="119">
        <f t="shared" si="607"/>
        <v>3</v>
      </c>
      <c r="L1047" s="8">
        <f t="shared" si="619"/>
        <v>1.0003995800000001</v>
      </c>
      <c r="M1047" s="120">
        <f t="shared" si="606"/>
        <v>1.0023997600000001</v>
      </c>
      <c r="N1047" s="120">
        <f t="shared" si="601"/>
        <v>1.2248063329744558</v>
      </c>
      <c r="O1047" s="113">
        <f t="shared" si="603"/>
        <v>1.22529574</v>
      </c>
      <c r="P1047" s="113">
        <f t="shared" si="611"/>
        <v>56.079029839999997</v>
      </c>
      <c r="Q1047" s="167">
        <f t="shared" si="623"/>
        <v>0</v>
      </c>
      <c r="R1047" s="168">
        <f t="shared" si="620"/>
        <v>0</v>
      </c>
      <c r="S1047" s="113">
        <f t="shared" si="612"/>
        <v>0</v>
      </c>
      <c r="T1047" s="123">
        <f t="shared" si="621"/>
        <v>9.4700000000000006E-2</v>
      </c>
      <c r="U1047" s="121">
        <f t="shared" si="602"/>
        <v>3</v>
      </c>
      <c r="V1047" s="121">
        <v>252</v>
      </c>
      <c r="W1047" s="120">
        <f t="shared" si="613"/>
        <v>1.001077727</v>
      </c>
      <c r="X1047" s="113">
        <f t="shared" si="614"/>
        <v>6.0437879999999999E-2</v>
      </c>
      <c r="Y1047" s="113">
        <f t="shared" si="615"/>
        <v>0</v>
      </c>
      <c r="Z1047" s="126" t="str">
        <f t="shared" si="624"/>
        <v>A+J=</v>
      </c>
      <c r="AA1047" s="118">
        <f t="shared" si="62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16"/>
        <v>45285</v>
      </c>
      <c r="B1048" s="113">
        <f t="shared" si="608"/>
        <v>56.139467719999999</v>
      </c>
      <c r="C1048" s="183">
        <f t="shared" si="626"/>
        <v>45.767750604037204</v>
      </c>
      <c r="D1048" s="114">
        <f t="shared" si="617"/>
        <v>6716.74</v>
      </c>
      <c r="E1048" s="115">
        <f t="shared" si="604"/>
        <v>6735.55</v>
      </c>
      <c r="F1048" s="116">
        <f t="shared" si="605"/>
        <v>45250</v>
      </c>
      <c r="G1048" s="117">
        <f t="shared" si="609"/>
        <v>2.8004657021114543E-3</v>
      </c>
      <c r="H1048" s="118">
        <f t="shared" si="622"/>
        <v>45313</v>
      </c>
      <c r="I1048" s="118">
        <f t="shared" si="610"/>
        <v>45313</v>
      </c>
      <c r="J1048" s="119">
        <f t="shared" si="618"/>
        <v>21</v>
      </c>
      <c r="K1048" s="119">
        <f t="shared" si="607"/>
        <v>3</v>
      </c>
      <c r="L1048" s="8">
        <f t="shared" si="619"/>
        <v>1.0003995800000001</v>
      </c>
      <c r="M1048" s="120">
        <f t="shared" si="606"/>
        <v>1.0023997600000001</v>
      </c>
      <c r="N1048" s="120">
        <f t="shared" si="601"/>
        <v>1.2248063329744558</v>
      </c>
      <c r="O1048" s="113">
        <f t="shared" si="603"/>
        <v>1.22529574</v>
      </c>
      <c r="P1048" s="113">
        <f t="shared" si="611"/>
        <v>56.079029839999997</v>
      </c>
      <c r="Q1048" s="167">
        <f t="shared" si="623"/>
        <v>0</v>
      </c>
      <c r="R1048" s="168">
        <f t="shared" si="620"/>
        <v>0</v>
      </c>
      <c r="S1048" s="113">
        <f t="shared" si="612"/>
        <v>0</v>
      </c>
      <c r="T1048" s="123">
        <f t="shared" si="621"/>
        <v>9.4700000000000006E-2</v>
      </c>
      <c r="U1048" s="121">
        <f t="shared" si="602"/>
        <v>3</v>
      </c>
      <c r="V1048" s="121">
        <v>252</v>
      </c>
      <c r="W1048" s="120">
        <f t="shared" si="613"/>
        <v>1.001077727</v>
      </c>
      <c r="X1048" s="113">
        <f t="shared" si="614"/>
        <v>6.0437879999999999E-2</v>
      </c>
      <c r="Y1048" s="113">
        <f t="shared" si="615"/>
        <v>0</v>
      </c>
      <c r="Z1048" s="126" t="str">
        <f t="shared" si="624"/>
        <v>A+J=</v>
      </c>
      <c r="AA1048" s="118">
        <f t="shared" si="62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16"/>
        <v>45286</v>
      </c>
      <c r="B1049" s="113">
        <f t="shared" si="608"/>
        <v>56.139467719999999</v>
      </c>
      <c r="C1049" s="183">
        <f t="shared" si="626"/>
        <v>45.767750604037204</v>
      </c>
      <c r="D1049" s="114">
        <f t="shared" si="617"/>
        <v>6716.74</v>
      </c>
      <c r="E1049" s="115">
        <f t="shared" si="604"/>
        <v>6735.55</v>
      </c>
      <c r="F1049" s="116">
        <f t="shared" si="605"/>
        <v>45250</v>
      </c>
      <c r="G1049" s="117">
        <f t="shared" si="609"/>
        <v>2.8004657021114543E-3</v>
      </c>
      <c r="H1049" s="118">
        <f t="shared" si="622"/>
        <v>45313</v>
      </c>
      <c r="I1049" s="118">
        <f t="shared" si="610"/>
        <v>45313</v>
      </c>
      <c r="J1049" s="119">
        <f t="shared" si="618"/>
        <v>21</v>
      </c>
      <c r="K1049" s="119">
        <f t="shared" si="607"/>
        <v>3</v>
      </c>
      <c r="L1049" s="8">
        <f t="shared" si="619"/>
        <v>1.0003995800000001</v>
      </c>
      <c r="M1049" s="120">
        <f t="shared" si="606"/>
        <v>1.0023997600000001</v>
      </c>
      <c r="N1049" s="120">
        <f t="shared" si="601"/>
        <v>1.2248063329744558</v>
      </c>
      <c r="O1049" s="113">
        <f t="shared" si="603"/>
        <v>1.22529574</v>
      </c>
      <c r="P1049" s="113">
        <f t="shared" si="611"/>
        <v>56.079029839999997</v>
      </c>
      <c r="Q1049" s="167">
        <f t="shared" si="623"/>
        <v>0</v>
      </c>
      <c r="R1049" s="168">
        <f t="shared" si="620"/>
        <v>0</v>
      </c>
      <c r="S1049" s="113">
        <f t="shared" si="612"/>
        <v>0</v>
      </c>
      <c r="T1049" s="123">
        <f t="shared" si="621"/>
        <v>9.4700000000000006E-2</v>
      </c>
      <c r="U1049" s="121">
        <f t="shared" si="602"/>
        <v>3</v>
      </c>
      <c r="V1049" s="121">
        <v>252</v>
      </c>
      <c r="W1049" s="120">
        <f t="shared" si="613"/>
        <v>1.001077727</v>
      </c>
      <c r="X1049" s="113">
        <f t="shared" si="614"/>
        <v>6.0437879999999999E-2</v>
      </c>
      <c r="Y1049" s="113">
        <f t="shared" si="615"/>
        <v>0</v>
      </c>
      <c r="Z1049" s="126" t="str">
        <f t="shared" si="624"/>
        <v>A+J=</v>
      </c>
      <c r="AA1049" s="118">
        <f t="shared" si="62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16"/>
        <v>45287</v>
      </c>
      <c r="B1050" s="113">
        <f t="shared" si="608"/>
        <v>56.167107300000005</v>
      </c>
      <c r="C1050" s="183">
        <f t="shared" si="626"/>
        <v>45.767750604037204</v>
      </c>
      <c r="D1050" s="114">
        <f t="shared" si="617"/>
        <v>6716.74</v>
      </c>
      <c r="E1050" s="115">
        <f t="shared" si="604"/>
        <v>6735.55</v>
      </c>
      <c r="F1050" s="116">
        <f t="shared" si="605"/>
        <v>45250</v>
      </c>
      <c r="G1050" s="117">
        <f t="shared" si="609"/>
        <v>2.8004657021114543E-3</v>
      </c>
      <c r="H1050" s="118">
        <f t="shared" si="622"/>
        <v>45313</v>
      </c>
      <c r="I1050" s="118">
        <f t="shared" si="610"/>
        <v>45313</v>
      </c>
      <c r="J1050" s="119">
        <f t="shared" si="618"/>
        <v>21</v>
      </c>
      <c r="K1050" s="119">
        <f t="shared" si="607"/>
        <v>4</v>
      </c>
      <c r="L1050" s="8">
        <f t="shared" si="619"/>
        <v>1.0005328099999999</v>
      </c>
      <c r="M1050" s="120">
        <f t="shared" si="606"/>
        <v>1.0023997600000001</v>
      </c>
      <c r="N1050" s="120">
        <f t="shared" si="601"/>
        <v>1.2248063329744558</v>
      </c>
      <c r="O1050" s="113">
        <f t="shared" si="603"/>
        <v>1.2254589199999999</v>
      </c>
      <c r="P1050" s="113">
        <f t="shared" si="611"/>
        <v>56.086498220000003</v>
      </c>
      <c r="Q1050" s="167">
        <f t="shared" si="623"/>
        <v>0</v>
      </c>
      <c r="R1050" s="168">
        <f t="shared" si="620"/>
        <v>0</v>
      </c>
      <c r="S1050" s="113">
        <f t="shared" si="612"/>
        <v>0</v>
      </c>
      <c r="T1050" s="123">
        <f t="shared" si="621"/>
        <v>9.4700000000000006E-2</v>
      </c>
      <c r="U1050" s="121">
        <f t="shared" si="602"/>
        <v>4</v>
      </c>
      <c r="V1050" s="121">
        <v>252</v>
      </c>
      <c r="W1050" s="120">
        <f t="shared" si="613"/>
        <v>1.0014372279999999</v>
      </c>
      <c r="X1050" s="113">
        <f t="shared" si="614"/>
        <v>8.060908E-2</v>
      </c>
      <c r="Y1050" s="113">
        <f t="shared" si="615"/>
        <v>0</v>
      </c>
      <c r="Z1050" s="126" t="str">
        <f t="shared" si="624"/>
        <v>A+J=</v>
      </c>
      <c r="AA1050" s="118">
        <f t="shared" si="62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16"/>
        <v>45288</v>
      </c>
      <c r="B1051" s="113">
        <f t="shared" si="608"/>
        <v>56.194760350000003</v>
      </c>
      <c r="C1051" s="183">
        <f t="shared" si="626"/>
        <v>45.767750604037204</v>
      </c>
      <c r="D1051" s="114">
        <f t="shared" si="617"/>
        <v>6716.74</v>
      </c>
      <c r="E1051" s="115">
        <f t="shared" si="604"/>
        <v>6735.55</v>
      </c>
      <c r="F1051" s="116">
        <f t="shared" si="605"/>
        <v>45250</v>
      </c>
      <c r="G1051" s="117">
        <f t="shared" si="609"/>
        <v>2.8004657021114543E-3</v>
      </c>
      <c r="H1051" s="118">
        <f t="shared" si="622"/>
        <v>45313</v>
      </c>
      <c r="I1051" s="118">
        <f t="shared" si="610"/>
        <v>45313</v>
      </c>
      <c r="J1051" s="119">
        <f t="shared" si="618"/>
        <v>21</v>
      </c>
      <c r="K1051" s="119">
        <f t="shared" si="607"/>
        <v>5</v>
      </c>
      <c r="L1051" s="8">
        <f t="shared" si="619"/>
        <v>1.0006660599999999</v>
      </c>
      <c r="M1051" s="120">
        <f t="shared" si="606"/>
        <v>1.0023997600000001</v>
      </c>
      <c r="N1051" s="120">
        <f t="shared" si="601"/>
        <v>1.2248063329744558</v>
      </c>
      <c r="O1051" s="113">
        <f t="shared" si="603"/>
        <v>1.2256221199999999</v>
      </c>
      <c r="P1051" s="113">
        <f t="shared" si="611"/>
        <v>56.09396752</v>
      </c>
      <c r="Q1051" s="167">
        <f t="shared" si="623"/>
        <v>0</v>
      </c>
      <c r="R1051" s="168">
        <f t="shared" si="620"/>
        <v>0</v>
      </c>
      <c r="S1051" s="113">
        <f t="shared" si="612"/>
        <v>0</v>
      </c>
      <c r="T1051" s="123">
        <f t="shared" si="621"/>
        <v>9.4700000000000006E-2</v>
      </c>
      <c r="U1051" s="121">
        <f t="shared" si="602"/>
        <v>5</v>
      </c>
      <c r="V1051" s="121">
        <v>252</v>
      </c>
      <c r="W1051" s="120">
        <f t="shared" si="613"/>
        <v>1.001796857</v>
      </c>
      <c r="X1051" s="113">
        <f t="shared" si="614"/>
        <v>0.10079283</v>
      </c>
      <c r="Y1051" s="113">
        <f t="shared" si="615"/>
        <v>0</v>
      </c>
      <c r="Z1051" s="126" t="str">
        <f t="shared" si="624"/>
        <v>A+J=</v>
      </c>
      <c r="AA1051" s="118">
        <f t="shared" si="62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16"/>
        <v>45289</v>
      </c>
      <c r="B1052" s="113">
        <f t="shared" si="608"/>
        <v>56.222427440000004</v>
      </c>
      <c r="C1052" s="183">
        <f t="shared" si="626"/>
        <v>45.767750604037204</v>
      </c>
      <c r="D1052" s="114">
        <f t="shared" si="617"/>
        <v>6716.74</v>
      </c>
      <c r="E1052" s="115">
        <f t="shared" si="604"/>
        <v>6735.55</v>
      </c>
      <c r="F1052" s="116">
        <f t="shared" si="605"/>
        <v>45250</v>
      </c>
      <c r="G1052" s="117">
        <f t="shared" si="609"/>
        <v>2.8004657021114543E-3</v>
      </c>
      <c r="H1052" s="118">
        <f t="shared" si="622"/>
        <v>45313</v>
      </c>
      <c r="I1052" s="118">
        <f t="shared" si="610"/>
        <v>45313</v>
      </c>
      <c r="J1052" s="119">
        <f t="shared" si="618"/>
        <v>21</v>
      </c>
      <c r="K1052" s="119">
        <f t="shared" si="607"/>
        <v>6</v>
      </c>
      <c r="L1052" s="8">
        <f t="shared" si="619"/>
        <v>1.00079933</v>
      </c>
      <c r="M1052" s="120">
        <f t="shared" si="606"/>
        <v>1.0023997600000001</v>
      </c>
      <c r="N1052" s="120">
        <f t="shared" si="601"/>
        <v>1.2248063329744558</v>
      </c>
      <c r="O1052" s="113">
        <f t="shared" si="603"/>
        <v>1.22578535</v>
      </c>
      <c r="P1052" s="113">
        <f t="shared" si="611"/>
        <v>56.101438190000003</v>
      </c>
      <c r="Q1052" s="167">
        <f t="shared" si="623"/>
        <v>0</v>
      </c>
      <c r="R1052" s="168">
        <f t="shared" si="620"/>
        <v>0</v>
      </c>
      <c r="S1052" s="113">
        <f t="shared" si="612"/>
        <v>0</v>
      </c>
      <c r="T1052" s="123">
        <f t="shared" si="621"/>
        <v>9.4700000000000006E-2</v>
      </c>
      <c r="U1052" s="121">
        <f t="shared" si="602"/>
        <v>6</v>
      </c>
      <c r="V1052" s="121">
        <v>252</v>
      </c>
      <c r="W1052" s="120">
        <f t="shared" si="613"/>
        <v>1.0021566159999999</v>
      </c>
      <c r="X1052" s="113">
        <f t="shared" si="614"/>
        <v>0.12098925000000001</v>
      </c>
      <c r="Y1052" s="113">
        <f t="shared" si="615"/>
        <v>0</v>
      </c>
      <c r="Z1052" s="126" t="str">
        <f t="shared" si="624"/>
        <v>A+J=</v>
      </c>
      <c r="AA1052" s="118">
        <f t="shared" si="62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16"/>
        <v>45290</v>
      </c>
      <c r="B1053" s="113">
        <f t="shared" si="608"/>
        <v>56.250107610000001</v>
      </c>
      <c r="C1053" s="183">
        <f t="shared" si="626"/>
        <v>45.767750604037204</v>
      </c>
      <c r="D1053" s="114">
        <f t="shared" si="617"/>
        <v>6716.74</v>
      </c>
      <c r="E1053" s="115">
        <f t="shared" si="604"/>
        <v>6735.55</v>
      </c>
      <c r="F1053" s="116">
        <f t="shared" si="605"/>
        <v>45250</v>
      </c>
      <c r="G1053" s="117">
        <f t="shared" si="609"/>
        <v>2.8004657021114543E-3</v>
      </c>
      <c r="H1053" s="118">
        <f t="shared" si="622"/>
        <v>45313</v>
      </c>
      <c r="I1053" s="118">
        <f t="shared" si="610"/>
        <v>45313</v>
      </c>
      <c r="J1053" s="119">
        <f t="shared" si="618"/>
        <v>21</v>
      </c>
      <c r="K1053" s="119">
        <f t="shared" si="607"/>
        <v>7</v>
      </c>
      <c r="L1053" s="8">
        <f t="shared" si="619"/>
        <v>1.00093261</v>
      </c>
      <c r="M1053" s="120">
        <f t="shared" si="606"/>
        <v>1.0023997600000001</v>
      </c>
      <c r="N1053" s="120">
        <f t="shared" si="601"/>
        <v>1.2248063329744558</v>
      </c>
      <c r="O1053" s="113">
        <f t="shared" si="603"/>
        <v>1.22594859</v>
      </c>
      <c r="P1053" s="113">
        <f t="shared" si="611"/>
        <v>56.108909320000002</v>
      </c>
      <c r="Q1053" s="167">
        <f t="shared" si="623"/>
        <v>0</v>
      </c>
      <c r="R1053" s="168">
        <f t="shared" si="620"/>
        <v>0</v>
      </c>
      <c r="S1053" s="113">
        <f t="shared" si="612"/>
        <v>0</v>
      </c>
      <c r="T1053" s="123">
        <f t="shared" si="621"/>
        <v>9.4700000000000006E-2</v>
      </c>
      <c r="U1053" s="121">
        <f t="shared" si="602"/>
        <v>7</v>
      </c>
      <c r="V1053" s="121">
        <v>252</v>
      </c>
      <c r="W1053" s="120">
        <f t="shared" si="613"/>
        <v>1.0025165039999999</v>
      </c>
      <c r="X1053" s="113">
        <f t="shared" si="614"/>
        <v>0.14119829</v>
      </c>
      <c r="Y1053" s="113">
        <f t="shared" si="615"/>
        <v>0</v>
      </c>
      <c r="Z1053" s="126" t="str">
        <f t="shared" si="624"/>
        <v>A+J=</v>
      </c>
      <c r="AA1053" s="118">
        <f t="shared" si="62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16"/>
        <v>45291</v>
      </c>
      <c r="B1054" s="113">
        <f t="shared" si="608"/>
        <v>56.250107610000001</v>
      </c>
      <c r="C1054" s="183">
        <f t="shared" si="626"/>
        <v>45.767750604037204</v>
      </c>
      <c r="D1054" s="114">
        <f t="shared" si="617"/>
        <v>6716.74</v>
      </c>
      <c r="E1054" s="115">
        <f t="shared" si="604"/>
        <v>6735.55</v>
      </c>
      <c r="F1054" s="116">
        <f t="shared" si="605"/>
        <v>45250</v>
      </c>
      <c r="G1054" s="117">
        <f t="shared" si="609"/>
        <v>2.8004657021114543E-3</v>
      </c>
      <c r="H1054" s="118">
        <f t="shared" si="622"/>
        <v>45313</v>
      </c>
      <c r="I1054" s="118">
        <f t="shared" si="610"/>
        <v>45313</v>
      </c>
      <c r="J1054" s="119">
        <f t="shared" si="618"/>
        <v>21</v>
      </c>
      <c r="K1054" s="119">
        <f t="shared" si="607"/>
        <v>7</v>
      </c>
      <c r="L1054" s="8">
        <f t="shared" si="619"/>
        <v>1.00093261</v>
      </c>
      <c r="M1054" s="120">
        <f t="shared" si="606"/>
        <v>1.0023997600000001</v>
      </c>
      <c r="N1054" s="120">
        <f t="shared" si="601"/>
        <v>1.2248063329744558</v>
      </c>
      <c r="O1054" s="113">
        <f t="shared" si="603"/>
        <v>1.22594859</v>
      </c>
      <c r="P1054" s="113">
        <f t="shared" si="611"/>
        <v>56.108909320000002</v>
      </c>
      <c r="Q1054" s="167">
        <f t="shared" si="623"/>
        <v>0</v>
      </c>
      <c r="R1054" s="168">
        <f t="shared" si="620"/>
        <v>0</v>
      </c>
      <c r="S1054" s="113">
        <f t="shared" si="612"/>
        <v>0</v>
      </c>
      <c r="T1054" s="123">
        <f t="shared" si="621"/>
        <v>9.4700000000000006E-2</v>
      </c>
      <c r="U1054" s="121">
        <f t="shared" si="602"/>
        <v>7</v>
      </c>
      <c r="V1054" s="121">
        <v>252</v>
      </c>
      <c r="W1054" s="120">
        <f t="shared" si="613"/>
        <v>1.0025165039999999</v>
      </c>
      <c r="X1054" s="113">
        <f t="shared" si="614"/>
        <v>0.14119829</v>
      </c>
      <c r="Y1054" s="113">
        <f t="shared" si="615"/>
        <v>0</v>
      </c>
      <c r="Z1054" s="126" t="str">
        <f t="shared" si="624"/>
        <v>A+J=</v>
      </c>
      <c r="AA1054" s="118">
        <f t="shared" si="62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16"/>
        <v>45292</v>
      </c>
      <c r="B1055" s="113">
        <f t="shared" si="608"/>
        <v>56.250107610000001</v>
      </c>
      <c r="C1055" s="183">
        <f t="shared" si="626"/>
        <v>45.767750604037204</v>
      </c>
      <c r="D1055" s="114">
        <f t="shared" si="617"/>
        <v>6716.74</v>
      </c>
      <c r="E1055" s="115">
        <f t="shared" si="604"/>
        <v>6735.55</v>
      </c>
      <c r="F1055" s="116">
        <f t="shared" si="605"/>
        <v>45250</v>
      </c>
      <c r="G1055" s="117">
        <f t="shared" si="609"/>
        <v>2.8004657021114543E-3</v>
      </c>
      <c r="H1055" s="118">
        <f t="shared" si="622"/>
        <v>45313</v>
      </c>
      <c r="I1055" s="118">
        <f t="shared" si="610"/>
        <v>45313</v>
      </c>
      <c r="J1055" s="119">
        <f t="shared" si="618"/>
        <v>21</v>
      </c>
      <c r="K1055" s="119">
        <f t="shared" si="607"/>
        <v>7</v>
      </c>
      <c r="L1055" s="8">
        <f t="shared" si="619"/>
        <v>1.00093261</v>
      </c>
      <c r="M1055" s="120">
        <f t="shared" si="606"/>
        <v>1.0023997600000001</v>
      </c>
      <c r="N1055" s="120">
        <f t="shared" ref="N1055:N1118" si="627">IF(I1055&gt;I1054,N1054*M1055,N1054)</f>
        <v>1.2248063329744558</v>
      </c>
      <c r="O1055" s="113">
        <f t="shared" si="603"/>
        <v>1.22594859</v>
      </c>
      <c r="P1055" s="113">
        <f t="shared" si="611"/>
        <v>56.108909320000002</v>
      </c>
      <c r="Q1055" s="167">
        <f t="shared" si="623"/>
        <v>0</v>
      </c>
      <c r="R1055" s="168">
        <f t="shared" si="620"/>
        <v>0</v>
      </c>
      <c r="S1055" s="113">
        <f t="shared" si="612"/>
        <v>0</v>
      </c>
      <c r="T1055" s="123">
        <f t="shared" si="621"/>
        <v>9.4700000000000006E-2</v>
      </c>
      <c r="U1055" s="121">
        <f t="shared" si="602"/>
        <v>7</v>
      </c>
      <c r="V1055" s="121">
        <v>252</v>
      </c>
      <c r="W1055" s="120">
        <f t="shared" si="613"/>
        <v>1.0025165039999999</v>
      </c>
      <c r="X1055" s="113">
        <f t="shared" si="614"/>
        <v>0.14119829</v>
      </c>
      <c r="Y1055" s="113">
        <f t="shared" si="615"/>
        <v>0</v>
      </c>
      <c r="Z1055" s="126" t="str">
        <f t="shared" si="624"/>
        <v>A+J=</v>
      </c>
      <c r="AA1055" s="118">
        <f t="shared" si="62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16"/>
        <v>45293</v>
      </c>
      <c r="B1056" s="113">
        <f t="shared" si="608"/>
        <v>56.250107610000001</v>
      </c>
      <c r="C1056" s="183">
        <f t="shared" si="626"/>
        <v>45.767750604037204</v>
      </c>
      <c r="D1056" s="114">
        <f t="shared" si="617"/>
        <v>6716.74</v>
      </c>
      <c r="E1056" s="115">
        <f t="shared" si="604"/>
        <v>6735.55</v>
      </c>
      <c r="F1056" s="116">
        <f t="shared" si="605"/>
        <v>45250</v>
      </c>
      <c r="G1056" s="117">
        <f t="shared" si="609"/>
        <v>2.8004657021114543E-3</v>
      </c>
      <c r="H1056" s="118">
        <f t="shared" si="622"/>
        <v>45313</v>
      </c>
      <c r="I1056" s="118">
        <f t="shared" si="610"/>
        <v>45313</v>
      </c>
      <c r="J1056" s="119">
        <f t="shared" si="618"/>
        <v>21</v>
      </c>
      <c r="K1056" s="119">
        <f t="shared" si="607"/>
        <v>7</v>
      </c>
      <c r="L1056" s="8">
        <f t="shared" si="619"/>
        <v>1.00093261</v>
      </c>
      <c r="M1056" s="120">
        <f t="shared" si="606"/>
        <v>1.0023997600000001</v>
      </c>
      <c r="N1056" s="120">
        <f t="shared" si="627"/>
        <v>1.2248063329744558</v>
      </c>
      <c r="O1056" s="113">
        <f t="shared" si="603"/>
        <v>1.22594859</v>
      </c>
      <c r="P1056" s="113">
        <f t="shared" si="611"/>
        <v>56.108909320000002</v>
      </c>
      <c r="Q1056" s="167">
        <f t="shared" si="623"/>
        <v>0</v>
      </c>
      <c r="R1056" s="168">
        <f t="shared" si="620"/>
        <v>0</v>
      </c>
      <c r="S1056" s="113">
        <f t="shared" si="612"/>
        <v>0</v>
      </c>
      <c r="T1056" s="123">
        <f t="shared" si="621"/>
        <v>9.4700000000000006E-2</v>
      </c>
      <c r="U1056" s="121">
        <f t="shared" si="602"/>
        <v>7</v>
      </c>
      <c r="V1056" s="121">
        <v>252</v>
      </c>
      <c r="W1056" s="120">
        <f t="shared" si="613"/>
        <v>1.0025165039999999</v>
      </c>
      <c r="X1056" s="113">
        <f t="shared" si="614"/>
        <v>0.14119829</v>
      </c>
      <c r="Y1056" s="113">
        <f t="shared" si="615"/>
        <v>0</v>
      </c>
      <c r="Z1056" s="126" t="str">
        <f t="shared" si="624"/>
        <v>A+J=</v>
      </c>
      <c r="AA1056" s="118">
        <f t="shared" si="62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16"/>
        <v>45294</v>
      </c>
      <c r="B1057" s="113">
        <f t="shared" si="608"/>
        <v>56.277802220000005</v>
      </c>
      <c r="C1057" s="183">
        <f t="shared" si="626"/>
        <v>45.767750604037204</v>
      </c>
      <c r="D1057" s="114">
        <f t="shared" si="617"/>
        <v>6716.74</v>
      </c>
      <c r="E1057" s="115">
        <f t="shared" si="604"/>
        <v>6735.55</v>
      </c>
      <c r="F1057" s="116">
        <f t="shared" si="605"/>
        <v>45250</v>
      </c>
      <c r="G1057" s="117">
        <f t="shared" si="609"/>
        <v>2.8004657021114543E-3</v>
      </c>
      <c r="H1057" s="118">
        <f t="shared" si="622"/>
        <v>45313</v>
      </c>
      <c r="I1057" s="118">
        <f t="shared" si="610"/>
        <v>45313</v>
      </c>
      <c r="J1057" s="119">
        <f t="shared" si="618"/>
        <v>21</v>
      </c>
      <c r="K1057" s="119">
        <f t="shared" si="607"/>
        <v>8</v>
      </c>
      <c r="L1057" s="8">
        <f t="shared" si="619"/>
        <v>1.0010659200000001</v>
      </c>
      <c r="M1057" s="120">
        <f t="shared" si="606"/>
        <v>1.0023997600000001</v>
      </c>
      <c r="N1057" s="120">
        <f t="shared" si="627"/>
        <v>1.2248063329744558</v>
      </c>
      <c r="O1057" s="113">
        <f t="shared" si="603"/>
        <v>1.22611187</v>
      </c>
      <c r="P1057" s="113">
        <f t="shared" si="611"/>
        <v>56.116382270000003</v>
      </c>
      <c r="Q1057" s="167">
        <f t="shared" si="623"/>
        <v>0</v>
      </c>
      <c r="R1057" s="168">
        <f t="shared" si="620"/>
        <v>0</v>
      </c>
      <c r="S1057" s="113">
        <f t="shared" si="612"/>
        <v>0</v>
      </c>
      <c r="T1057" s="123">
        <f t="shared" si="621"/>
        <v>9.4700000000000006E-2</v>
      </c>
      <c r="U1057" s="121">
        <f t="shared" si="602"/>
        <v>8</v>
      </c>
      <c r="V1057" s="121">
        <v>252</v>
      </c>
      <c r="W1057" s="120">
        <f t="shared" si="613"/>
        <v>1.0028765209999999</v>
      </c>
      <c r="X1057" s="113">
        <f t="shared" si="614"/>
        <v>0.16141995000000001</v>
      </c>
      <c r="Y1057" s="113">
        <f t="shared" si="615"/>
        <v>0</v>
      </c>
      <c r="Z1057" s="126" t="str">
        <f t="shared" si="624"/>
        <v>A+J=</v>
      </c>
      <c r="AA1057" s="118">
        <f t="shared" si="62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16"/>
        <v>45295</v>
      </c>
      <c r="B1058" s="113">
        <f t="shared" si="608"/>
        <v>56.305509969999996</v>
      </c>
      <c r="C1058" s="183">
        <f t="shared" si="626"/>
        <v>45.767750604037204</v>
      </c>
      <c r="D1058" s="114">
        <f t="shared" si="617"/>
        <v>6716.74</v>
      </c>
      <c r="E1058" s="115">
        <f t="shared" si="604"/>
        <v>6735.55</v>
      </c>
      <c r="F1058" s="116">
        <f t="shared" si="605"/>
        <v>45250</v>
      </c>
      <c r="G1058" s="117">
        <f t="shared" si="609"/>
        <v>2.8004657021114543E-3</v>
      </c>
      <c r="H1058" s="118">
        <f t="shared" si="622"/>
        <v>45313</v>
      </c>
      <c r="I1058" s="118">
        <f t="shared" si="610"/>
        <v>45313</v>
      </c>
      <c r="J1058" s="119">
        <f t="shared" si="618"/>
        <v>21</v>
      </c>
      <c r="K1058" s="119">
        <f t="shared" si="607"/>
        <v>9</v>
      </c>
      <c r="L1058" s="8">
        <f t="shared" si="619"/>
        <v>1.00119924</v>
      </c>
      <c r="M1058" s="120">
        <f t="shared" si="606"/>
        <v>1.0023997600000001</v>
      </c>
      <c r="N1058" s="120">
        <f t="shared" si="627"/>
        <v>1.2248063329744558</v>
      </c>
      <c r="O1058" s="113">
        <f t="shared" si="603"/>
        <v>1.2262751599999999</v>
      </c>
      <c r="P1058" s="113">
        <f t="shared" si="611"/>
        <v>56.123855689999999</v>
      </c>
      <c r="Q1058" s="167">
        <f t="shared" si="623"/>
        <v>0</v>
      </c>
      <c r="R1058" s="168">
        <f t="shared" si="620"/>
        <v>0</v>
      </c>
      <c r="S1058" s="113">
        <f t="shared" si="612"/>
        <v>0</v>
      </c>
      <c r="T1058" s="123">
        <f t="shared" si="621"/>
        <v>9.4700000000000006E-2</v>
      </c>
      <c r="U1058" s="121">
        <f t="shared" si="602"/>
        <v>9</v>
      </c>
      <c r="V1058" s="121">
        <v>252</v>
      </c>
      <c r="W1058" s="120">
        <f t="shared" si="613"/>
        <v>1.003236668</v>
      </c>
      <c r="X1058" s="113">
        <f t="shared" si="614"/>
        <v>0.18165428</v>
      </c>
      <c r="Y1058" s="113">
        <f t="shared" si="615"/>
        <v>0</v>
      </c>
      <c r="Z1058" s="126" t="str">
        <f t="shared" si="624"/>
        <v>A+J=</v>
      </c>
      <c r="AA1058" s="118">
        <f t="shared" si="62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16"/>
        <v>45296</v>
      </c>
      <c r="B1059" s="113">
        <f t="shared" si="608"/>
        <v>56.333231269999999</v>
      </c>
      <c r="C1059" s="183">
        <f t="shared" si="626"/>
        <v>45.767750604037204</v>
      </c>
      <c r="D1059" s="114">
        <f t="shared" si="617"/>
        <v>6716.74</v>
      </c>
      <c r="E1059" s="115">
        <f t="shared" si="604"/>
        <v>6735.55</v>
      </c>
      <c r="F1059" s="116">
        <f t="shared" si="605"/>
        <v>45250</v>
      </c>
      <c r="G1059" s="117">
        <f t="shared" si="609"/>
        <v>2.8004657021114543E-3</v>
      </c>
      <c r="H1059" s="118">
        <f t="shared" si="622"/>
        <v>45313</v>
      </c>
      <c r="I1059" s="118">
        <f t="shared" si="610"/>
        <v>45313</v>
      </c>
      <c r="J1059" s="119">
        <f t="shared" si="618"/>
        <v>21</v>
      </c>
      <c r="K1059" s="119">
        <f t="shared" si="607"/>
        <v>10</v>
      </c>
      <c r="L1059" s="8">
        <f t="shared" si="619"/>
        <v>1.00133257</v>
      </c>
      <c r="M1059" s="120">
        <f t="shared" si="606"/>
        <v>1.0023997600000001</v>
      </c>
      <c r="N1059" s="120">
        <f t="shared" si="627"/>
        <v>1.2248063329744558</v>
      </c>
      <c r="O1059" s="113">
        <f t="shared" si="603"/>
        <v>1.2264384699999999</v>
      </c>
      <c r="P1059" s="113">
        <f t="shared" si="611"/>
        <v>56.13133002</v>
      </c>
      <c r="Q1059" s="167">
        <f t="shared" si="623"/>
        <v>0</v>
      </c>
      <c r="R1059" s="168">
        <f t="shared" si="620"/>
        <v>0</v>
      </c>
      <c r="S1059" s="113">
        <f t="shared" si="612"/>
        <v>0</v>
      </c>
      <c r="T1059" s="123">
        <f t="shared" si="621"/>
        <v>9.4700000000000006E-2</v>
      </c>
      <c r="U1059" s="121">
        <f t="shared" si="602"/>
        <v>10</v>
      </c>
      <c r="V1059" s="121">
        <v>252</v>
      </c>
      <c r="W1059" s="120">
        <f t="shared" si="613"/>
        <v>1.0035969440000001</v>
      </c>
      <c r="X1059" s="113">
        <f t="shared" si="614"/>
        <v>0.20190125</v>
      </c>
      <c r="Y1059" s="113">
        <f t="shared" si="615"/>
        <v>0</v>
      </c>
      <c r="Z1059" s="126" t="str">
        <f t="shared" si="624"/>
        <v>A+J=</v>
      </c>
      <c r="AA1059" s="118">
        <f t="shared" si="62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16"/>
        <v>45297</v>
      </c>
      <c r="B1060" s="113">
        <f t="shared" si="608"/>
        <v>56.360966570000002</v>
      </c>
      <c r="C1060" s="183">
        <f t="shared" si="626"/>
        <v>45.767750604037204</v>
      </c>
      <c r="D1060" s="114">
        <f t="shared" si="617"/>
        <v>6716.74</v>
      </c>
      <c r="E1060" s="115">
        <f t="shared" si="604"/>
        <v>6735.55</v>
      </c>
      <c r="F1060" s="116">
        <f t="shared" si="605"/>
        <v>45250</v>
      </c>
      <c r="G1060" s="117">
        <f t="shared" si="609"/>
        <v>2.8004657021114543E-3</v>
      </c>
      <c r="H1060" s="118">
        <f t="shared" si="622"/>
        <v>45313</v>
      </c>
      <c r="I1060" s="118">
        <f t="shared" si="610"/>
        <v>45313</v>
      </c>
      <c r="J1060" s="119">
        <f t="shared" si="618"/>
        <v>21</v>
      </c>
      <c r="K1060" s="119">
        <f t="shared" si="607"/>
        <v>11</v>
      </c>
      <c r="L1060" s="8">
        <f t="shared" si="619"/>
        <v>1.0014659299999999</v>
      </c>
      <c r="M1060" s="120">
        <f t="shared" si="606"/>
        <v>1.0023997600000001</v>
      </c>
      <c r="N1060" s="120">
        <f t="shared" si="627"/>
        <v>1.2248063329744558</v>
      </c>
      <c r="O1060" s="113">
        <f t="shared" si="603"/>
        <v>1.22660181</v>
      </c>
      <c r="P1060" s="113">
        <f t="shared" si="611"/>
        <v>56.138805730000001</v>
      </c>
      <c r="Q1060" s="167">
        <f t="shared" si="623"/>
        <v>0</v>
      </c>
      <c r="R1060" s="168">
        <f t="shared" si="620"/>
        <v>0</v>
      </c>
      <c r="S1060" s="113">
        <f t="shared" si="612"/>
        <v>0</v>
      </c>
      <c r="T1060" s="123">
        <f t="shared" si="621"/>
        <v>9.4700000000000006E-2</v>
      </c>
      <c r="U1060" s="121">
        <f t="shared" si="602"/>
        <v>11</v>
      </c>
      <c r="V1060" s="121">
        <v>252</v>
      </c>
      <c r="W1060" s="120">
        <f t="shared" si="613"/>
        <v>1.003957349</v>
      </c>
      <c r="X1060" s="113">
        <f t="shared" si="614"/>
        <v>0.22216084</v>
      </c>
      <c r="Y1060" s="113">
        <f t="shared" si="615"/>
        <v>0</v>
      </c>
      <c r="Z1060" s="126" t="str">
        <f t="shared" si="624"/>
        <v>A+J=</v>
      </c>
      <c r="AA1060" s="118">
        <f t="shared" si="62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16"/>
        <v>45298</v>
      </c>
      <c r="B1061" s="113">
        <f t="shared" si="608"/>
        <v>56.360966570000002</v>
      </c>
      <c r="C1061" s="183">
        <f t="shared" si="626"/>
        <v>45.767750604037204</v>
      </c>
      <c r="D1061" s="114">
        <f t="shared" si="617"/>
        <v>6716.74</v>
      </c>
      <c r="E1061" s="115">
        <f t="shared" si="604"/>
        <v>6735.55</v>
      </c>
      <c r="F1061" s="116">
        <f t="shared" si="605"/>
        <v>45250</v>
      </c>
      <c r="G1061" s="117">
        <f t="shared" si="609"/>
        <v>2.8004657021114543E-3</v>
      </c>
      <c r="H1061" s="118">
        <f t="shared" si="622"/>
        <v>45313</v>
      </c>
      <c r="I1061" s="118">
        <f t="shared" si="610"/>
        <v>45313</v>
      </c>
      <c r="J1061" s="119">
        <f t="shared" si="618"/>
        <v>21</v>
      </c>
      <c r="K1061" s="119">
        <f t="shared" si="607"/>
        <v>11</v>
      </c>
      <c r="L1061" s="8">
        <f t="shared" si="619"/>
        <v>1.0014659299999999</v>
      </c>
      <c r="M1061" s="120">
        <f t="shared" si="606"/>
        <v>1.0023997600000001</v>
      </c>
      <c r="N1061" s="120">
        <f t="shared" si="627"/>
        <v>1.2248063329744558</v>
      </c>
      <c r="O1061" s="113">
        <f t="shared" si="603"/>
        <v>1.22660181</v>
      </c>
      <c r="P1061" s="113">
        <f t="shared" si="611"/>
        <v>56.138805730000001</v>
      </c>
      <c r="Q1061" s="167">
        <f t="shared" si="623"/>
        <v>0</v>
      </c>
      <c r="R1061" s="168">
        <f t="shared" si="620"/>
        <v>0</v>
      </c>
      <c r="S1061" s="113">
        <f t="shared" si="612"/>
        <v>0</v>
      </c>
      <c r="T1061" s="123">
        <f t="shared" si="621"/>
        <v>9.4700000000000006E-2</v>
      </c>
      <c r="U1061" s="121">
        <f t="shared" ref="U1061:U1124" si="628">IF(Q1060&gt;0,1,IF(K1061=K1060,U1060,U1060+1))</f>
        <v>11</v>
      </c>
      <c r="V1061" s="121">
        <v>252</v>
      </c>
      <c r="W1061" s="120">
        <f t="shared" si="613"/>
        <v>1.003957349</v>
      </c>
      <c r="X1061" s="113">
        <f t="shared" si="614"/>
        <v>0.22216084</v>
      </c>
      <c r="Y1061" s="113">
        <f t="shared" si="615"/>
        <v>0</v>
      </c>
      <c r="Z1061" s="126" t="str">
        <f t="shared" si="624"/>
        <v>A+J=</v>
      </c>
      <c r="AA1061" s="118">
        <f t="shared" si="62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16"/>
        <v>45299</v>
      </c>
      <c r="B1062" s="113">
        <f t="shared" si="608"/>
        <v>56.360966570000002</v>
      </c>
      <c r="C1062" s="183">
        <f t="shared" si="626"/>
        <v>45.767750604037204</v>
      </c>
      <c r="D1062" s="114">
        <f t="shared" si="617"/>
        <v>6716.74</v>
      </c>
      <c r="E1062" s="115">
        <f t="shared" si="604"/>
        <v>6735.55</v>
      </c>
      <c r="F1062" s="116">
        <f t="shared" si="605"/>
        <v>45250</v>
      </c>
      <c r="G1062" s="117">
        <f t="shared" si="609"/>
        <v>2.8004657021114543E-3</v>
      </c>
      <c r="H1062" s="118">
        <f t="shared" si="622"/>
        <v>45313</v>
      </c>
      <c r="I1062" s="118">
        <f t="shared" si="610"/>
        <v>45313</v>
      </c>
      <c r="J1062" s="119">
        <f t="shared" si="618"/>
        <v>21</v>
      </c>
      <c r="K1062" s="119">
        <f t="shared" si="607"/>
        <v>11</v>
      </c>
      <c r="L1062" s="8">
        <f t="shared" si="619"/>
        <v>1.0014659299999999</v>
      </c>
      <c r="M1062" s="120">
        <f t="shared" si="606"/>
        <v>1.0023997600000001</v>
      </c>
      <c r="N1062" s="120">
        <f t="shared" si="627"/>
        <v>1.2248063329744558</v>
      </c>
      <c r="O1062" s="113">
        <f t="shared" si="603"/>
        <v>1.22660181</v>
      </c>
      <c r="P1062" s="113">
        <f t="shared" si="611"/>
        <v>56.138805730000001</v>
      </c>
      <c r="Q1062" s="167">
        <f t="shared" si="623"/>
        <v>0</v>
      </c>
      <c r="R1062" s="168">
        <f t="shared" si="620"/>
        <v>0</v>
      </c>
      <c r="S1062" s="113">
        <f t="shared" si="612"/>
        <v>0</v>
      </c>
      <c r="T1062" s="123">
        <f t="shared" si="621"/>
        <v>9.4700000000000006E-2</v>
      </c>
      <c r="U1062" s="121">
        <f t="shared" si="628"/>
        <v>11</v>
      </c>
      <c r="V1062" s="121">
        <v>252</v>
      </c>
      <c r="W1062" s="120">
        <f t="shared" si="613"/>
        <v>1.003957349</v>
      </c>
      <c r="X1062" s="113">
        <f t="shared" si="614"/>
        <v>0.22216084</v>
      </c>
      <c r="Y1062" s="113">
        <f t="shared" si="615"/>
        <v>0</v>
      </c>
      <c r="Z1062" s="126" t="str">
        <f t="shared" si="624"/>
        <v>A+J=</v>
      </c>
      <c r="AA1062" s="118">
        <f t="shared" si="62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16"/>
        <v>45300</v>
      </c>
      <c r="B1063" s="113">
        <f t="shared" si="608"/>
        <v>56.388714959999994</v>
      </c>
      <c r="C1063" s="183">
        <f t="shared" si="626"/>
        <v>45.767750604037204</v>
      </c>
      <c r="D1063" s="114">
        <f t="shared" si="617"/>
        <v>6716.74</v>
      </c>
      <c r="E1063" s="115">
        <f t="shared" si="604"/>
        <v>6735.55</v>
      </c>
      <c r="F1063" s="116">
        <f t="shared" si="605"/>
        <v>45250</v>
      </c>
      <c r="G1063" s="117">
        <f t="shared" si="609"/>
        <v>2.8004657021114543E-3</v>
      </c>
      <c r="H1063" s="118">
        <f t="shared" si="622"/>
        <v>45313</v>
      </c>
      <c r="I1063" s="118">
        <f t="shared" si="610"/>
        <v>45313</v>
      </c>
      <c r="J1063" s="119">
        <f t="shared" si="618"/>
        <v>21</v>
      </c>
      <c r="K1063" s="119">
        <f t="shared" si="607"/>
        <v>12</v>
      </c>
      <c r="L1063" s="8">
        <f t="shared" si="619"/>
        <v>1.0015993000000001</v>
      </c>
      <c r="M1063" s="120">
        <f t="shared" si="606"/>
        <v>1.0023997600000001</v>
      </c>
      <c r="N1063" s="120">
        <f t="shared" si="627"/>
        <v>1.2248063329744558</v>
      </c>
      <c r="O1063" s="113">
        <f t="shared" si="603"/>
        <v>1.22676516</v>
      </c>
      <c r="P1063" s="113">
        <f t="shared" si="611"/>
        <v>56.146281889999997</v>
      </c>
      <c r="Q1063" s="167">
        <f t="shared" si="623"/>
        <v>0</v>
      </c>
      <c r="R1063" s="168">
        <f t="shared" si="620"/>
        <v>0</v>
      </c>
      <c r="S1063" s="113">
        <f t="shared" si="612"/>
        <v>0</v>
      </c>
      <c r="T1063" s="123">
        <f t="shared" si="621"/>
        <v>9.4700000000000006E-2</v>
      </c>
      <c r="U1063" s="121">
        <f t="shared" si="628"/>
        <v>12</v>
      </c>
      <c r="V1063" s="121">
        <v>252</v>
      </c>
      <c r="W1063" s="120">
        <f t="shared" si="613"/>
        <v>1.0043178829999999</v>
      </c>
      <c r="X1063" s="113">
        <f t="shared" si="614"/>
        <v>0.24243307</v>
      </c>
      <c r="Y1063" s="113">
        <f t="shared" si="615"/>
        <v>0</v>
      </c>
      <c r="Z1063" s="126" t="str">
        <f t="shared" si="624"/>
        <v>A+J=</v>
      </c>
      <c r="AA1063" s="118">
        <f t="shared" si="62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16"/>
        <v>45301</v>
      </c>
      <c r="B1064" s="113">
        <f t="shared" si="608"/>
        <v>56.416477469999997</v>
      </c>
      <c r="C1064" s="183">
        <f t="shared" si="626"/>
        <v>45.767750604037204</v>
      </c>
      <c r="D1064" s="114">
        <f t="shared" si="617"/>
        <v>6716.74</v>
      </c>
      <c r="E1064" s="115">
        <f t="shared" si="604"/>
        <v>6735.55</v>
      </c>
      <c r="F1064" s="116">
        <f t="shared" si="605"/>
        <v>45250</v>
      </c>
      <c r="G1064" s="117">
        <f t="shared" si="609"/>
        <v>2.8004657021114543E-3</v>
      </c>
      <c r="H1064" s="118">
        <f t="shared" si="622"/>
        <v>45313</v>
      </c>
      <c r="I1064" s="118">
        <f t="shared" si="610"/>
        <v>45313</v>
      </c>
      <c r="J1064" s="119">
        <f t="shared" si="618"/>
        <v>21</v>
      </c>
      <c r="K1064" s="119">
        <f t="shared" si="607"/>
        <v>13</v>
      </c>
      <c r="L1064" s="8">
        <f t="shared" si="619"/>
        <v>1.0017326900000001</v>
      </c>
      <c r="M1064" s="120">
        <f t="shared" si="606"/>
        <v>1.0023997600000001</v>
      </c>
      <c r="N1064" s="120">
        <f t="shared" si="627"/>
        <v>1.2248063329744558</v>
      </c>
      <c r="O1064" s="113">
        <f t="shared" si="603"/>
        <v>1.2269285400000001</v>
      </c>
      <c r="P1064" s="113">
        <f t="shared" si="611"/>
        <v>56.15375942</v>
      </c>
      <c r="Q1064" s="167">
        <f t="shared" si="623"/>
        <v>0</v>
      </c>
      <c r="R1064" s="168">
        <f t="shared" si="620"/>
        <v>0</v>
      </c>
      <c r="S1064" s="113">
        <f t="shared" si="612"/>
        <v>0</v>
      </c>
      <c r="T1064" s="123">
        <f t="shared" si="621"/>
        <v>9.4700000000000006E-2</v>
      </c>
      <c r="U1064" s="121">
        <f t="shared" si="628"/>
        <v>13</v>
      </c>
      <c r="V1064" s="121">
        <v>252</v>
      </c>
      <c r="W1064" s="120">
        <f t="shared" si="613"/>
        <v>1.004678548</v>
      </c>
      <c r="X1064" s="113">
        <f t="shared" si="614"/>
        <v>0.26271804999999998</v>
      </c>
      <c r="Y1064" s="113">
        <f t="shared" si="615"/>
        <v>0</v>
      </c>
      <c r="Z1064" s="126" t="str">
        <f t="shared" si="624"/>
        <v>A+J=</v>
      </c>
      <c r="AA1064" s="118">
        <f t="shared" si="62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16"/>
        <v>45302</v>
      </c>
      <c r="B1065" s="113">
        <f t="shared" si="608"/>
        <v>56.444253490000001</v>
      </c>
      <c r="C1065" s="183">
        <f t="shared" si="626"/>
        <v>45.767750604037204</v>
      </c>
      <c r="D1065" s="114">
        <f t="shared" si="617"/>
        <v>6716.74</v>
      </c>
      <c r="E1065" s="115">
        <f t="shared" si="604"/>
        <v>6735.55</v>
      </c>
      <c r="F1065" s="116">
        <f t="shared" si="605"/>
        <v>45250</v>
      </c>
      <c r="G1065" s="117">
        <f t="shared" si="609"/>
        <v>2.8004657021114543E-3</v>
      </c>
      <c r="H1065" s="118">
        <f t="shared" si="622"/>
        <v>45313</v>
      </c>
      <c r="I1065" s="118">
        <f t="shared" si="610"/>
        <v>45313</v>
      </c>
      <c r="J1065" s="119">
        <f t="shared" si="618"/>
        <v>21</v>
      </c>
      <c r="K1065" s="119">
        <f t="shared" si="607"/>
        <v>14</v>
      </c>
      <c r="L1065" s="8">
        <f t="shared" si="619"/>
        <v>1.0018661</v>
      </c>
      <c r="M1065" s="120">
        <f t="shared" si="606"/>
        <v>1.0023997600000001</v>
      </c>
      <c r="N1065" s="120">
        <f t="shared" si="627"/>
        <v>1.2248063329744558</v>
      </c>
      <c r="O1065" s="113">
        <f t="shared" ref="O1065:O1128" si="629">TRUNC(TRUNC((L1065*N1065),15),8)</f>
        <v>1.22709194</v>
      </c>
      <c r="P1065" s="113">
        <f t="shared" si="611"/>
        <v>56.161237870000001</v>
      </c>
      <c r="Q1065" s="167">
        <f t="shared" si="623"/>
        <v>0</v>
      </c>
      <c r="R1065" s="168">
        <f t="shared" si="620"/>
        <v>0</v>
      </c>
      <c r="S1065" s="113">
        <f t="shared" si="612"/>
        <v>0</v>
      </c>
      <c r="T1065" s="123">
        <f t="shared" si="621"/>
        <v>9.4700000000000006E-2</v>
      </c>
      <c r="U1065" s="121">
        <f t="shared" si="628"/>
        <v>14</v>
      </c>
      <c r="V1065" s="121">
        <v>252</v>
      </c>
      <c r="W1065" s="120">
        <f t="shared" si="613"/>
        <v>1.005039341</v>
      </c>
      <c r="X1065" s="113">
        <f t="shared" si="614"/>
        <v>0.28301562000000002</v>
      </c>
      <c r="Y1065" s="113">
        <f t="shared" si="615"/>
        <v>0</v>
      </c>
      <c r="Z1065" s="126" t="str">
        <f t="shared" si="624"/>
        <v>A+J=</v>
      </c>
      <c r="AA1065" s="118">
        <f t="shared" si="62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16"/>
        <v>45303</v>
      </c>
      <c r="B1066" s="113">
        <f t="shared" si="608"/>
        <v>56.472043139999997</v>
      </c>
      <c r="C1066" s="183">
        <f t="shared" si="626"/>
        <v>45.767750604037204</v>
      </c>
      <c r="D1066" s="114">
        <f t="shared" si="617"/>
        <v>6716.74</v>
      </c>
      <c r="E1066" s="115">
        <f t="shared" ref="E1066:E1129" si="630">IF($K1066=1,VLOOKUP($A1065,$AO$10:$AS$131,4),E1065)</f>
        <v>6735.55</v>
      </c>
      <c r="F1066" s="116">
        <f t="shared" ref="F1066:F1129" si="631">IF($K1066=1,VLOOKUP($A1065,$AO$10:$AS$131,5),F1065)</f>
        <v>45250</v>
      </c>
      <c r="G1066" s="117">
        <f t="shared" si="609"/>
        <v>2.8004657021114543E-3</v>
      </c>
      <c r="H1066" s="118">
        <f t="shared" si="622"/>
        <v>45313</v>
      </c>
      <c r="I1066" s="118">
        <f t="shared" si="610"/>
        <v>45313</v>
      </c>
      <c r="J1066" s="119">
        <f t="shared" si="618"/>
        <v>21</v>
      </c>
      <c r="K1066" s="119">
        <f t="shared" si="607"/>
        <v>15</v>
      </c>
      <c r="L1066" s="8">
        <f t="shared" si="619"/>
        <v>1.00199953</v>
      </c>
      <c r="M1066" s="120">
        <f t="shared" ref="M1066:M1129" si="632">IF(I1066&gt;I1065,L1065,M1065)</f>
        <v>1.0023997600000001</v>
      </c>
      <c r="N1066" s="120">
        <f t="shared" si="627"/>
        <v>1.2248063329744558</v>
      </c>
      <c r="O1066" s="113">
        <f t="shared" si="629"/>
        <v>1.22725536</v>
      </c>
      <c r="P1066" s="113">
        <f t="shared" si="611"/>
        <v>56.168717239999999</v>
      </c>
      <c r="Q1066" s="167">
        <f t="shared" si="623"/>
        <v>0</v>
      </c>
      <c r="R1066" s="168">
        <f t="shared" si="620"/>
        <v>0</v>
      </c>
      <c r="S1066" s="113">
        <f t="shared" si="612"/>
        <v>0</v>
      </c>
      <c r="T1066" s="123">
        <f t="shared" si="621"/>
        <v>9.4700000000000006E-2</v>
      </c>
      <c r="U1066" s="121">
        <f t="shared" si="628"/>
        <v>15</v>
      </c>
      <c r="V1066" s="121">
        <v>252</v>
      </c>
      <c r="W1066" s="120">
        <f t="shared" si="613"/>
        <v>1.0054002639999999</v>
      </c>
      <c r="X1066" s="113">
        <f t="shared" si="614"/>
        <v>0.30332589999999998</v>
      </c>
      <c r="Y1066" s="113">
        <f t="shared" si="615"/>
        <v>0</v>
      </c>
      <c r="Z1066" s="126" t="str">
        <f t="shared" si="624"/>
        <v>A+J=</v>
      </c>
      <c r="AA1066" s="118">
        <f t="shared" si="62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16"/>
        <v>45304</v>
      </c>
      <c r="B1067" s="113">
        <f t="shared" si="608"/>
        <v>56.499846400000003</v>
      </c>
      <c r="C1067" s="183">
        <f t="shared" si="626"/>
        <v>45.767750604037204</v>
      </c>
      <c r="D1067" s="114">
        <f t="shared" si="617"/>
        <v>6716.74</v>
      </c>
      <c r="E1067" s="115">
        <f t="shared" si="630"/>
        <v>6735.55</v>
      </c>
      <c r="F1067" s="116">
        <f t="shared" si="631"/>
        <v>45250</v>
      </c>
      <c r="G1067" s="117">
        <f t="shared" si="609"/>
        <v>2.8004657021114543E-3</v>
      </c>
      <c r="H1067" s="118">
        <f t="shared" si="622"/>
        <v>45313</v>
      </c>
      <c r="I1067" s="118">
        <f t="shared" si="610"/>
        <v>45313</v>
      </c>
      <c r="J1067" s="119">
        <f t="shared" si="618"/>
        <v>21</v>
      </c>
      <c r="K1067" s="119">
        <f t="shared" si="607"/>
        <v>16</v>
      </c>
      <c r="L1067" s="8">
        <f t="shared" si="619"/>
        <v>1.0021329699999999</v>
      </c>
      <c r="M1067" s="120">
        <f t="shared" si="632"/>
        <v>1.0023997600000001</v>
      </c>
      <c r="N1067" s="120">
        <f t="shared" si="627"/>
        <v>1.2248063329744558</v>
      </c>
      <c r="O1067" s="113">
        <f t="shared" si="629"/>
        <v>1.2274187999999999</v>
      </c>
      <c r="P1067" s="113">
        <f t="shared" si="611"/>
        <v>56.176197520000002</v>
      </c>
      <c r="Q1067" s="167">
        <f t="shared" si="623"/>
        <v>0</v>
      </c>
      <c r="R1067" s="168">
        <f t="shared" si="620"/>
        <v>0</v>
      </c>
      <c r="S1067" s="113">
        <f t="shared" si="612"/>
        <v>0</v>
      </c>
      <c r="T1067" s="123">
        <f t="shared" si="621"/>
        <v>9.4700000000000006E-2</v>
      </c>
      <c r="U1067" s="121">
        <f t="shared" si="628"/>
        <v>16</v>
      </c>
      <c r="V1067" s="121">
        <v>252</v>
      </c>
      <c r="W1067" s="120">
        <f t="shared" si="613"/>
        <v>1.0057613169999999</v>
      </c>
      <c r="X1067" s="113">
        <f t="shared" si="614"/>
        <v>0.32364888000000003</v>
      </c>
      <c r="Y1067" s="113">
        <f t="shared" si="615"/>
        <v>0</v>
      </c>
      <c r="Z1067" s="126" t="str">
        <f t="shared" si="624"/>
        <v>A+J=</v>
      </c>
      <c r="AA1067" s="118">
        <f t="shared" si="62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16"/>
        <v>45305</v>
      </c>
      <c r="B1068" s="113">
        <f t="shared" si="608"/>
        <v>56.499846400000003</v>
      </c>
      <c r="C1068" s="183">
        <f t="shared" si="626"/>
        <v>45.767750604037204</v>
      </c>
      <c r="D1068" s="114">
        <f t="shared" si="617"/>
        <v>6716.74</v>
      </c>
      <c r="E1068" s="115">
        <f t="shared" si="630"/>
        <v>6735.55</v>
      </c>
      <c r="F1068" s="116">
        <f t="shared" si="631"/>
        <v>45250</v>
      </c>
      <c r="G1068" s="117">
        <f t="shared" si="609"/>
        <v>2.8004657021114543E-3</v>
      </c>
      <c r="H1068" s="118">
        <f t="shared" si="622"/>
        <v>45313</v>
      </c>
      <c r="I1068" s="118">
        <f t="shared" si="610"/>
        <v>45313</v>
      </c>
      <c r="J1068" s="119">
        <f t="shared" si="618"/>
        <v>21</v>
      </c>
      <c r="K1068" s="119">
        <f t="shared" si="607"/>
        <v>16</v>
      </c>
      <c r="L1068" s="8">
        <f t="shared" si="619"/>
        <v>1.0021329699999999</v>
      </c>
      <c r="M1068" s="120">
        <f t="shared" si="632"/>
        <v>1.0023997600000001</v>
      </c>
      <c r="N1068" s="120">
        <f t="shared" si="627"/>
        <v>1.2248063329744558</v>
      </c>
      <c r="O1068" s="113">
        <f t="shared" si="629"/>
        <v>1.2274187999999999</v>
      </c>
      <c r="P1068" s="113">
        <f t="shared" si="611"/>
        <v>56.176197520000002</v>
      </c>
      <c r="Q1068" s="167">
        <f t="shared" si="623"/>
        <v>0</v>
      </c>
      <c r="R1068" s="168">
        <f t="shared" si="620"/>
        <v>0</v>
      </c>
      <c r="S1068" s="113">
        <f t="shared" si="612"/>
        <v>0</v>
      </c>
      <c r="T1068" s="123">
        <f t="shared" si="621"/>
        <v>9.4700000000000006E-2</v>
      </c>
      <c r="U1068" s="121">
        <f t="shared" si="628"/>
        <v>16</v>
      </c>
      <c r="V1068" s="121">
        <v>252</v>
      </c>
      <c r="W1068" s="120">
        <f t="shared" si="613"/>
        <v>1.0057613169999999</v>
      </c>
      <c r="X1068" s="113">
        <f t="shared" si="614"/>
        <v>0.32364888000000003</v>
      </c>
      <c r="Y1068" s="113">
        <f t="shared" si="615"/>
        <v>0</v>
      </c>
      <c r="Z1068" s="126" t="str">
        <f t="shared" si="624"/>
        <v>A+J=</v>
      </c>
      <c r="AA1068" s="118">
        <f t="shared" si="62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16"/>
        <v>45306</v>
      </c>
      <c r="B1069" s="113">
        <f t="shared" si="608"/>
        <v>56.499846400000003</v>
      </c>
      <c r="C1069" s="183">
        <f t="shared" si="626"/>
        <v>45.767750604037204</v>
      </c>
      <c r="D1069" s="114">
        <f t="shared" si="617"/>
        <v>6716.74</v>
      </c>
      <c r="E1069" s="115">
        <f t="shared" si="630"/>
        <v>6735.55</v>
      </c>
      <c r="F1069" s="116">
        <f t="shared" si="631"/>
        <v>45250</v>
      </c>
      <c r="G1069" s="117">
        <f t="shared" si="609"/>
        <v>2.8004657021114543E-3</v>
      </c>
      <c r="H1069" s="118">
        <f t="shared" si="622"/>
        <v>45313</v>
      </c>
      <c r="I1069" s="118">
        <f t="shared" si="610"/>
        <v>45313</v>
      </c>
      <c r="J1069" s="119">
        <f t="shared" si="618"/>
        <v>21</v>
      </c>
      <c r="K1069" s="119">
        <f t="shared" si="607"/>
        <v>16</v>
      </c>
      <c r="L1069" s="8">
        <f t="shared" si="619"/>
        <v>1.0021329699999999</v>
      </c>
      <c r="M1069" s="120">
        <f t="shared" si="632"/>
        <v>1.0023997600000001</v>
      </c>
      <c r="N1069" s="120">
        <f t="shared" si="627"/>
        <v>1.2248063329744558</v>
      </c>
      <c r="O1069" s="113">
        <f t="shared" si="629"/>
        <v>1.2274187999999999</v>
      </c>
      <c r="P1069" s="113">
        <f t="shared" si="611"/>
        <v>56.176197520000002</v>
      </c>
      <c r="Q1069" s="167">
        <f t="shared" si="623"/>
        <v>0</v>
      </c>
      <c r="R1069" s="168">
        <f t="shared" si="620"/>
        <v>0</v>
      </c>
      <c r="S1069" s="113">
        <f t="shared" si="612"/>
        <v>0</v>
      </c>
      <c r="T1069" s="123">
        <f t="shared" si="621"/>
        <v>9.4700000000000006E-2</v>
      </c>
      <c r="U1069" s="121">
        <f t="shared" si="628"/>
        <v>16</v>
      </c>
      <c r="V1069" s="121">
        <v>252</v>
      </c>
      <c r="W1069" s="120">
        <f t="shared" si="613"/>
        <v>1.0057613169999999</v>
      </c>
      <c r="X1069" s="113">
        <f t="shared" si="614"/>
        <v>0.32364888000000003</v>
      </c>
      <c r="Y1069" s="113">
        <f t="shared" si="615"/>
        <v>0</v>
      </c>
      <c r="Z1069" s="126" t="str">
        <f t="shared" si="624"/>
        <v>A+J=</v>
      </c>
      <c r="AA1069" s="118">
        <f t="shared" si="62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16"/>
        <v>45307</v>
      </c>
      <c r="B1070" s="113">
        <f t="shared" si="608"/>
        <v>56.527663740000001</v>
      </c>
      <c r="C1070" s="183">
        <f t="shared" si="626"/>
        <v>45.767750604037204</v>
      </c>
      <c r="D1070" s="114">
        <f t="shared" si="617"/>
        <v>6716.74</v>
      </c>
      <c r="E1070" s="115">
        <f t="shared" si="630"/>
        <v>6735.55</v>
      </c>
      <c r="F1070" s="116">
        <f t="shared" si="631"/>
        <v>45250</v>
      </c>
      <c r="G1070" s="117">
        <f t="shared" si="609"/>
        <v>2.8004657021114543E-3</v>
      </c>
      <c r="H1070" s="118">
        <f t="shared" si="622"/>
        <v>45313</v>
      </c>
      <c r="I1070" s="118">
        <f t="shared" si="610"/>
        <v>45313</v>
      </c>
      <c r="J1070" s="119">
        <f t="shared" si="618"/>
        <v>21</v>
      </c>
      <c r="K1070" s="119">
        <f t="shared" ref="K1070:K1133" si="633">(J1070-(NETWORKDAYS(A1070,I1070,AD$148:AD$502)-1))</f>
        <v>17</v>
      </c>
      <c r="L1070" s="8">
        <f t="shared" si="619"/>
        <v>1.0022664299999999</v>
      </c>
      <c r="M1070" s="120">
        <f t="shared" si="632"/>
        <v>1.0023997600000001</v>
      </c>
      <c r="N1070" s="120">
        <f t="shared" si="627"/>
        <v>1.2248063329744558</v>
      </c>
      <c r="O1070" s="113">
        <f t="shared" si="629"/>
        <v>1.2275822700000001</v>
      </c>
      <c r="P1070" s="113">
        <f t="shared" si="611"/>
        <v>56.183679169999998</v>
      </c>
      <c r="Q1070" s="167">
        <f t="shared" si="623"/>
        <v>0</v>
      </c>
      <c r="R1070" s="168">
        <f t="shared" si="620"/>
        <v>0</v>
      </c>
      <c r="S1070" s="113">
        <f t="shared" si="612"/>
        <v>0</v>
      </c>
      <c r="T1070" s="123">
        <f t="shared" si="621"/>
        <v>9.4700000000000006E-2</v>
      </c>
      <c r="U1070" s="121">
        <f t="shared" si="628"/>
        <v>17</v>
      </c>
      <c r="V1070" s="121">
        <v>252</v>
      </c>
      <c r="W1070" s="120">
        <f t="shared" si="613"/>
        <v>1.0061225</v>
      </c>
      <c r="X1070" s="113">
        <f t="shared" si="614"/>
        <v>0.34398456999999999</v>
      </c>
      <c r="Y1070" s="113">
        <f t="shared" si="615"/>
        <v>0</v>
      </c>
      <c r="Z1070" s="126" t="str">
        <f t="shared" si="624"/>
        <v>A+J=</v>
      </c>
      <c r="AA1070" s="118">
        <f t="shared" si="62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16"/>
        <v>45308</v>
      </c>
      <c r="B1071" s="113">
        <f t="shared" si="608"/>
        <v>56.555494209999999</v>
      </c>
      <c r="C1071" s="183">
        <f t="shared" si="626"/>
        <v>45.767750604037204</v>
      </c>
      <c r="D1071" s="114">
        <f t="shared" si="617"/>
        <v>6716.74</v>
      </c>
      <c r="E1071" s="115">
        <f t="shared" si="630"/>
        <v>6735.55</v>
      </c>
      <c r="F1071" s="116">
        <f t="shared" si="631"/>
        <v>45250</v>
      </c>
      <c r="G1071" s="117">
        <f t="shared" si="609"/>
        <v>2.8004657021114543E-3</v>
      </c>
      <c r="H1071" s="118">
        <f t="shared" si="622"/>
        <v>45313</v>
      </c>
      <c r="I1071" s="118">
        <f t="shared" si="610"/>
        <v>45313</v>
      </c>
      <c r="J1071" s="119">
        <f t="shared" si="618"/>
        <v>21</v>
      </c>
      <c r="K1071" s="119">
        <f t="shared" si="633"/>
        <v>18</v>
      </c>
      <c r="L1071" s="8">
        <f t="shared" si="619"/>
        <v>1.0023999100000001</v>
      </c>
      <c r="M1071" s="120">
        <f t="shared" si="632"/>
        <v>1.0023997600000001</v>
      </c>
      <c r="N1071" s="120">
        <f t="shared" si="627"/>
        <v>1.2248063329744558</v>
      </c>
      <c r="O1071" s="113">
        <f t="shared" si="629"/>
        <v>1.22774575</v>
      </c>
      <c r="P1071" s="113">
        <f t="shared" si="611"/>
        <v>56.191161289999997</v>
      </c>
      <c r="Q1071" s="167">
        <f t="shared" si="623"/>
        <v>0</v>
      </c>
      <c r="R1071" s="168">
        <f t="shared" si="620"/>
        <v>0</v>
      </c>
      <c r="S1071" s="113">
        <f t="shared" si="612"/>
        <v>0</v>
      </c>
      <c r="T1071" s="123">
        <f t="shared" si="621"/>
        <v>9.4700000000000006E-2</v>
      </c>
      <c r="U1071" s="121">
        <f t="shared" si="628"/>
        <v>18</v>
      </c>
      <c r="V1071" s="121">
        <v>252</v>
      </c>
      <c r="W1071" s="120">
        <f t="shared" si="613"/>
        <v>1.0064838119999999</v>
      </c>
      <c r="X1071" s="113">
        <f t="shared" si="614"/>
        <v>0.36433292</v>
      </c>
      <c r="Y1071" s="113">
        <f t="shared" si="615"/>
        <v>0</v>
      </c>
      <c r="Z1071" s="126" t="str">
        <f t="shared" si="624"/>
        <v>A+J=</v>
      </c>
      <c r="AA1071" s="118">
        <f t="shared" si="62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16"/>
        <v>45309</v>
      </c>
      <c r="B1072" s="113">
        <f t="shared" si="608"/>
        <v>56.583338760000004</v>
      </c>
      <c r="C1072" s="183">
        <f t="shared" si="626"/>
        <v>45.767750604037204</v>
      </c>
      <c r="D1072" s="114">
        <f t="shared" si="617"/>
        <v>6716.74</v>
      </c>
      <c r="E1072" s="115">
        <f t="shared" si="630"/>
        <v>6735.55</v>
      </c>
      <c r="F1072" s="116">
        <f t="shared" si="631"/>
        <v>45250</v>
      </c>
      <c r="G1072" s="117">
        <f t="shared" si="609"/>
        <v>2.8004657021114543E-3</v>
      </c>
      <c r="H1072" s="118">
        <f t="shared" si="622"/>
        <v>45313</v>
      </c>
      <c r="I1072" s="118">
        <f t="shared" si="610"/>
        <v>45313</v>
      </c>
      <c r="J1072" s="119">
        <f t="shared" si="618"/>
        <v>21</v>
      </c>
      <c r="K1072" s="119">
        <f t="shared" si="633"/>
        <v>19</v>
      </c>
      <c r="L1072" s="8">
        <f t="shared" si="619"/>
        <v>1.0025334100000001</v>
      </c>
      <c r="M1072" s="120">
        <f t="shared" si="632"/>
        <v>1.0023997600000001</v>
      </c>
      <c r="N1072" s="120">
        <f t="shared" si="627"/>
        <v>1.2248063329744558</v>
      </c>
      <c r="O1072" s="113">
        <f t="shared" si="629"/>
        <v>1.2279092599999999</v>
      </c>
      <c r="P1072" s="113">
        <f t="shared" si="611"/>
        <v>56.198644770000001</v>
      </c>
      <c r="Q1072" s="167">
        <f t="shared" si="623"/>
        <v>0</v>
      </c>
      <c r="R1072" s="168">
        <f t="shared" si="620"/>
        <v>0</v>
      </c>
      <c r="S1072" s="113">
        <f t="shared" si="612"/>
        <v>0</v>
      </c>
      <c r="T1072" s="123">
        <f t="shared" si="621"/>
        <v>9.4700000000000006E-2</v>
      </c>
      <c r="U1072" s="121">
        <f t="shared" si="628"/>
        <v>19</v>
      </c>
      <c r="V1072" s="121">
        <v>252</v>
      </c>
      <c r="W1072" s="120">
        <f t="shared" si="613"/>
        <v>1.0068452539999999</v>
      </c>
      <c r="X1072" s="113">
        <f t="shared" si="614"/>
        <v>0.38469398999999999</v>
      </c>
      <c r="Y1072" s="113">
        <f t="shared" si="615"/>
        <v>0</v>
      </c>
      <c r="Z1072" s="126" t="str">
        <f t="shared" si="624"/>
        <v>A+J=</v>
      </c>
      <c r="AA1072" s="118">
        <f t="shared" si="62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16"/>
        <v>45310</v>
      </c>
      <c r="B1073" s="113">
        <f t="shared" si="608"/>
        <v>56.611197369999999</v>
      </c>
      <c r="C1073" s="183">
        <f t="shared" si="626"/>
        <v>45.767750604037204</v>
      </c>
      <c r="D1073" s="114">
        <f t="shared" si="617"/>
        <v>6716.74</v>
      </c>
      <c r="E1073" s="115">
        <f t="shared" si="630"/>
        <v>6735.55</v>
      </c>
      <c r="F1073" s="116">
        <f t="shared" si="631"/>
        <v>45250</v>
      </c>
      <c r="G1073" s="117">
        <f t="shared" si="609"/>
        <v>2.8004657021114543E-3</v>
      </c>
      <c r="H1073" s="118">
        <f t="shared" si="622"/>
        <v>45313</v>
      </c>
      <c r="I1073" s="118">
        <f t="shared" si="610"/>
        <v>45313</v>
      </c>
      <c r="J1073" s="119">
        <f t="shared" si="618"/>
        <v>21</v>
      </c>
      <c r="K1073" s="119">
        <f t="shared" si="633"/>
        <v>20</v>
      </c>
      <c r="L1073" s="8">
        <f t="shared" si="619"/>
        <v>1.00266693</v>
      </c>
      <c r="M1073" s="120">
        <f t="shared" si="632"/>
        <v>1.0023997600000001</v>
      </c>
      <c r="N1073" s="120">
        <f t="shared" si="627"/>
        <v>1.2248063329744558</v>
      </c>
      <c r="O1073" s="113">
        <f t="shared" si="629"/>
        <v>1.2280728000000001</v>
      </c>
      <c r="P1073" s="113">
        <f t="shared" si="611"/>
        <v>56.20612963</v>
      </c>
      <c r="Q1073" s="167">
        <f t="shared" si="623"/>
        <v>0</v>
      </c>
      <c r="R1073" s="168">
        <f t="shared" si="620"/>
        <v>0</v>
      </c>
      <c r="S1073" s="113">
        <f t="shared" si="612"/>
        <v>0</v>
      </c>
      <c r="T1073" s="123">
        <f t="shared" si="621"/>
        <v>9.4700000000000006E-2</v>
      </c>
      <c r="U1073" s="121">
        <f t="shared" si="628"/>
        <v>20</v>
      </c>
      <c r="V1073" s="121">
        <v>252</v>
      </c>
      <c r="W1073" s="120">
        <f t="shared" si="613"/>
        <v>1.0072068249999999</v>
      </c>
      <c r="X1073" s="113">
        <f t="shared" si="614"/>
        <v>0.40506774000000001</v>
      </c>
      <c r="Y1073" s="113">
        <f t="shared" si="615"/>
        <v>0</v>
      </c>
      <c r="Z1073" s="126" t="str">
        <f t="shared" si="624"/>
        <v>A+J=</v>
      </c>
      <c r="AA1073" s="118">
        <f t="shared" si="62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16"/>
        <v>45311</v>
      </c>
      <c r="B1074" s="113">
        <f t="shared" si="608"/>
        <v>56.639069200000002</v>
      </c>
      <c r="C1074" s="183">
        <f t="shared" si="626"/>
        <v>45.767750604037204</v>
      </c>
      <c r="D1074" s="114">
        <f t="shared" si="617"/>
        <v>6716.74</v>
      </c>
      <c r="E1074" s="115">
        <f t="shared" si="630"/>
        <v>6735.55</v>
      </c>
      <c r="F1074" s="116">
        <f t="shared" si="631"/>
        <v>45250</v>
      </c>
      <c r="G1074" s="117">
        <f t="shared" si="609"/>
        <v>2.8004657021114543E-3</v>
      </c>
      <c r="H1074" s="118">
        <f t="shared" si="622"/>
        <v>45342</v>
      </c>
      <c r="I1074" s="118">
        <f t="shared" si="610"/>
        <v>45313</v>
      </c>
      <c r="J1074" s="119">
        <f t="shared" si="618"/>
        <v>21</v>
      </c>
      <c r="K1074" s="119">
        <f t="shared" si="633"/>
        <v>21</v>
      </c>
      <c r="L1074" s="8">
        <f t="shared" si="619"/>
        <v>1.00280046</v>
      </c>
      <c r="M1074" s="120">
        <f t="shared" si="632"/>
        <v>1.0023997600000001</v>
      </c>
      <c r="N1074" s="120">
        <f t="shared" si="627"/>
        <v>1.2248063329744558</v>
      </c>
      <c r="O1074" s="113">
        <f t="shared" si="629"/>
        <v>1.22823635</v>
      </c>
      <c r="P1074" s="113">
        <f t="shared" si="611"/>
        <v>56.213614939999999</v>
      </c>
      <c r="Q1074" s="167">
        <f t="shared" si="623"/>
        <v>0</v>
      </c>
      <c r="R1074" s="168">
        <f t="shared" si="620"/>
        <v>0</v>
      </c>
      <c r="S1074" s="113">
        <f t="shared" si="612"/>
        <v>0</v>
      </c>
      <c r="T1074" s="123">
        <f t="shared" si="621"/>
        <v>9.4700000000000006E-2</v>
      </c>
      <c r="U1074" s="121">
        <f t="shared" si="628"/>
        <v>21</v>
      </c>
      <c r="V1074" s="121">
        <v>252</v>
      </c>
      <c r="W1074" s="120">
        <f t="shared" si="613"/>
        <v>1.0075685270000001</v>
      </c>
      <c r="X1074" s="113">
        <f t="shared" si="614"/>
        <v>0.42545425999999997</v>
      </c>
      <c r="Y1074" s="113">
        <f t="shared" si="615"/>
        <v>0</v>
      </c>
      <c r="Z1074" s="126" t="str">
        <f t="shared" si="624"/>
        <v>A+J=</v>
      </c>
      <c r="AA1074" s="118">
        <f t="shared" si="62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16"/>
        <v>45312</v>
      </c>
      <c r="B1075" s="113">
        <f t="shared" si="608"/>
        <v>56.639069200000002</v>
      </c>
      <c r="C1075" s="183">
        <f t="shared" si="626"/>
        <v>45.767750604037204</v>
      </c>
      <c r="D1075" s="114">
        <f t="shared" si="617"/>
        <v>6716.74</v>
      </c>
      <c r="E1075" s="115">
        <f t="shared" si="630"/>
        <v>6735.55</v>
      </c>
      <c r="F1075" s="116">
        <f t="shared" si="631"/>
        <v>45250</v>
      </c>
      <c r="G1075" s="117">
        <f t="shared" si="609"/>
        <v>2.8004657021114543E-3</v>
      </c>
      <c r="H1075" s="118">
        <f t="shared" si="622"/>
        <v>45342</v>
      </c>
      <c r="I1075" s="118">
        <f t="shared" si="610"/>
        <v>45313</v>
      </c>
      <c r="J1075" s="119">
        <f t="shared" si="618"/>
        <v>21</v>
      </c>
      <c r="K1075" s="119">
        <f t="shared" si="633"/>
        <v>21</v>
      </c>
      <c r="L1075" s="8">
        <f t="shared" si="619"/>
        <v>1.00280046</v>
      </c>
      <c r="M1075" s="120">
        <f t="shared" si="632"/>
        <v>1.0023997600000001</v>
      </c>
      <c r="N1075" s="120">
        <f t="shared" si="627"/>
        <v>1.2248063329744558</v>
      </c>
      <c r="O1075" s="113">
        <f t="shared" si="629"/>
        <v>1.22823635</v>
      </c>
      <c r="P1075" s="113">
        <f t="shared" si="611"/>
        <v>56.213614939999999</v>
      </c>
      <c r="Q1075" s="167">
        <f t="shared" si="623"/>
        <v>0</v>
      </c>
      <c r="R1075" s="168">
        <f t="shared" si="620"/>
        <v>0</v>
      </c>
      <c r="S1075" s="113">
        <f t="shared" si="612"/>
        <v>0</v>
      </c>
      <c r="T1075" s="123">
        <f t="shared" si="621"/>
        <v>9.4700000000000006E-2</v>
      </c>
      <c r="U1075" s="121">
        <f t="shared" si="628"/>
        <v>21</v>
      </c>
      <c r="V1075" s="121">
        <v>252</v>
      </c>
      <c r="W1075" s="120">
        <f t="shared" si="613"/>
        <v>1.0075685270000001</v>
      </c>
      <c r="X1075" s="113">
        <f t="shared" si="614"/>
        <v>0.42545425999999997</v>
      </c>
      <c r="Y1075" s="113">
        <f t="shared" si="615"/>
        <v>0</v>
      </c>
      <c r="Z1075" s="126" t="str">
        <f t="shared" si="624"/>
        <v>A+J=</v>
      </c>
      <c r="AA1075" s="118">
        <f t="shared" si="62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16"/>
        <v>45313</v>
      </c>
      <c r="B1076" s="113">
        <f t="shared" si="608"/>
        <v>56.639069200000002</v>
      </c>
      <c r="C1076" s="183">
        <f t="shared" si="626"/>
        <v>45.767750604037204</v>
      </c>
      <c r="D1076" s="114">
        <f t="shared" si="617"/>
        <v>6716.74</v>
      </c>
      <c r="E1076" s="115">
        <f t="shared" si="630"/>
        <v>6735.55</v>
      </c>
      <c r="F1076" s="116">
        <f t="shared" si="631"/>
        <v>45250</v>
      </c>
      <c r="G1076" s="117">
        <f t="shared" si="609"/>
        <v>2.8004657021114543E-3</v>
      </c>
      <c r="H1076" s="118">
        <f t="shared" si="622"/>
        <v>45342</v>
      </c>
      <c r="I1076" s="118">
        <f t="shared" si="610"/>
        <v>45313</v>
      </c>
      <c r="J1076" s="119">
        <f t="shared" si="618"/>
        <v>21</v>
      </c>
      <c r="K1076" s="119">
        <f t="shared" si="633"/>
        <v>21</v>
      </c>
      <c r="L1076" s="8">
        <f t="shared" si="619"/>
        <v>1.00280046</v>
      </c>
      <c r="M1076" s="120">
        <f t="shared" si="632"/>
        <v>1.0023997600000001</v>
      </c>
      <c r="N1076" s="120">
        <f t="shared" si="627"/>
        <v>1.2248063329744558</v>
      </c>
      <c r="O1076" s="113">
        <f t="shared" si="629"/>
        <v>1.22823635</v>
      </c>
      <c r="P1076" s="113">
        <f t="shared" si="611"/>
        <v>56.213614939999999</v>
      </c>
      <c r="Q1076" s="167">
        <f t="shared" si="623"/>
        <v>35</v>
      </c>
      <c r="R1076" s="168">
        <f t="shared" si="620"/>
        <v>0.187775</v>
      </c>
      <c r="S1076" s="113">
        <f t="shared" si="612"/>
        <v>10.555511539999999</v>
      </c>
      <c r="T1076" s="123">
        <f t="shared" si="621"/>
        <v>9.4700000000000006E-2</v>
      </c>
      <c r="U1076" s="121">
        <f t="shared" si="628"/>
        <v>21</v>
      </c>
      <c r="V1076" s="121">
        <v>252</v>
      </c>
      <c r="W1076" s="120">
        <f t="shared" si="613"/>
        <v>1.0075685270000001</v>
      </c>
      <c r="X1076" s="113">
        <f t="shared" si="614"/>
        <v>0.42545425999999997</v>
      </c>
      <c r="Y1076" s="113">
        <f t="shared" si="615"/>
        <v>10.9809658</v>
      </c>
      <c r="Z1076" s="126" t="str">
        <f t="shared" si="624"/>
        <v>A+J=</v>
      </c>
      <c r="AA1076" s="118">
        <f t="shared" si="62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16"/>
        <v>45314</v>
      </c>
      <c r="B1077" s="113">
        <f t="shared" si="608"/>
        <v>45.6879262</v>
      </c>
      <c r="C1077" s="183">
        <f t="shared" si="626"/>
        <v>37.173711240196525</v>
      </c>
      <c r="D1077" s="114">
        <f t="shared" si="617"/>
        <v>6735.55</v>
      </c>
      <c r="E1077" s="115">
        <f t="shared" si="630"/>
        <v>6773.27</v>
      </c>
      <c r="F1077" s="116">
        <f t="shared" si="631"/>
        <v>45282</v>
      </c>
      <c r="G1077" s="117">
        <f t="shared" si="609"/>
        <v>5.6001365886972909E-3</v>
      </c>
      <c r="H1077" s="118">
        <f t="shared" si="622"/>
        <v>45342</v>
      </c>
      <c r="I1077" s="118">
        <f t="shared" si="610"/>
        <v>45342</v>
      </c>
      <c r="J1077" s="119">
        <f t="shared" si="618"/>
        <v>19</v>
      </c>
      <c r="K1077" s="119">
        <f t="shared" si="633"/>
        <v>1</v>
      </c>
      <c r="L1077" s="8">
        <f t="shared" si="619"/>
        <v>1.00029396</v>
      </c>
      <c r="M1077" s="120">
        <f t="shared" si="632"/>
        <v>1.00280046</v>
      </c>
      <c r="N1077" s="120">
        <f t="shared" si="627"/>
        <v>1.2282363541176975</v>
      </c>
      <c r="O1077" s="113">
        <f t="shared" si="629"/>
        <v>1.2285974</v>
      </c>
      <c r="P1077" s="113">
        <f t="shared" si="611"/>
        <v>45.67152497</v>
      </c>
      <c r="Q1077" s="167">
        <f t="shared" si="623"/>
        <v>0</v>
      </c>
      <c r="R1077" s="168">
        <f t="shared" si="620"/>
        <v>0</v>
      </c>
      <c r="S1077" s="113">
        <f t="shared" si="612"/>
        <v>0</v>
      </c>
      <c r="T1077" s="123">
        <f t="shared" si="621"/>
        <v>9.4700000000000006E-2</v>
      </c>
      <c r="U1077" s="121">
        <f t="shared" si="628"/>
        <v>1</v>
      </c>
      <c r="V1077" s="121">
        <v>252</v>
      </c>
      <c r="W1077" s="120">
        <f t="shared" si="613"/>
        <v>1.000359113</v>
      </c>
      <c r="X1077" s="113">
        <f t="shared" si="614"/>
        <v>1.6401229999999999E-2</v>
      </c>
      <c r="Y1077" s="113">
        <f t="shared" si="615"/>
        <v>0</v>
      </c>
      <c r="Z1077" s="126" t="str">
        <f t="shared" si="624"/>
        <v>A+J=</v>
      </c>
      <c r="AA1077" s="118">
        <f t="shared" si="62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16"/>
        <v>45315</v>
      </c>
      <c r="B1078" s="113">
        <f t="shared" si="608"/>
        <v>45.717768680000006</v>
      </c>
      <c r="C1078" s="183">
        <f t="shared" si="626"/>
        <v>37.173711240196525</v>
      </c>
      <c r="D1078" s="114">
        <f t="shared" si="617"/>
        <v>6735.55</v>
      </c>
      <c r="E1078" s="115">
        <f t="shared" si="630"/>
        <v>6773.27</v>
      </c>
      <c r="F1078" s="116">
        <f t="shared" si="631"/>
        <v>45282</v>
      </c>
      <c r="G1078" s="117">
        <f t="shared" si="609"/>
        <v>5.6001365886972909E-3</v>
      </c>
      <c r="H1078" s="118">
        <f t="shared" si="622"/>
        <v>45342</v>
      </c>
      <c r="I1078" s="118">
        <f t="shared" si="610"/>
        <v>45342</v>
      </c>
      <c r="J1078" s="119">
        <f t="shared" si="618"/>
        <v>19</v>
      </c>
      <c r="K1078" s="119">
        <f t="shared" si="633"/>
        <v>2</v>
      </c>
      <c r="L1078" s="8">
        <f t="shared" si="619"/>
        <v>1.00058801</v>
      </c>
      <c r="M1078" s="120">
        <f t="shared" si="632"/>
        <v>1.00280046</v>
      </c>
      <c r="N1078" s="120">
        <f t="shared" si="627"/>
        <v>1.2282363541176975</v>
      </c>
      <c r="O1078" s="113">
        <f t="shared" si="629"/>
        <v>1.2289585599999999</v>
      </c>
      <c r="P1078" s="113">
        <f t="shared" si="611"/>
        <v>45.684950630000003</v>
      </c>
      <c r="Q1078" s="167">
        <f t="shared" si="623"/>
        <v>0</v>
      </c>
      <c r="R1078" s="168">
        <f t="shared" si="620"/>
        <v>0</v>
      </c>
      <c r="S1078" s="113">
        <f t="shared" si="612"/>
        <v>0</v>
      </c>
      <c r="T1078" s="123">
        <f t="shared" si="621"/>
        <v>9.4700000000000006E-2</v>
      </c>
      <c r="U1078" s="121">
        <f t="shared" si="628"/>
        <v>2</v>
      </c>
      <c r="V1078" s="121">
        <v>252</v>
      </c>
      <c r="W1078" s="120">
        <f t="shared" si="613"/>
        <v>1.0007183559999999</v>
      </c>
      <c r="X1078" s="113">
        <f t="shared" si="614"/>
        <v>3.2818050000000001E-2</v>
      </c>
      <c r="Y1078" s="113">
        <f t="shared" si="615"/>
        <v>0</v>
      </c>
      <c r="Z1078" s="126" t="str">
        <f t="shared" si="624"/>
        <v>A+J=</v>
      </c>
      <c r="AA1078" s="118">
        <f t="shared" si="62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16"/>
        <v>45316</v>
      </c>
      <c r="B1079" s="113">
        <f t="shared" si="608"/>
        <v>45.747631120000001</v>
      </c>
      <c r="C1079" s="183">
        <f t="shared" si="626"/>
        <v>37.173711240196525</v>
      </c>
      <c r="D1079" s="114">
        <f t="shared" si="617"/>
        <v>6735.55</v>
      </c>
      <c r="E1079" s="115">
        <f t="shared" si="630"/>
        <v>6773.27</v>
      </c>
      <c r="F1079" s="116">
        <f t="shared" si="631"/>
        <v>45282</v>
      </c>
      <c r="G1079" s="117">
        <f t="shared" si="609"/>
        <v>5.6001365886972909E-3</v>
      </c>
      <c r="H1079" s="118">
        <f t="shared" si="622"/>
        <v>45342</v>
      </c>
      <c r="I1079" s="118">
        <f t="shared" si="610"/>
        <v>45342</v>
      </c>
      <c r="J1079" s="119">
        <f t="shared" si="618"/>
        <v>19</v>
      </c>
      <c r="K1079" s="119">
        <f t="shared" si="633"/>
        <v>3</v>
      </c>
      <c r="L1079" s="8">
        <f t="shared" si="619"/>
        <v>1.00088215</v>
      </c>
      <c r="M1079" s="120">
        <f t="shared" si="632"/>
        <v>1.00280046</v>
      </c>
      <c r="N1079" s="120">
        <f t="shared" si="627"/>
        <v>1.2282363541176975</v>
      </c>
      <c r="O1079" s="113">
        <f t="shared" si="629"/>
        <v>1.2293198400000001</v>
      </c>
      <c r="P1079" s="113">
        <f t="shared" si="611"/>
        <v>45.698380749999998</v>
      </c>
      <c r="Q1079" s="167">
        <f t="shared" si="623"/>
        <v>0</v>
      </c>
      <c r="R1079" s="168">
        <f t="shared" si="620"/>
        <v>0</v>
      </c>
      <c r="S1079" s="113">
        <f t="shared" si="612"/>
        <v>0</v>
      </c>
      <c r="T1079" s="123">
        <f t="shared" si="621"/>
        <v>9.4700000000000006E-2</v>
      </c>
      <c r="U1079" s="121">
        <f t="shared" si="628"/>
        <v>3</v>
      </c>
      <c r="V1079" s="121">
        <v>252</v>
      </c>
      <c r="W1079" s="120">
        <f t="shared" si="613"/>
        <v>1.001077727</v>
      </c>
      <c r="X1079" s="113">
        <f t="shared" si="614"/>
        <v>4.9250370000000002E-2</v>
      </c>
      <c r="Y1079" s="113">
        <f t="shared" si="615"/>
        <v>0</v>
      </c>
      <c r="Z1079" s="126" t="str">
        <f t="shared" si="624"/>
        <v>A+J=</v>
      </c>
      <c r="AA1079" s="118">
        <f t="shared" si="62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16"/>
        <v>45317</v>
      </c>
      <c r="B1080" s="113">
        <f t="shared" si="608"/>
        <v>45.7775125</v>
      </c>
      <c r="C1080" s="183">
        <f t="shared" si="626"/>
        <v>37.173711240196525</v>
      </c>
      <c r="D1080" s="114">
        <f t="shared" si="617"/>
        <v>6735.55</v>
      </c>
      <c r="E1080" s="115">
        <f t="shared" si="630"/>
        <v>6773.27</v>
      </c>
      <c r="F1080" s="116">
        <f t="shared" si="631"/>
        <v>45282</v>
      </c>
      <c r="G1080" s="117">
        <f t="shared" si="609"/>
        <v>5.6001365886972909E-3</v>
      </c>
      <c r="H1080" s="118">
        <f t="shared" si="622"/>
        <v>45342</v>
      </c>
      <c r="I1080" s="118">
        <f t="shared" si="610"/>
        <v>45342</v>
      </c>
      <c r="J1080" s="119">
        <f t="shared" si="618"/>
        <v>19</v>
      </c>
      <c r="K1080" s="119">
        <f t="shared" si="633"/>
        <v>4</v>
      </c>
      <c r="L1080" s="8">
        <f t="shared" si="619"/>
        <v>1.00117637</v>
      </c>
      <c r="M1080" s="120">
        <f t="shared" si="632"/>
        <v>1.00280046</v>
      </c>
      <c r="N1080" s="120">
        <f t="shared" si="627"/>
        <v>1.2282363541176975</v>
      </c>
      <c r="O1080" s="113">
        <f t="shared" si="629"/>
        <v>1.2296812100000001</v>
      </c>
      <c r="P1080" s="113">
        <f t="shared" si="611"/>
        <v>45.71181421</v>
      </c>
      <c r="Q1080" s="167">
        <f t="shared" si="623"/>
        <v>0</v>
      </c>
      <c r="R1080" s="168">
        <f t="shared" si="620"/>
        <v>0</v>
      </c>
      <c r="S1080" s="113">
        <f t="shared" si="612"/>
        <v>0</v>
      </c>
      <c r="T1080" s="123">
        <f t="shared" si="621"/>
        <v>9.4700000000000006E-2</v>
      </c>
      <c r="U1080" s="121">
        <f t="shared" si="628"/>
        <v>4</v>
      </c>
      <c r="V1080" s="121">
        <v>252</v>
      </c>
      <c r="W1080" s="120">
        <f t="shared" si="613"/>
        <v>1.0014372279999999</v>
      </c>
      <c r="X1080" s="113">
        <f t="shared" si="614"/>
        <v>6.5698290000000006E-2</v>
      </c>
      <c r="Y1080" s="113">
        <f t="shared" si="615"/>
        <v>0</v>
      </c>
      <c r="Z1080" s="126" t="str">
        <f t="shared" si="624"/>
        <v>A+J=</v>
      </c>
      <c r="AA1080" s="118">
        <f t="shared" si="62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16"/>
        <v>45318</v>
      </c>
      <c r="B1081" s="113">
        <f t="shared" si="608"/>
        <v>45.807413500000003</v>
      </c>
      <c r="C1081" s="183">
        <f t="shared" si="626"/>
        <v>37.173711240196525</v>
      </c>
      <c r="D1081" s="114">
        <f t="shared" si="617"/>
        <v>6735.55</v>
      </c>
      <c r="E1081" s="115">
        <f t="shared" si="630"/>
        <v>6773.27</v>
      </c>
      <c r="F1081" s="116">
        <f t="shared" si="631"/>
        <v>45282</v>
      </c>
      <c r="G1081" s="117">
        <f t="shared" si="609"/>
        <v>5.6001365886972909E-3</v>
      </c>
      <c r="H1081" s="118">
        <f t="shared" si="622"/>
        <v>45342</v>
      </c>
      <c r="I1081" s="118">
        <f t="shared" si="610"/>
        <v>45342</v>
      </c>
      <c r="J1081" s="119">
        <f t="shared" si="618"/>
        <v>19</v>
      </c>
      <c r="K1081" s="119">
        <f t="shared" si="633"/>
        <v>5</v>
      </c>
      <c r="L1081" s="8">
        <f t="shared" si="619"/>
        <v>1.0014706799999999</v>
      </c>
      <c r="M1081" s="120">
        <f t="shared" si="632"/>
        <v>1.00280046</v>
      </c>
      <c r="N1081" s="120">
        <f t="shared" si="627"/>
        <v>1.2282363541176975</v>
      </c>
      <c r="O1081" s="113">
        <f t="shared" si="629"/>
        <v>1.2300426900000001</v>
      </c>
      <c r="P1081" s="113">
        <f t="shared" si="611"/>
        <v>45.72525177</v>
      </c>
      <c r="Q1081" s="167">
        <f t="shared" si="623"/>
        <v>0</v>
      </c>
      <c r="R1081" s="168">
        <f t="shared" si="620"/>
        <v>0</v>
      </c>
      <c r="S1081" s="113">
        <f t="shared" si="612"/>
        <v>0</v>
      </c>
      <c r="T1081" s="123">
        <f t="shared" si="621"/>
        <v>9.4700000000000006E-2</v>
      </c>
      <c r="U1081" s="121">
        <f t="shared" si="628"/>
        <v>5</v>
      </c>
      <c r="V1081" s="121">
        <v>252</v>
      </c>
      <c r="W1081" s="120">
        <f t="shared" si="613"/>
        <v>1.001796857</v>
      </c>
      <c r="X1081" s="113">
        <f t="shared" si="614"/>
        <v>8.2161730000000002E-2</v>
      </c>
      <c r="Y1081" s="113">
        <f t="shared" si="615"/>
        <v>0</v>
      </c>
      <c r="Z1081" s="126" t="str">
        <f t="shared" si="624"/>
        <v>A+J=</v>
      </c>
      <c r="AA1081" s="118">
        <f t="shared" si="62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16"/>
        <v>45319</v>
      </c>
      <c r="B1082" s="113">
        <f t="shared" si="608"/>
        <v>45.807413500000003</v>
      </c>
      <c r="C1082" s="183">
        <f t="shared" si="626"/>
        <v>37.173711240196525</v>
      </c>
      <c r="D1082" s="114">
        <f t="shared" si="617"/>
        <v>6735.55</v>
      </c>
      <c r="E1082" s="115">
        <f t="shared" si="630"/>
        <v>6773.27</v>
      </c>
      <c r="F1082" s="116">
        <f t="shared" si="631"/>
        <v>45282</v>
      </c>
      <c r="G1082" s="117">
        <f t="shared" si="609"/>
        <v>5.6001365886972909E-3</v>
      </c>
      <c r="H1082" s="118">
        <f t="shared" si="622"/>
        <v>45342</v>
      </c>
      <c r="I1082" s="118">
        <f t="shared" si="610"/>
        <v>45342</v>
      </c>
      <c r="J1082" s="119">
        <f t="shared" si="618"/>
        <v>19</v>
      </c>
      <c r="K1082" s="119">
        <f t="shared" si="633"/>
        <v>5</v>
      </c>
      <c r="L1082" s="8">
        <f t="shared" si="619"/>
        <v>1.0014706799999999</v>
      </c>
      <c r="M1082" s="120">
        <f t="shared" si="632"/>
        <v>1.00280046</v>
      </c>
      <c r="N1082" s="120">
        <f t="shared" si="627"/>
        <v>1.2282363541176975</v>
      </c>
      <c r="O1082" s="113">
        <f t="shared" si="629"/>
        <v>1.2300426900000001</v>
      </c>
      <c r="P1082" s="113">
        <f t="shared" si="611"/>
        <v>45.72525177</v>
      </c>
      <c r="Q1082" s="167">
        <f t="shared" si="623"/>
        <v>0</v>
      </c>
      <c r="R1082" s="168">
        <f t="shared" si="620"/>
        <v>0</v>
      </c>
      <c r="S1082" s="113">
        <f t="shared" si="612"/>
        <v>0</v>
      </c>
      <c r="T1082" s="123">
        <f t="shared" si="621"/>
        <v>9.4700000000000006E-2</v>
      </c>
      <c r="U1082" s="121">
        <f t="shared" si="628"/>
        <v>5</v>
      </c>
      <c r="V1082" s="121">
        <v>252</v>
      </c>
      <c r="W1082" s="120">
        <f t="shared" si="613"/>
        <v>1.001796857</v>
      </c>
      <c r="X1082" s="113">
        <f t="shared" si="614"/>
        <v>8.2161730000000002E-2</v>
      </c>
      <c r="Y1082" s="113">
        <f t="shared" si="615"/>
        <v>0</v>
      </c>
      <c r="Z1082" s="126" t="str">
        <f t="shared" si="624"/>
        <v>A+J=</v>
      </c>
      <c r="AA1082" s="118">
        <f t="shared" si="62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16"/>
        <v>45320</v>
      </c>
      <c r="B1083" s="113">
        <f t="shared" si="608"/>
        <v>45.807413500000003</v>
      </c>
      <c r="C1083" s="183">
        <f t="shared" si="626"/>
        <v>37.173711240196525</v>
      </c>
      <c r="D1083" s="114">
        <f t="shared" si="617"/>
        <v>6735.55</v>
      </c>
      <c r="E1083" s="115">
        <f t="shared" si="630"/>
        <v>6773.27</v>
      </c>
      <c r="F1083" s="116">
        <f t="shared" si="631"/>
        <v>45282</v>
      </c>
      <c r="G1083" s="117">
        <f t="shared" si="609"/>
        <v>5.6001365886972909E-3</v>
      </c>
      <c r="H1083" s="118">
        <f t="shared" si="622"/>
        <v>45342</v>
      </c>
      <c r="I1083" s="118">
        <f t="shared" si="610"/>
        <v>45342</v>
      </c>
      <c r="J1083" s="119">
        <f t="shared" si="618"/>
        <v>19</v>
      </c>
      <c r="K1083" s="119">
        <f t="shared" si="633"/>
        <v>5</v>
      </c>
      <c r="L1083" s="8">
        <f t="shared" si="619"/>
        <v>1.0014706799999999</v>
      </c>
      <c r="M1083" s="120">
        <f t="shared" si="632"/>
        <v>1.00280046</v>
      </c>
      <c r="N1083" s="120">
        <f t="shared" si="627"/>
        <v>1.2282363541176975</v>
      </c>
      <c r="O1083" s="113">
        <f t="shared" si="629"/>
        <v>1.2300426900000001</v>
      </c>
      <c r="P1083" s="113">
        <f t="shared" si="611"/>
        <v>45.72525177</v>
      </c>
      <c r="Q1083" s="167">
        <f t="shared" si="623"/>
        <v>0</v>
      </c>
      <c r="R1083" s="168">
        <f t="shared" si="620"/>
        <v>0</v>
      </c>
      <c r="S1083" s="113">
        <f t="shared" si="612"/>
        <v>0</v>
      </c>
      <c r="T1083" s="123">
        <f t="shared" si="621"/>
        <v>9.4700000000000006E-2</v>
      </c>
      <c r="U1083" s="121">
        <f t="shared" si="628"/>
        <v>5</v>
      </c>
      <c r="V1083" s="121">
        <v>252</v>
      </c>
      <c r="W1083" s="120">
        <f t="shared" si="613"/>
        <v>1.001796857</v>
      </c>
      <c r="X1083" s="113">
        <f t="shared" si="614"/>
        <v>8.2161730000000002E-2</v>
      </c>
      <c r="Y1083" s="113">
        <f t="shared" si="615"/>
        <v>0</v>
      </c>
      <c r="Z1083" s="126" t="str">
        <f t="shared" si="624"/>
        <v>A+J=</v>
      </c>
      <c r="AA1083" s="118">
        <f t="shared" si="62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16"/>
        <v>45321</v>
      </c>
      <c r="B1084" s="113">
        <f t="shared" si="608"/>
        <v>45.837334200000001</v>
      </c>
      <c r="C1084" s="183">
        <f t="shared" si="626"/>
        <v>37.173711240196525</v>
      </c>
      <c r="D1084" s="114">
        <f t="shared" si="617"/>
        <v>6735.55</v>
      </c>
      <c r="E1084" s="115">
        <f t="shared" si="630"/>
        <v>6773.27</v>
      </c>
      <c r="F1084" s="116">
        <f t="shared" si="631"/>
        <v>45282</v>
      </c>
      <c r="G1084" s="117">
        <f t="shared" si="609"/>
        <v>5.6001365886972909E-3</v>
      </c>
      <c r="H1084" s="118">
        <f t="shared" si="622"/>
        <v>45342</v>
      </c>
      <c r="I1084" s="118">
        <f t="shared" si="610"/>
        <v>45342</v>
      </c>
      <c r="J1084" s="119">
        <f t="shared" si="618"/>
        <v>19</v>
      </c>
      <c r="K1084" s="119">
        <f t="shared" si="633"/>
        <v>6</v>
      </c>
      <c r="L1084" s="8">
        <f t="shared" si="619"/>
        <v>1.00176508</v>
      </c>
      <c r="M1084" s="120">
        <f t="shared" si="632"/>
        <v>1.00280046</v>
      </c>
      <c r="N1084" s="120">
        <f t="shared" si="627"/>
        <v>1.2282363541176975</v>
      </c>
      <c r="O1084" s="113">
        <f t="shared" si="629"/>
        <v>1.2304042799999999</v>
      </c>
      <c r="P1084" s="113">
        <f t="shared" si="611"/>
        <v>45.738693410000003</v>
      </c>
      <c r="Q1084" s="167">
        <f t="shared" si="623"/>
        <v>0</v>
      </c>
      <c r="R1084" s="168">
        <f t="shared" si="620"/>
        <v>0</v>
      </c>
      <c r="S1084" s="113">
        <f t="shared" si="612"/>
        <v>0</v>
      </c>
      <c r="T1084" s="123">
        <f t="shared" si="621"/>
        <v>9.4700000000000006E-2</v>
      </c>
      <c r="U1084" s="121">
        <f t="shared" si="628"/>
        <v>6</v>
      </c>
      <c r="V1084" s="121">
        <v>252</v>
      </c>
      <c r="W1084" s="120">
        <f t="shared" si="613"/>
        <v>1.0021566159999999</v>
      </c>
      <c r="X1084" s="113">
        <f t="shared" si="614"/>
        <v>9.8640790000000006E-2</v>
      </c>
      <c r="Y1084" s="113">
        <f t="shared" si="615"/>
        <v>0</v>
      </c>
      <c r="Z1084" s="126" t="str">
        <f t="shared" si="624"/>
        <v>A+J=</v>
      </c>
      <c r="AA1084" s="118">
        <f t="shared" si="62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16"/>
        <v>45322</v>
      </c>
      <c r="B1085" s="113">
        <f t="shared" si="608"/>
        <v>45.867274950000002</v>
      </c>
      <c r="C1085" s="183">
        <f t="shared" si="626"/>
        <v>37.173711240196525</v>
      </c>
      <c r="D1085" s="114">
        <f t="shared" si="617"/>
        <v>6735.55</v>
      </c>
      <c r="E1085" s="115">
        <f t="shared" si="630"/>
        <v>6773.27</v>
      </c>
      <c r="F1085" s="116">
        <f t="shared" si="631"/>
        <v>45282</v>
      </c>
      <c r="G1085" s="117">
        <f t="shared" si="609"/>
        <v>5.6001365886972909E-3</v>
      </c>
      <c r="H1085" s="118">
        <f t="shared" si="622"/>
        <v>45342</v>
      </c>
      <c r="I1085" s="118">
        <f t="shared" si="610"/>
        <v>45342</v>
      </c>
      <c r="J1085" s="119">
        <f t="shared" si="618"/>
        <v>19</v>
      </c>
      <c r="K1085" s="119">
        <f t="shared" si="633"/>
        <v>7</v>
      </c>
      <c r="L1085" s="8">
        <f t="shared" si="619"/>
        <v>1.0020595699999999</v>
      </c>
      <c r="M1085" s="120">
        <f t="shared" si="632"/>
        <v>1.00280046</v>
      </c>
      <c r="N1085" s="120">
        <f t="shared" si="627"/>
        <v>1.2282363541176975</v>
      </c>
      <c r="O1085" s="113">
        <f t="shared" si="629"/>
        <v>1.2307659900000001</v>
      </c>
      <c r="P1085" s="113">
        <f t="shared" si="611"/>
        <v>45.752139509999999</v>
      </c>
      <c r="Q1085" s="167">
        <f t="shared" si="623"/>
        <v>0</v>
      </c>
      <c r="R1085" s="168">
        <f t="shared" si="620"/>
        <v>0</v>
      </c>
      <c r="S1085" s="113">
        <f t="shared" si="612"/>
        <v>0</v>
      </c>
      <c r="T1085" s="123">
        <f t="shared" si="621"/>
        <v>9.4700000000000006E-2</v>
      </c>
      <c r="U1085" s="121">
        <f t="shared" si="628"/>
        <v>7</v>
      </c>
      <c r="V1085" s="121">
        <v>252</v>
      </c>
      <c r="W1085" s="120">
        <f t="shared" si="613"/>
        <v>1.0025165039999999</v>
      </c>
      <c r="X1085" s="113">
        <f t="shared" si="614"/>
        <v>0.11513544000000001</v>
      </c>
      <c r="Y1085" s="113">
        <f t="shared" si="615"/>
        <v>0</v>
      </c>
      <c r="Z1085" s="126" t="str">
        <f t="shared" si="624"/>
        <v>A+J=</v>
      </c>
      <c r="AA1085" s="118">
        <f t="shared" si="62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16"/>
        <v>45323</v>
      </c>
      <c r="B1086" s="113">
        <f t="shared" si="608"/>
        <v>45.89723463</v>
      </c>
      <c r="C1086" s="183">
        <f t="shared" si="626"/>
        <v>37.173711240196525</v>
      </c>
      <c r="D1086" s="114">
        <f t="shared" si="617"/>
        <v>6735.55</v>
      </c>
      <c r="E1086" s="115">
        <f t="shared" si="630"/>
        <v>6773.27</v>
      </c>
      <c r="F1086" s="116">
        <f t="shared" si="631"/>
        <v>45282</v>
      </c>
      <c r="G1086" s="117">
        <f t="shared" si="609"/>
        <v>5.6001365886972909E-3</v>
      </c>
      <c r="H1086" s="118">
        <f t="shared" si="622"/>
        <v>45342</v>
      </c>
      <c r="I1086" s="118">
        <f t="shared" si="610"/>
        <v>45342</v>
      </c>
      <c r="J1086" s="119">
        <f t="shared" si="618"/>
        <v>19</v>
      </c>
      <c r="K1086" s="119">
        <f t="shared" si="633"/>
        <v>8</v>
      </c>
      <c r="L1086" s="8">
        <f t="shared" si="619"/>
        <v>1.00235414</v>
      </c>
      <c r="M1086" s="120">
        <f t="shared" si="632"/>
        <v>1.00280046</v>
      </c>
      <c r="N1086" s="120">
        <f t="shared" si="627"/>
        <v>1.2282363541176975</v>
      </c>
      <c r="O1086" s="113">
        <f t="shared" si="629"/>
        <v>1.2311277899999999</v>
      </c>
      <c r="P1086" s="113">
        <f t="shared" si="611"/>
        <v>45.765588960000002</v>
      </c>
      <c r="Q1086" s="167">
        <f t="shared" si="623"/>
        <v>0</v>
      </c>
      <c r="R1086" s="168">
        <f t="shared" si="620"/>
        <v>0</v>
      </c>
      <c r="S1086" s="113">
        <f t="shared" si="612"/>
        <v>0</v>
      </c>
      <c r="T1086" s="123">
        <f t="shared" si="621"/>
        <v>9.4700000000000006E-2</v>
      </c>
      <c r="U1086" s="121">
        <f t="shared" si="628"/>
        <v>8</v>
      </c>
      <c r="V1086" s="121">
        <v>252</v>
      </c>
      <c r="W1086" s="120">
        <f t="shared" si="613"/>
        <v>1.0028765209999999</v>
      </c>
      <c r="X1086" s="113">
        <f t="shared" si="614"/>
        <v>0.13164566999999999</v>
      </c>
      <c r="Y1086" s="113">
        <f t="shared" si="615"/>
        <v>0</v>
      </c>
      <c r="Z1086" s="126" t="str">
        <f t="shared" si="624"/>
        <v>A+J=</v>
      </c>
      <c r="AA1086" s="118">
        <f t="shared" si="62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16"/>
        <v>45324</v>
      </c>
      <c r="B1087" s="113">
        <f t="shared" si="608"/>
        <v>45.927213690000002</v>
      </c>
      <c r="C1087" s="183">
        <f t="shared" si="626"/>
        <v>37.173711240196525</v>
      </c>
      <c r="D1087" s="114">
        <f t="shared" si="617"/>
        <v>6735.55</v>
      </c>
      <c r="E1087" s="115">
        <f t="shared" si="630"/>
        <v>6773.27</v>
      </c>
      <c r="F1087" s="116">
        <f t="shared" si="631"/>
        <v>45282</v>
      </c>
      <c r="G1087" s="117">
        <f t="shared" si="609"/>
        <v>5.6001365886972909E-3</v>
      </c>
      <c r="H1087" s="118">
        <f t="shared" si="622"/>
        <v>45342</v>
      </c>
      <c r="I1087" s="118">
        <f t="shared" si="610"/>
        <v>45342</v>
      </c>
      <c r="J1087" s="119">
        <f t="shared" si="618"/>
        <v>19</v>
      </c>
      <c r="K1087" s="119">
        <f t="shared" si="633"/>
        <v>9</v>
      </c>
      <c r="L1087" s="8">
        <f t="shared" si="619"/>
        <v>1.0026487900000001</v>
      </c>
      <c r="M1087" s="120">
        <f t="shared" si="632"/>
        <v>1.00280046</v>
      </c>
      <c r="N1087" s="120">
        <f t="shared" si="627"/>
        <v>1.2282363541176975</v>
      </c>
      <c r="O1087" s="113">
        <f t="shared" si="629"/>
        <v>1.2314896900000001</v>
      </c>
      <c r="P1087" s="113">
        <f t="shared" si="611"/>
        <v>45.779042130000001</v>
      </c>
      <c r="Q1087" s="167">
        <f t="shared" si="623"/>
        <v>0</v>
      </c>
      <c r="R1087" s="168">
        <f t="shared" si="620"/>
        <v>0</v>
      </c>
      <c r="S1087" s="113">
        <f t="shared" si="612"/>
        <v>0</v>
      </c>
      <c r="T1087" s="123">
        <f t="shared" si="621"/>
        <v>9.4700000000000006E-2</v>
      </c>
      <c r="U1087" s="121">
        <f t="shared" si="628"/>
        <v>9</v>
      </c>
      <c r="V1087" s="121">
        <v>252</v>
      </c>
      <c r="W1087" s="120">
        <f t="shared" si="613"/>
        <v>1.003236668</v>
      </c>
      <c r="X1087" s="113">
        <f t="shared" si="614"/>
        <v>0.14817156000000001</v>
      </c>
      <c r="Y1087" s="113">
        <f t="shared" si="615"/>
        <v>0</v>
      </c>
      <c r="Z1087" s="126" t="str">
        <f t="shared" si="624"/>
        <v>A+J=</v>
      </c>
      <c r="AA1087" s="118">
        <f t="shared" si="62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16"/>
        <v>45325</v>
      </c>
      <c r="B1088" s="113">
        <f t="shared" si="608"/>
        <v>45.957212800000001</v>
      </c>
      <c r="C1088" s="183">
        <f t="shared" si="626"/>
        <v>37.173711240196525</v>
      </c>
      <c r="D1088" s="114">
        <f t="shared" si="617"/>
        <v>6735.55</v>
      </c>
      <c r="E1088" s="115">
        <f t="shared" si="630"/>
        <v>6773.27</v>
      </c>
      <c r="F1088" s="116">
        <f t="shared" si="631"/>
        <v>45282</v>
      </c>
      <c r="G1088" s="117">
        <f t="shared" si="609"/>
        <v>5.6001365886972909E-3</v>
      </c>
      <c r="H1088" s="118">
        <f t="shared" si="622"/>
        <v>45342</v>
      </c>
      <c r="I1088" s="118">
        <f t="shared" si="610"/>
        <v>45342</v>
      </c>
      <c r="J1088" s="119">
        <f t="shared" si="618"/>
        <v>19</v>
      </c>
      <c r="K1088" s="119">
        <f t="shared" si="633"/>
        <v>10</v>
      </c>
      <c r="L1088" s="8">
        <f t="shared" si="619"/>
        <v>1.00294354</v>
      </c>
      <c r="M1088" s="120">
        <f t="shared" si="632"/>
        <v>1.00280046</v>
      </c>
      <c r="N1088" s="120">
        <f t="shared" si="627"/>
        <v>1.2282363541176975</v>
      </c>
      <c r="O1088" s="113">
        <f t="shared" si="629"/>
        <v>1.2318517099999999</v>
      </c>
      <c r="P1088" s="113">
        <f t="shared" si="611"/>
        <v>45.792499749999998</v>
      </c>
      <c r="Q1088" s="167">
        <f t="shared" si="623"/>
        <v>0</v>
      </c>
      <c r="R1088" s="168">
        <f t="shared" si="620"/>
        <v>0</v>
      </c>
      <c r="S1088" s="113">
        <f t="shared" si="612"/>
        <v>0</v>
      </c>
      <c r="T1088" s="123">
        <f t="shared" si="621"/>
        <v>9.4700000000000006E-2</v>
      </c>
      <c r="U1088" s="121">
        <f t="shared" si="628"/>
        <v>10</v>
      </c>
      <c r="V1088" s="121">
        <v>252</v>
      </c>
      <c r="W1088" s="120">
        <f t="shared" si="613"/>
        <v>1.0035969440000001</v>
      </c>
      <c r="X1088" s="113">
        <f t="shared" si="614"/>
        <v>0.16471305</v>
      </c>
      <c r="Y1088" s="113">
        <f t="shared" si="615"/>
        <v>0</v>
      </c>
      <c r="Z1088" s="126" t="str">
        <f t="shared" si="624"/>
        <v>A+J=</v>
      </c>
      <c r="AA1088" s="118">
        <f t="shared" si="62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16"/>
        <v>45326</v>
      </c>
      <c r="B1089" s="113">
        <f t="shared" si="608"/>
        <v>45.957212800000001</v>
      </c>
      <c r="C1089" s="183">
        <f t="shared" si="626"/>
        <v>37.173711240196525</v>
      </c>
      <c r="D1089" s="114">
        <f t="shared" si="617"/>
        <v>6735.55</v>
      </c>
      <c r="E1089" s="115">
        <f t="shared" si="630"/>
        <v>6773.27</v>
      </c>
      <c r="F1089" s="116">
        <f t="shared" si="631"/>
        <v>45282</v>
      </c>
      <c r="G1089" s="117">
        <f t="shared" si="609"/>
        <v>5.6001365886972909E-3</v>
      </c>
      <c r="H1089" s="118">
        <f t="shared" si="622"/>
        <v>45342</v>
      </c>
      <c r="I1089" s="118">
        <f t="shared" si="610"/>
        <v>45342</v>
      </c>
      <c r="J1089" s="119">
        <f t="shared" si="618"/>
        <v>19</v>
      </c>
      <c r="K1089" s="119">
        <f t="shared" si="633"/>
        <v>10</v>
      </c>
      <c r="L1089" s="8">
        <f t="shared" si="619"/>
        <v>1.00294354</v>
      </c>
      <c r="M1089" s="120">
        <f t="shared" si="632"/>
        <v>1.00280046</v>
      </c>
      <c r="N1089" s="120">
        <f t="shared" si="627"/>
        <v>1.2282363541176975</v>
      </c>
      <c r="O1089" s="113">
        <f t="shared" si="629"/>
        <v>1.2318517099999999</v>
      </c>
      <c r="P1089" s="113">
        <f t="shared" si="611"/>
        <v>45.792499749999998</v>
      </c>
      <c r="Q1089" s="167">
        <f t="shared" si="623"/>
        <v>0</v>
      </c>
      <c r="R1089" s="168">
        <f t="shared" si="620"/>
        <v>0</v>
      </c>
      <c r="S1089" s="113">
        <f t="shared" si="612"/>
        <v>0</v>
      </c>
      <c r="T1089" s="123">
        <f t="shared" si="621"/>
        <v>9.4700000000000006E-2</v>
      </c>
      <c r="U1089" s="121">
        <f t="shared" si="628"/>
        <v>10</v>
      </c>
      <c r="V1089" s="121">
        <v>252</v>
      </c>
      <c r="W1089" s="120">
        <f t="shared" si="613"/>
        <v>1.0035969440000001</v>
      </c>
      <c r="X1089" s="113">
        <f t="shared" si="614"/>
        <v>0.16471305</v>
      </c>
      <c r="Y1089" s="113">
        <f t="shared" si="615"/>
        <v>0</v>
      </c>
      <c r="Z1089" s="126" t="str">
        <f t="shared" si="624"/>
        <v>A+J=</v>
      </c>
      <c r="AA1089" s="118">
        <f t="shared" si="62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16"/>
        <v>45327</v>
      </c>
      <c r="B1090" s="113">
        <f t="shared" si="608"/>
        <v>45.957212800000001</v>
      </c>
      <c r="C1090" s="183">
        <f t="shared" si="626"/>
        <v>37.173711240196525</v>
      </c>
      <c r="D1090" s="114">
        <f t="shared" si="617"/>
        <v>6735.55</v>
      </c>
      <c r="E1090" s="115">
        <f t="shared" si="630"/>
        <v>6773.27</v>
      </c>
      <c r="F1090" s="116">
        <f t="shared" si="631"/>
        <v>45282</v>
      </c>
      <c r="G1090" s="117">
        <f t="shared" si="609"/>
        <v>5.6001365886972909E-3</v>
      </c>
      <c r="H1090" s="118">
        <f t="shared" si="622"/>
        <v>45342</v>
      </c>
      <c r="I1090" s="118">
        <f t="shared" si="610"/>
        <v>45342</v>
      </c>
      <c r="J1090" s="119">
        <f t="shared" si="618"/>
        <v>19</v>
      </c>
      <c r="K1090" s="119">
        <f t="shared" si="633"/>
        <v>10</v>
      </c>
      <c r="L1090" s="8">
        <f t="shared" si="619"/>
        <v>1.00294354</v>
      </c>
      <c r="M1090" s="120">
        <f t="shared" si="632"/>
        <v>1.00280046</v>
      </c>
      <c r="N1090" s="120">
        <f t="shared" si="627"/>
        <v>1.2282363541176975</v>
      </c>
      <c r="O1090" s="113">
        <f t="shared" si="629"/>
        <v>1.2318517099999999</v>
      </c>
      <c r="P1090" s="113">
        <f t="shared" si="611"/>
        <v>45.792499749999998</v>
      </c>
      <c r="Q1090" s="167">
        <f t="shared" si="623"/>
        <v>0</v>
      </c>
      <c r="R1090" s="168">
        <f t="shared" si="620"/>
        <v>0</v>
      </c>
      <c r="S1090" s="113">
        <f t="shared" si="612"/>
        <v>0</v>
      </c>
      <c r="T1090" s="123">
        <f t="shared" si="621"/>
        <v>9.4700000000000006E-2</v>
      </c>
      <c r="U1090" s="121">
        <f t="shared" si="628"/>
        <v>10</v>
      </c>
      <c r="V1090" s="121">
        <v>252</v>
      </c>
      <c r="W1090" s="120">
        <f t="shared" si="613"/>
        <v>1.0035969440000001</v>
      </c>
      <c r="X1090" s="113">
        <f t="shared" si="614"/>
        <v>0.16471305</v>
      </c>
      <c r="Y1090" s="113">
        <f t="shared" si="615"/>
        <v>0</v>
      </c>
      <c r="Z1090" s="126" t="str">
        <f t="shared" si="624"/>
        <v>A+J=</v>
      </c>
      <c r="AA1090" s="118">
        <f t="shared" si="62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16"/>
        <v>45328</v>
      </c>
      <c r="B1091" s="113">
        <f t="shared" si="608"/>
        <v>45.987231269999995</v>
      </c>
      <c r="C1091" s="183">
        <f t="shared" si="626"/>
        <v>37.173711240196525</v>
      </c>
      <c r="D1091" s="114">
        <f t="shared" si="617"/>
        <v>6735.55</v>
      </c>
      <c r="E1091" s="115">
        <f t="shared" si="630"/>
        <v>6773.27</v>
      </c>
      <c r="F1091" s="116">
        <f t="shared" si="631"/>
        <v>45282</v>
      </c>
      <c r="G1091" s="117">
        <f t="shared" si="609"/>
        <v>5.6001365886972909E-3</v>
      </c>
      <c r="H1091" s="118">
        <f t="shared" si="622"/>
        <v>45342</v>
      </c>
      <c r="I1091" s="118">
        <f t="shared" si="610"/>
        <v>45342</v>
      </c>
      <c r="J1091" s="119">
        <f t="shared" si="618"/>
        <v>19</v>
      </c>
      <c r="K1091" s="119">
        <f t="shared" si="633"/>
        <v>11</v>
      </c>
      <c r="L1091" s="8">
        <f t="shared" si="619"/>
        <v>1.00323837</v>
      </c>
      <c r="M1091" s="120">
        <f t="shared" si="632"/>
        <v>1.00280046</v>
      </c>
      <c r="N1091" s="120">
        <f t="shared" si="627"/>
        <v>1.2282363541176975</v>
      </c>
      <c r="O1091" s="113">
        <f t="shared" si="629"/>
        <v>1.2322138300000001</v>
      </c>
      <c r="P1091" s="113">
        <f t="shared" si="611"/>
        <v>45.805961099999998</v>
      </c>
      <c r="Q1091" s="167">
        <f t="shared" si="623"/>
        <v>0</v>
      </c>
      <c r="R1091" s="168">
        <f t="shared" si="620"/>
        <v>0</v>
      </c>
      <c r="S1091" s="113">
        <f t="shared" si="612"/>
        <v>0</v>
      </c>
      <c r="T1091" s="123">
        <f t="shared" si="621"/>
        <v>9.4700000000000006E-2</v>
      </c>
      <c r="U1091" s="121">
        <f t="shared" si="628"/>
        <v>11</v>
      </c>
      <c r="V1091" s="121">
        <v>252</v>
      </c>
      <c r="W1091" s="120">
        <f t="shared" si="613"/>
        <v>1.003957349</v>
      </c>
      <c r="X1091" s="113">
        <f t="shared" si="614"/>
        <v>0.18127017000000001</v>
      </c>
      <c r="Y1091" s="113">
        <f t="shared" si="615"/>
        <v>0</v>
      </c>
      <c r="Z1091" s="126" t="str">
        <f t="shared" si="624"/>
        <v>A+J=</v>
      </c>
      <c r="AA1091" s="118">
        <f t="shared" si="62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16"/>
        <v>45329</v>
      </c>
      <c r="B1092" s="113">
        <f t="shared" si="608"/>
        <v>46.017269079999998</v>
      </c>
      <c r="C1092" s="183">
        <f t="shared" si="626"/>
        <v>37.173711240196525</v>
      </c>
      <c r="D1092" s="114">
        <f t="shared" si="617"/>
        <v>6735.55</v>
      </c>
      <c r="E1092" s="115">
        <f t="shared" si="630"/>
        <v>6773.27</v>
      </c>
      <c r="F1092" s="116">
        <f t="shared" si="631"/>
        <v>45282</v>
      </c>
      <c r="G1092" s="117">
        <f t="shared" si="609"/>
        <v>5.6001365886972909E-3</v>
      </c>
      <c r="H1092" s="118">
        <f t="shared" si="622"/>
        <v>45342</v>
      </c>
      <c r="I1092" s="118">
        <f t="shared" si="610"/>
        <v>45342</v>
      </c>
      <c r="J1092" s="119">
        <f t="shared" si="618"/>
        <v>19</v>
      </c>
      <c r="K1092" s="119">
        <f t="shared" si="633"/>
        <v>12</v>
      </c>
      <c r="L1092" s="8">
        <f t="shared" si="619"/>
        <v>1.0035332800000001</v>
      </c>
      <c r="M1092" s="120">
        <f t="shared" si="632"/>
        <v>1.00280046</v>
      </c>
      <c r="N1092" s="120">
        <f t="shared" si="627"/>
        <v>1.2282363541176975</v>
      </c>
      <c r="O1092" s="113">
        <f t="shared" si="629"/>
        <v>1.23257605</v>
      </c>
      <c r="P1092" s="113">
        <f t="shared" si="611"/>
        <v>45.819426159999999</v>
      </c>
      <c r="Q1092" s="167">
        <f t="shared" si="623"/>
        <v>0</v>
      </c>
      <c r="R1092" s="168">
        <f t="shared" si="620"/>
        <v>0</v>
      </c>
      <c r="S1092" s="113">
        <f t="shared" si="612"/>
        <v>0</v>
      </c>
      <c r="T1092" s="123">
        <f t="shared" si="621"/>
        <v>9.4700000000000006E-2</v>
      </c>
      <c r="U1092" s="121">
        <f t="shared" si="628"/>
        <v>12</v>
      </c>
      <c r="V1092" s="121">
        <v>252</v>
      </c>
      <c r="W1092" s="120">
        <f t="shared" si="613"/>
        <v>1.0043178829999999</v>
      </c>
      <c r="X1092" s="113">
        <f t="shared" si="614"/>
        <v>0.19784292000000001</v>
      </c>
      <c r="Y1092" s="113">
        <f t="shared" si="615"/>
        <v>0</v>
      </c>
      <c r="Z1092" s="126" t="str">
        <f t="shared" si="624"/>
        <v>A+J=</v>
      </c>
      <c r="AA1092" s="118">
        <f t="shared" si="62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16"/>
        <v>45330</v>
      </c>
      <c r="B1093" s="113">
        <f t="shared" si="608"/>
        <v>46.047327080000002</v>
      </c>
      <c r="C1093" s="183">
        <f t="shared" si="626"/>
        <v>37.173711240196525</v>
      </c>
      <c r="D1093" s="114">
        <f t="shared" si="617"/>
        <v>6735.55</v>
      </c>
      <c r="E1093" s="115">
        <f t="shared" si="630"/>
        <v>6773.27</v>
      </c>
      <c r="F1093" s="116">
        <f t="shared" si="631"/>
        <v>45282</v>
      </c>
      <c r="G1093" s="117">
        <f t="shared" si="609"/>
        <v>5.6001365886972909E-3</v>
      </c>
      <c r="H1093" s="118">
        <f t="shared" si="622"/>
        <v>45342</v>
      </c>
      <c r="I1093" s="118">
        <f t="shared" si="610"/>
        <v>45342</v>
      </c>
      <c r="J1093" s="119">
        <f t="shared" si="618"/>
        <v>19</v>
      </c>
      <c r="K1093" s="119">
        <f t="shared" si="633"/>
        <v>13</v>
      </c>
      <c r="L1093" s="8">
        <f t="shared" si="619"/>
        <v>1.00382829</v>
      </c>
      <c r="M1093" s="120">
        <f t="shared" si="632"/>
        <v>1.00280046</v>
      </c>
      <c r="N1093" s="120">
        <f t="shared" si="627"/>
        <v>1.2282363541176975</v>
      </c>
      <c r="O1093" s="113">
        <f t="shared" si="629"/>
        <v>1.2329383899999999</v>
      </c>
      <c r="P1093" s="113">
        <f t="shared" si="611"/>
        <v>45.83289568</v>
      </c>
      <c r="Q1093" s="167">
        <f t="shared" si="623"/>
        <v>0</v>
      </c>
      <c r="R1093" s="168">
        <f t="shared" si="620"/>
        <v>0</v>
      </c>
      <c r="S1093" s="113">
        <f t="shared" si="612"/>
        <v>0</v>
      </c>
      <c r="T1093" s="123">
        <f t="shared" si="621"/>
        <v>9.4700000000000006E-2</v>
      </c>
      <c r="U1093" s="121">
        <f t="shared" si="628"/>
        <v>13</v>
      </c>
      <c r="V1093" s="121">
        <v>252</v>
      </c>
      <c r="W1093" s="120">
        <f t="shared" si="613"/>
        <v>1.004678548</v>
      </c>
      <c r="X1093" s="113">
        <f t="shared" si="614"/>
        <v>0.21443139999999999</v>
      </c>
      <c r="Y1093" s="113">
        <f t="shared" si="615"/>
        <v>0</v>
      </c>
      <c r="Z1093" s="126" t="str">
        <f t="shared" si="624"/>
        <v>A+J=</v>
      </c>
      <c r="AA1093" s="118">
        <f t="shared" si="62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16"/>
        <v>45331</v>
      </c>
      <c r="B1094" s="113">
        <f t="shared" si="608"/>
        <v>46.077404400000006</v>
      </c>
      <c r="C1094" s="183">
        <f t="shared" si="626"/>
        <v>37.173711240196525</v>
      </c>
      <c r="D1094" s="114">
        <f t="shared" si="617"/>
        <v>6735.55</v>
      </c>
      <c r="E1094" s="115">
        <f t="shared" si="630"/>
        <v>6773.27</v>
      </c>
      <c r="F1094" s="116">
        <f t="shared" si="631"/>
        <v>45282</v>
      </c>
      <c r="G1094" s="117">
        <f t="shared" si="609"/>
        <v>5.6001365886972909E-3</v>
      </c>
      <c r="H1094" s="118">
        <f t="shared" si="622"/>
        <v>45342</v>
      </c>
      <c r="I1094" s="118">
        <f t="shared" si="610"/>
        <v>45342</v>
      </c>
      <c r="J1094" s="119">
        <f t="shared" si="618"/>
        <v>19</v>
      </c>
      <c r="K1094" s="119">
        <f t="shared" si="633"/>
        <v>14</v>
      </c>
      <c r="L1094" s="8">
        <f t="shared" si="619"/>
        <v>1.00412338</v>
      </c>
      <c r="M1094" s="120">
        <f t="shared" si="632"/>
        <v>1.00280046</v>
      </c>
      <c r="N1094" s="120">
        <f t="shared" si="627"/>
        <v>1.2282363541176975</v>
      </c>
      <c r="O1094" s="113">
        <f t="shared" si="629"/>
        <v>1.2333008299999999</v>
      </c>
      <c r="P1094" s="113">
        <f t="shared" si="611"/>
        <v>45.846368920000003</v>
      </c>
      <c r="Q1094" s="167">
        <f t="shared" si="623"/>
        <v>0</v>
      </c>
      <c r="R1094" s="168">
        <f t="shared" si="620"/>
        <v>0</v>
      </c>
      <c r="S1094" s="113">
        <f t="shared" si="612"/>
        <v>0</v>
      </c>
      <c r="T1094" s="123">
        <f t="shared" si="621"/>
        <v>9.4700000000000006E-2</v>
      </c>
      <c r="U1094" s="121">
        <f t="shared" si="628"/>
        <v>14</v>
      </c>
      <c r="V1094" s="121">
        <v>252</v>
      </c>
      <c r="W1094" s="120">
        <f t="shared" si="613"/>
        <v>1.005039341</v>
      </c>
      <c r="X1094" s="113">
        <f t="shared" si="614"/>
        <v>0.23103547999999999</v>
      </c>
      <c r="Y1094" s="113">
        <f t="shared" si="615"/>
        <v>0</v>
      </c>
      <c r="Z1094" s="126" t="str">
        <f t="shared" si="624"/>
        <v>A+J=</v>
      </c>
      <c r="AA1094" s="118">
        <f t="shared" si="62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16"/>
        <v>45332</v>
      </c>
      <c r="B1095" s="113">
        <f t="shared" si="608"/>
        <v>46.107501890000002</v>
      </c>
      <c r="C1095" s="183">
        <f t="shared" si="626"/>
        <v>37.173711240196525</v>
      </c>
      <c r="D1095" s="114">
        <f t="shared" si="617"/>
        <v>6735.55</v>
      </c>
      <c r="E1095" s="115">
        <f t="shared" si="630"/>
        <v>6773.27</v>
      </c>
      <c r="F1095" s="116">
        <f t="shared" si="631"/>
        <v>45282</v>
      </c>
      <c r="G1095" s="117">
        <f t="shared" si="609"/>
        <v>5.6001365886972909E-3</v>
      </c>
      <c r="H1095" s="118">
        <f t="shared" si="622"/>
        <v>45342</v>
      </c>
      <c r="I1095" s="118">
        <f t="shared" si="610"/>
        <v>45342</v>
      </c>
      <c r="J1095" s="119">
        <f t="shared" si="618"/>
        <v>19</v>
      </c>
      <c r="K1095" s="119">
        <f t="shared" si="633"/>
        <v>15</v>
      </c>
      <c r="L1095" s="8">
        <f t="shared" si="619"/>
        <v>1.00441856</v>
      </c>
      <c r="M1095" s="120">
        <f t="shared" si="632"/>
        <v>1.00280046</v>
      </c>
      <c r="N1095" s="120">
        <f t="shared" si="627"/>
        <v>1.2282363541176975</v>
      </c>
      <c r="O1095" s="113">
        <f t="shared" si="629"/>
        <v>1.23366339</v>
      </c>
      <c r="P1095" s="113">
        <f t="shared" si="611"/>
        <v>45.859846619999999</v>
      </c>
      <c r="Q1095" s="167">
        <f t="shared" si="623"/>
        <v>0</v>
      </c>
      <c r="R1095" s="168">
        <f t="shared" si="620"/>
        <v>0</v>
      </c>
      <c r="S1095" s="113">
        <f t="shared" si="612"/>
        <v>0</v>
      </c>
      <c r="T1095" s="123">
        <f t="shared" si="621"/>
        <v>9.4700000000000006E-2</v>
      </c>
      <c r="U1095" s="121">
        <f t="shared" si="628"/>
        <v>15</v>
      </c>
      <c r="V1095" s="121">
        <v>252</v>
      </c>
      <c r="W1095" s="120">
        <f t="shared" si="613"/>
        <v>1.0054002639999999</v>
      </c>
      <c r="X1095" s="113">
        <f t="shared" si="614"/>
        <v>0.24765527000000001</v>
      </c>
      <c r="Y1095" s="113">
        <f t="shared" si="615"/>
        <v>0</v>
      </c>
      <c r="Z1095" s="126" t="str">
        <f t="shared" si="624"/>
        <v>A+J=</v>
      </c>
      <c r="AA1095" s="118">
        <f t="shared" si="62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16"/>
        <v>45333</v>
      </c>
      <c r="B1096" s="113">
        <f t="shared" si="608"/>
        <v>46.107501890000002</v>
      </c>
      <c r="C1096" s="183">
        <f t="shared" si="626"/>
        <v>37.173711240196525</v>
      </c>
      <c r="D1096" s="114">
        <f t="shared" si="617"/>
        <v>6735.55</v>
      </c>
      <c r="E1096" s="115">
        <f t="shared" si="630"/>
        <v>6773.27</v>
      </c>
      <c r="F1096" s="116">
        <f t="shared" si="631"/>
        <v>45282</v>
      </c>
      <c r="G1096" s="117">
        <f t="shared" si="609"/>
        <v>5.6001365886972909E-3</v>
      </c>
      <c r="H1096" s="118">
        <f t="shared" si="622"/>
        <v>45342</v>
      </c>
      <c r="I1096" s="118">
        <f t="shared" si="610"/>
        <v>45342</v>
      </c>
      <c r="J1096" s="119">
        <f t="shared" si="618"/>
        <v>19</v>
      </c>
      <c r="K1096" s="119">
        <f t="shared" si="633"/>
        <v>15</v>
      </c>
      <c r="L1096" s="8">
        <f t="shared" si="619"/>
        <v>1.00441856</v>
      </c>
      <c r="M1096" s="120">
        <f t="shared" si="632"/>
        <v>1.00280046</v>
      </c>
      <c r="N1096" s="120">
        <f t="shared" si="627"/>
        <v>1.2282363541176975</v>
      </c>
      <c r="O1096" s="113">
        <f t="shared" si="629"/>
        <v>1.23366339</v>
      </c>
      <c r="P1096" s="113">
        <f t="shared" si="611"/>
        <v>45.859846619999999</v>
      </c>
      <c r="Q1096" s="167">
        <f t="shared" si="623"/>
        <v>0</v>
      </c>
      <c r="R1096" s="168">
        <f t="shared" si="620"/>
        <v>0</v>
      </c>
      <c r="S1096" s="113">
        <f t="shared" si="612"/>
        <v>0</v>
      </c>
      <c r="T1096" s="123">
        <f t="shared" si="621"/>
        <v>9.4700000000000006E-2</v>
      </c>
      <c r="U1096" s="121">
        <f t="shared" si="628"/>
        <v>15</v>
      </c>
      <c r="V1096" s="121">
        <v>252</v>
      </c>
      <c r="W1096" s="120">
        <f t="shared" si="613"/>
        <v>1.0054002639999999</v>
      </c>
      <c r="X1096" s="113">
        <f t="shared" si="614"/>
        <v>0.24765527000000001</v>
      </c>
      <c r="Y1096" s="113">
        <f t="shared" si="615"/>
        <v>0</v>
      </c>
      <c r="Z1096" s="126" t="str">
        <f t="shared" si="624"/>
        <v>A+J=</v>
      </c>
      <c r="AA1096" s="118">
        <f t="shared" si="62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16"/>
        <v>45334</v>
      </c>
      <c r="B1097" s="113">
        <f t="shared" si="608"/>
        <v>46.107501890000002</v>
      </c>
      <c r="C1097" s="183">
        <f t="shared" si="626"/>
        <v>37.173711240196525</v>
      </c>
      <c r="D1097" s="114">
        <f t="shared" si="617"/>
        <v>6735.55</v>
      </c>
      <c r="E1097" s="115">
        <f t="shared" si="630"/>
        <v>6773.27</v>
      </c>
      <c r="F1097" s="116">
        <f t="shared" si="631"/>
        <v>45282</v>
      </c>
      <c r="G1097" s="117">
        <f t="shared" si="609"/>
        <v>5.6001365886972909E-3</v>
      </c>
      <c r="H1097" s="118">
        <f t="shared" si="622"/>
        <v>45342</v>
      </c>
      <c r="I1097" s="118">
        <f t="shared" si="610"/>
        <v>45342</v>
      </c>
      <c r="J1097" s="119">
        <f t="shared" si="618"/>
        <v>19</v>
      </c>
      <c r="K1097" s="119">
        <f t="shared" si="633"/>
        <v>15</v>
      </c>
      <c r="L1097" s="8">
        <f t="shared" si="619"/>
        <v>1.00441856</v>
      </c>
      <c r="M1097" s="120">
        <f t="shared" si="632"/>
        <v>1.00280046</v>
      </c>
      <c r="N1097" s="120">
        <f t="shared" si="627"/>
        <v>1.2282363541176975</v>
      </c>
      <c r="O1097" s="113">
        <f t="shared" si="629"/>
        <v>1.23366339</v>
      </c>
      <c r="P1097" s="113">
        <f t="shared" si="611"/>
        <v>45.859846619999999</v>
      </c>
      <c r="Q1097" s="167">
        <f t="shared" si="623"/>
        <v>0</v>
      </c>
      <c r="R1097" s="168">
        <f t="shared" si="620"/>
        <v>0</v>
      </c>
      <c r="S1097" s="113">
        <f t="shared" si="612"/>
        <v>0</v>
      </c>
      <c r="T1097" s="123">
        <f t="shared" si="621"/>
        <v>9.4700000000000006E-2</v>
      </c>
      <c r="U1097" s="121">
        <f t="shared" si="628"/>
        <v>15</v>
      </c>
      <c r="V1097" s="121">
        <v>252</v>
      </c>
      <c r="W1097" s="120">
        <f t="shared" si="613"/>
        <v>1.0054002639999999</v>
      </c>
      <c r="X1097" s="113">
        <f t="shared" si="614"/>
        <v>0.24765527000000001</v>
      </c>
      <c r="Y1097" s="113">
        <f t="shared" si="615"/>
        <v>0</v>
      </c>
      <c r="Z1097" s="126" t="str">
        <f t="shared" si="624"/>
        <v>A+J=</v>
      </c>
      <c r="AA1097" s="118">
        <f t="shared" si="62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16"/>
        <v>45335</v>
      </c>
      <c r="B1098" s="113">
        <f t="shared" ref="B1098:B1161" si="634">(P1098+X1098)</f>
        <v>46.107501890000002</v>
      </c>
      <c r="C1098" s="183">
        <f t="shared" si="626"/>
        <v>37.173711240196525</v>
      </c>
      <c r="D1098" s="114">
        <f t="shared" si="617"/>
        <v>6735.55</v>
      </c>
      <c r="E1098" s="115">
        <f t="shared" si="630"/>
        <v>6773.27</v>
      </c>
      <c r="F1098" s="116">
        <f t="shared" si="631"/>
        <v>45282</v>
      </c>
      <c r="G1098" s="117">
        <f t="shared" ref="G1098:G1161" si="635">(E1098/D1098)-1</f>
        <v>5.6001365886972909E-3</v>
      </c>
      <c r="H1098" s="118">
        <f t="shared" si="622"/>
        <v>45342</v>
      </c>
      <c r="I1098" s="118">
        <f t="shared" ref="I1098:I1161" si="636">IF(A1098&gt;I1097,H1098,I1097)</f>
        <v>45342</v>
      </c>
      <c r="J1098" s="119">
        <f t="shared" si="618"/>
        <v>19</v>
      </c>
      <c r="K1098" s="119">
        <f t="shared" si="633"/>
        <v>15</v>
      </c>
      <c r="L1098" s="8">
        <f t="shared" si="619"/>
        <v>1.00441856</v>
      </c>
      <c r="M1098" s="120">
        <f t="shared" si="632"/>
        <v>1.00280046</v>
      </c>
      <c r="N1098" s="120">
        <f t="shared" si="627"/>
        <v>1.2282363541176975</v>
      </c>
      <c r="O1098" s="113">
        <f t="shared" si="629"/>
        <v>1.23366339</v>
      </c>
      <c r="P1098" s="113">
        <f t="shared" ref="P1098:P1161" si="637">TRUNC(C1098*O1098,8)</f>
        <v>45.859846619999999</v>
      </c>
      <c r="Q1098" s="167">
        <f t="shared" si="623"/>
        <v>0</v>
      </c>
      <c r="R1098" s="168">
        <f t="shared" si="620"/>
        <v>0</v>
      </c>
      <c r="S1098" s="113">
        <f t="shared" ref="S1098:S1161" si="638">IF(R1098&gt;0,TRUNC(R1098*P1098,8),0)</f>
        <v>0</v>
      </c>
      <c r="T1098" s="123">
        <f t="shared" si="621"/>
        <v>9.4700000000000006E-2</v>
      </c>
      <c r="U1098" s="121">
        <f t="shared" si="628"/>
        <v>15</v>
      </c>
      <c r="V1098" s="121">
        <v>252</v>
      </c>
      <c r="W1098" s="120">
        <f t="shared" ref="W1098:W1161" si="639">ROUND((1+T1098)^TRUNC((U1098/V1098),9),9)</f>
        <v>1.0054002639999999</v>
      </c>
      <c r="X1098" s="113">
        <f t="shared" ref="X1098:X1161" si="640">TRUNC((P1098*(W1098-1)),8)</f>
        <v>0.24765527000000001</v>
      </c>
      <c r="Y1098" s="113">
        <f t="shared" ref="Y1098:Y1161" si="641">IF(Q1098&gt;0,S1098+X1098,0)</f>
        <v>0</v>
      </c>
      <c r="Z1098" s="126" t="str">
        <f t="shared" si="624"/>
        <v>A+J=</v>
      </c>
      <c r="AA1098" s="118">
        <f t="shared" si="62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42">(A1098+1)</f>
        <v>45336</v>
      </c>
      <c r="B1099" s="113">
        <f t="shared" si="634"/>
        <v>46.107501890000002</v>
      </c>
      <c r="C1099" s="183">
        <f t="shared" si="626"/>
        <v>37.173711240196525</v>
      </c>
      <c r="D1099" s="114">
        <f t="shared" ref="D1099:D1162" si="643">IF(E1099=E1098,D1098,E1098)</f>
        <v>6735.55</v>
      </c>
      <c r="E1099" s="115">
        <f t="shared" si="630"/>
        <v>6773.27</v>
      </c>
      <c r="F1099" s="116">
        <f t="shared" si="631"/>
        <v>45282</v>
      </c>
      <c r="G1099" s="117">
        <f t="shared" si="635"/>
        <v>5.6001365886972909E-3</v>
      </c>
      <c r="H1099" s="118">
        <f t="shared" si="622"/>
        <v>45342</v>
      </c>
      <c r="I1099" s="118">
        <f t="shared" si="636"/>
        <v>45342</v>
      </c>
      <c r="J1099" s="119">
        <f t="shared" ref="J1099:J1162" si="644">IF(I1099=I1098,J1098,NETWORKDAYS(I1098,I1099,$AD$148:$AD$502)-1)</f>
        <v>19</v>
      </c>
      <c r="K1099" s="119">
        <f t="shared" si="633"/>
        <v>15</v>
      </c>
      <c r="L1099" s="8">
        <f t="shared" ref="L1099:L1162" si="645">IF(E1099&lt;D1099,1,TRUNC((E1099/D1099)^TRUNC((K1099/J1099),9),8))</f>
        <v>1.00441856</v>
      </c>
      <c r="M1099" s="120">
        <f t="shared" si="632"/>
        <v>1.00280046</v>
      </c>
      <c r="N1099" s="120">
        <f t="shared" si="627"/>
        <v>1.2282363541176975</v>
      </c>
      <c r="O1099" s="113">
        <f t="shared" si="629"/>
        <v>1.23366339</v>
      </c>
      <c r="P1099" s="113">
        <f t="shared" si="637"/>
        <v>45.859846619999999</v>
      </c>
      <c r="Q1099" s="167">
        <f t="shared" si="623"/>
        <v>0</v>
      </c>
      <c r="R1099" s="168">
        <f t="shared" ref="R1099:R1162" si="646">IF(Q1099&gt;0,VLOOKUP($A1099,$AD$10:$AI$140,6),0)</f>
        <v>0</v>
      </c>
      <c r="S1099" s="113">
        <f t="shared" si="638"/>
        <v>0</v>
      </c>
      <c r="T1099" s="123">
        <f t="shared" ref="T1099:T1162" si="647">(T1098)</f>
        <v>9.4700000000000006E-2</v>
      </c>
      <c r="U1099" s="121">
        <f t="shared" si="628"/>
        <v>15</v>
      </c>
      <c r="V1099" s="121">
        <v>252</v>
      </c>
      <c r="W1099" s="120">
        <f t="shared" si="639"/>
        <v>1.0054002639999999</v>
      </c>
      <c r="X1099" s="113">
        <f t="shared" si="640"/>
        <v>0.24765527000000001</v>
      </c>
      <c r="Y1099" s="113">
        <f t="shared" si="641"/>
        <v>0</v>
      </c>
      <c r="Z1099" s="126" t="str">
        <f t="shared" si="624"/>
        <v>A+J=</v>
      </c>
      <c r="AA1099" s="118">
        <f t="shared" si="62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42"/>
        <v>45337</v>
      </c>
      <c r="B1100" s="113">
        <f t="shared" si="634"/>
        <v>46.137618080000003</v>
      </c>
      <c r="C1100" s="183">
        <f t="shared" si="626"/>
        <v>37.173711240196525</v>
      </c>
      <c r="D1100" s="114">
        <f t="shared" si="643"/>
        <v>6735.55</v>
      </c>
      <c r="E1100" s="115">
        <f t="shared" si="630"/>
        <v>6773.27</v>
      </c>
      <c r="F1100" s="116">
        <f t="shared" si="631"/>
        <v>45282</v>
      </c>
      <c r="G1100" s="117">
        <f t="shared" si="635"/>
        <v>5.6001365886972909E-3</v>
      </c>
      <c r="H1100" s="118">
        <f t="shared" ref="H1100:H1163" si="648">IF(DAY(A1100)=H$9,VLOOKUP(A1100,AH$118:AN$450,4),H1099)</f>
        <v>45342</v>
      </c>
      <c r="I1100" s="118">
        <f t="shared" si="636"/>
        <v>45342</v>
      </c>
      <c r="J1100" s="119">
        <f t="shared" si="644"/>
        <v>19</v>
      </c>
      <c r="K1100" s="119">
        <f t="shared" si="633"/>
        <v>16</v>
      </c>
      <c r="L1100" s="8">
        <f t="shared" si="645"/>
        <v>1.0047138200000001</v>
      </c>
      <c r="M1100" s="120">
        <f t="shared" si="632"/>
        <v>1.00280046</v>
      </c>
      <c r="N1100" s="120">
        <f t="shared" si="627"/>
        <v>1.2282363541176975</v>
      </c>
      <c r="O1100" s="113">
        <f t="shared" si="629"/>
        <v>1.2340260300000001</v>
      </c>
      <c r="P1100" s="113">
        <f t="shared" si="637"/>
        <v>45.8733273</v>
      </c>
      <c r="Q1100" s="167">
        <f t="shared" ref="Q1100:Q1163" si="649">IF(VLOOKUP(A1100,AD$10:AK$140,8)=VLOOKUP(A1099,AD$10:AK$140,8),0,VLOOKUP(A1100,AD$10:AK$140,8))</f>
        <v>0</v>
      </c>
      <c r="R1100" s="168">
        <f t="shared" si="646"/>
        <v>0</v>
      </c>
      <c r="S1100" s="113">
        <f t="shared" si="638"/>
        <v>0</v>
      </c>
      <c r="T1100" s="123">
        <f t="shared" si="647"/>
        <v>9.4700000000000006E-2</v>
      </c>
      <c r="U1100" s="121">
        <f t="shared" si="628"/>
        <v>16</v>
      </c>
      <c r="V1100" s="121">
        <v>252</v>
      </c>
      <c r="W1100" s="120">
        <f t="shared" si="639"/>
        <v>1.0057613169999999</v>
      </c>
      <c r="X1100" s="113">
        <f t="shared" si="640"/>
        <v>0.26429078</v>
      </c>
      <c r="Y1100" s="113">
        <f t="shared" si="641"/>
        <v>0</v>
      </c>
      <c r="Z1100" s="126" t="str">
        <f t="shared" ref="Z1100:Z1163" si="650">IF($Q1099&gt;0,VLOOKUP($A1099,$AD$10:$AM$140,9),Z1099)</f>
        <v>A+J=</v>
      </c>
      <c r="AA1100" s="118">
        <f t="shared" ref="AA1100:AA1163" si="65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42"/>
        <v>45338</v>
      </c>
      <c r="B1101" s="113">
        <f t="shared" si="634"/>
        <v>46.167754430000002</v>
      </c>
      <c r="C1101" s="183">
        <f t="shared" si="626"/>
        <v>37.173711240196525</v>
      </c>
      <c r="D1101" s="114">
        <f t="shared" si="643"/>
        <v>6735.55</v>
      </c>
      <c r="E1101" s="115">
        <f t="shared" si="630"/>
        <v>6773.27</v>
      </c>
      <c r="F1101" s="116">
        <f t="shared" si="631"/>
        <v>45282</v>
      </c>
      <c r="G1101" s="117">
        <f t="shared" si="635"/>
        <v>5.6001365886972909E-3</v>
      </c>
      <c r="H1101" s="118">
        <f t="shared" si="648"/>
        <v>45342</v>
      </c>
      <c r="I1101" s="118">
        <f t="shared" si="636"/>
        <v>45342</v>
      </c>
      <c r="J1101" s="119">
        <f t="shared" si="644"/>
        <v>19</v>
      </c>
      <c r="K1101" s="119">
        <f t="shared" si="633"/>
        <v>17</v>
      </c>
      <c r="L1101" s="8">
        <f t="shared" si="645"/>
        <v>1.0050091699999999</v>
      </c>
      <c r="M1101" s="120">
        <f t="shared" si="632"/>
        <v>1.00280046</v>
      </c>
      <c r="N1101" s="120">
        <f t="shared" si="627"/>
        <v>1.2282363541176975</v>
      </c>
      <c r="O1101" s="113">
        <f t="shared" si="629"/>
        <v>1.2343887899999999</v>
      </c>
      <c r="P1101" s="113">
        <f t="shared" si="637"/>
        <v>45.886812429999999</v>
      </c>
      <c r="Q1101" s="167">
        <f t="shared" si="649"/>
        <v>0</v>
      </c>
      <c r="R1101" s="168">
        <f t="shared" si="646"/>
        <v>0</v>
      </c>
      <c r="S1101" s="113">
        <f t="shared" si="638"/>
        <v>0</v>
      </c>
      <c r="T1101" s="123">
        <f t="shared" si="647"/>
        <v>9.4700000000000006E-2</v>
      </c>
      <c r="U1101" s="121">
        <f t="shared" si="628"/>
        <v>17</v>
      </c>
      <c r="V1101" s="121">
        <v>252</v>
      </c>
      <c r="W1101" s="120">
        <f t="shared" si="639"/>
        <v>1.0061225</v>
      </c>
      <c r="X1101" s="113">
        <f t="shared" si="640"/>
        <v>0.28094200000000003</v>
      </c>
      <c r="Y1101" s="113">
        <f t="shared" si="641"/>
        <v>0</v>
      </c>
      <c r="Z1101" s="126" t="str">
        <f t="shared" si="650"/>
        <v>A+J=</v>
      </c>
      <c r="AA1101" s="118">
        <f t="shared" si="65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42"/>
        <v>45339</v>
      </c>
      <c r="B1102" s="113">
        <f t="shared" si="634"/>
        <v>46.197910579999999</v>
      </c>
      <c r="C1102" s="183">
        <f t="shared" si="626"/>
        <v>37.173711240196525</v>
      </c>
      <c r="D1102" s="114">
        <f t="shared" si="643"/>
        <v>6735.55</v>
      </c>
      <c r="E1102" s="115">
        <f t="shared" si="630"/>
        <v>6773.27</v>
      </c>
      <c r="F1102" s="116">
        <f t="shared" si="631"/>
        <v>45282</v>
      </c>
      <c r="G1102" s="117">
        <f t="shared" si="635"/>
        <v>5.6001365886972909E-3</v>
      </c>
      <c r="H1102" s="118">
        <f t="shared" si="648"/>
        <v>45342</v>
      </c>
      <c r="I1102" s="118">
        <f t="shared" si="636"/>
        <v>45342</v>
      </c>
      <c r="J1102" s="119">
        <f t="shared" si="644"/>
        <v>19</v>
      </c>
      <c r="K1102" s="119">
        <f t="shared" si="633"/>
        <v>18</v>
      </c>
      <c r="L1102" s="8">
        <f t="shared" si="645"/>
        <v>1.00530461</v>
      </c>
      <c r="M1102" s="120">
        <f t="shared" si="632"/>
        <v>1.00280046</v>
      </c>
      <c r="N1102" s="120">
        <f t="shared" si="627"/>
        <v>1.2282363541176975</v>
      </c>
      <c r="O1102" s="113">
        <f t="shared" si="629"/>
        <v>1.2347516599999999</v>
      </c>
      <c r="P1102" s="113">
        <f t="shared" si="637"/>
        <v>45.900301659999997</v>
      </c>
      <c r="Q1102" s="167">
        <f t="shared" si="649"/>
        <v>0</v>
      </c>
      <c r="R1102" s="168">
        <f t="shared" si="646"/>
        <v>0</v>
      </c>
      <c r="S1102" s="113">
        <f t="shared" si="638"/>
        <v>0</v>
      </c>
      <c r="T1102" s="123">
        <f t="shared" si="647"/>
        <v>9.4700000000000006E-2</v>
      </c>
      <c r="U1102" s="121">
        <f t="shared" si="628"/>
        <v>18</v>
      </c>
      <c r="V1102" s="121">
        <v>252</v>
      </c>
      <c r="W1102" s="120">
        <f t="shared" si="639"/>
        <v>1.0064838119999999</v>
      </c>
      <c r="X1102" s="113">
        <f t="shared" si="640"/>
        <v>0.29760892</v>
      </c>
      <c r="Y1102" s="113">
        <f t="shared" si="641"/>
        <v>0</v>
      </c>
      <c r="Z1102" s="126" t="str">
        <f t="shared" si="650"/>
        <v>A+J=</v>
      </c>
      <c r="AA1102" s="118">
        <f t="shared" si="65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42"/>
        <v>45340</v>
      </c>
      <c r="B1103" s="113">
        <f t="shared" si="634"/>
        <v>46.197910579999999</v>
      </c>
      <c r="C1103" s="183">
        <f t="shared" ref="C1103:C1166" si="652">C1102-(S1102/O1102)</f>
        <v>37.173711240196525</v>
      </c>
      <c r="D1103" s="114">
        <f t="shared" si="643"/>
        <v>6735.55</v>
      </c>
      <c r="E1103" s="115">
        <f t="shared" si="630"/>
        <v>6773.27</v>
      </c>
      <c r="F1103" s="116">
        <f t="shared" si="631"/>
        <v>45282</v>
      </c>
      <c r="G1103" s="117">
        <f t="shared" si="635"/>
        <v>5.6001365886972909E-3</v>
      </c>
      <c r="H1103" s="118">
        <f t="shared" si="648"/>
        <v>45342</v>
      </c>
      <c r="I1103" s="118">
        <f t="shared" si="636"/>
        <v>45342</v>
      </c>
      <c r="J1103" s="119">
        <f t="shared" si="644"/>
        <v>19</v>
      </c>
      <c r="K1103" s="119">
        <f t="shared" si="633"/>
        <v>18</v>
      </c>
      <c r="L1103" s="8">
        <f t="shared" si="645"/>
        <v>1.00530461</v>
      </c>
      <c r="M1103" s="120">
        <f t="shared" si="632"/>
        <v>1.00280046</v>
      </c>
      <c r="N1103" s="120">
        <f t="shared" si="627"/>
        <v>1.2282363541176975</v>
      </c>
      <c r="O1103" s="113">
        <f t="shared" si="629"/>
        <v>1.2347516599999999</v>
      </c>
      <c r="P1103" s="113">
        <f t="shared" si="637"/>
        <v>45.900301659999997</v>
      </c>
      <c r="Q1103" s="167">
        <f t="shared" si="649"/>
        <v>0</v>
      </c>
      <c r="R1103" s="168">
        <f t="shared" si="646"/>
        <v>0</v>
      </c>
      <c r="S1103" s="113">
        <f t="shared" si="638"/>
        <v>0</v>
      </c>
      <c r="T1103" s="123">
        <f t="shared" si="647"/>
        <v>9.4700000000000006E-2</v>
      </c>
      <c r="U1103" s="121">
        <f t="shared" si="628"/>
        <v>18</v>
      </c>
      <c r="V1103" s="121">
        <v>252</v>
      </c>
      <c r="W1103" s="120">
        <f t="shared" si="639"/>
        <v>1.0064838119999999</v>
      </c>
      <c r="X1103" s="113">
        <f t="shared" si="640"/>
        <v>0.29760892</v>
      </c>
      <c r="Y1103" s="113">
        <f t="shared" si="641"/>
        <v>0</v>
      </c>
      <c r="Z1103" s="126" t="str">
        <f t="shared" si="650"/>
        <v>A+J=</v>
      </c>
      <c r="AA1103" s="118">
        <f t="shared" si="65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42"/>
        <v>45341</v>
      </c>
      <c r="B1104" s="113">
        <f t="shared" si="634"/>
        <v>46.197910579999999</v>
      </c>
      <c r="C1104" s="183">
        <f t="shared" si="652"/>
        <v>37.173711240196525</v>
      </c>
      <c r="D1104" s="114">
        <f t="shared" si="643"/>
        <v>6735.55</v>
      </c>
      <c r="E1104" s="115">
        <f t="shared" si="630"/>
        <v>6773.27</v>
      </c>
      <c r="F1104" s="116">
        <f t="shared" si="631"/>
        <v>45282</v>
      </c>
      <c r="G1104" s="117">
        <f t="shared" si="635"/>
        <v>5.6001365886972909E-3</v>
      </c>
      <c r="H1104" s="118">
        <f t="shared" si="648"/>
        <v>45342</v>
      </c>
      <c r="I1104" s="118">
        <f t="shared" si="636"/>
        <v>45342</v>
      </c>
      <c r="J1104" s="119">
        <f t="shared" si="644"/>
        <v>19</v>
      </c>
      <c r="K1104" s="119">
        <f t="shared" si="633"/>
        <v>18</v>
      </c>
      <c r="L1104" s="8">
        <f t="shared" si="645"/>
        <v>1.00530461</v>
      </c>
      <c r="M1104" s="120">
        <f t="shared" si="632"/>
        <v>1.00280046</v>
      </c>
      <c r="N1104" s="120">
        <f t="shared" si="627"/>
        <v>1.2282363541176975</v>
      </c>
      <c r="O1104" s="113">
        <f t="shared" si="629"/>
        <v>1.2347516599999999</v>
      </c>
      <c r="P1104" s="113">
        <f t="shared" si="637"/>
        <v>45.900301659999997</v>
      </c>
      <c r="Q1104" s="167">
        <f t="shared" si="649"/>
        <v>0</v>
      </c>
      <c r="R1104" s="168">
        <f t="shared" si="646"/>
        <v>0</v>
      </c>
      <c r="S1104" s="113">
        <f t="shared" si="638"/>
        <v>0</v>
      </c>
      <c r="T1104" s="123">
        <f t="shared" si="647"/>
        <v>9.4700000000000006E-2</v>
      </c>
      <c r="U1104" s="121">
        <f t="shared" si="628"/>
        <v>18</v>
      </c>
      <c r="V1104" s="121">
        <v>252</v>
      </c>
      <c r="W1104" s="120">
        <f t="shared" si="639"/>
        <v>1.0064838119999999</v>
      </c>
      <c r="X1104" s="113">
        <f t="shared" si="640"/>
        <v>0.29760892</v>
      </c>
      <c r="Y1104" s="113">
        <f t="shared" si="641"/>
        <v>0</v>
      </c>
      <c r="Z1104" s="126" t="str">
        <f t="shared" si="650"/>
        <v>A+J=</v>
      </c>
      <c r="AA1104" s="118">
        <f t="shared" si="65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42"/>
        <v>45342</v>
      </c>
      <c r="B1105" s="113">
        <f t="shared" si="634"/>
        <v>46.228086180000005</v>
      </c>
      <c r="C1105" s="183">
        <f t="shared" si="652"/>
        <v>37.173711240196525</v>
      </c>
      <c r="D1105" s="114">
        <f t="shared" si="643"/>
        <v>6735.55</v>
      </c>
      <c r="E1105" s="115">
        <f t="shared" si="630"/>
        <v>6773.27</v>
      </c>
      <c r="F1105" s="116">
        <f t="shared" si="631"/>
        <v>45282</v>
      </c>
      <c r="G1105" s="117">
        <f t="shared" si="635"/>
        <v>5.6001365886972909E-3</v>
      </c>
      <c r="H1105" s="118">
        <f t="shared" si="648"/>
        <v>45371</v>
      </c>
      <c r="I1105" s="118">
        <f t="shared" si="636"/>
        <v>45342</v>
      </c>
      <c r="J1105" s="119">
        <f t="shared" si="644"/>
        <v>19</v>
      </c>
      <c r="K1105" s="119">
        <f t="shared" si="633"/>
        <v>19</v>
      </c>
      <c r="L1105" s="8">
        <f t="shared" si="645"/>
        <v>1.0056001299999999</v>
      </c>
      <c r="M1105" s="120">
        <f t="shared" si="632"/>
        <v>1.00280046</v>
      </c>
      <c r="N1105" s="120">
        <f t="shared" si="627"/>
        <v>1.2282363541176975</v>
      </c>
      <c r="O1105" s="113">
        <f t="shared" si="629"/>
        <v>1.23511463</v>
      </c>
      <c r="P1105" s="113">
        <f t="shared" si="637"/>
        <v>45.913794600000003</v>
      </c>
      <c r="Q1105" s="167">
        <f t="shared" si="649"/>
        <v>36</v>
      </c>
      <c r="R1105" s="168">
        <f t="shared" si="646"/>
        <v>0.195051</v>
      </c>
      <c r="S1105" s="113">
        <f t="shared" si="638"/>
        <v>8.9555315499999999</v>
      </c>
      <c r="T1105" s="123">
        <f t="shared" si="647"/>
        <v>9.4700000000000006E-2</v>
      </c>
      <c r="U1105" s="121">
        <f t="shared" si="628"/>
        <v>19</v>
      </c>
      <c r="V1105" s="121">
        <v>252</v>
      </c>
      <c r="W1105" s="120">
        <f t="shared" si="639"/>
        <v>1.0068452539999999</v>
      </c>
      <c r="X1105" s="113">
        <f t="shared" si="640"/>
        <v>0.31429158000000001</v>
      </c>
      <c r="Y1105" s="113">
        <f t="shared" si="641"/>
        <v>9.2698231300000007</v>
      </c>
      <c r="Z1105" s="126" t="str">
        <f t="shared" si="650"/>
        <v>A+J=</v>
      </c>
      <c r="AA1105" s="118">
        <f t="shared" si="65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42"/>
        <v>45343</v>
      </c>
      <c r="B1106" s="113">
        <f t="shared" si="634"/>
        <v>36.978915090000001</v>
      </c>
      <c r="C1106" s="183">
        <f t="shared" si="652"/>
        <v>29.922941690166986</v>
      </c>
      <c r="D1106" s="114">
        <f t="shared" si="643"/>
        <v>6773.27</v>
      </c>
      <c r="E1106" s="115">
        <f t="shared" si="630"/>
        <v>6801.72</v>
      </c>
      <c r="F1106" s="116">
        <f t="shared" si="631"/>
        <v>45311</v>
      </c>
      <c r="G1106" s="117">
        <f t="shared" si="635"/>
        <v>4.2003345503722755E-3</v>
      </c>
      <c r="H1106" s="118">
        <f t="shared" si="648"/>
        <v>45371</v>
      </c>
      <c r="I1106" s="118">
        <f t="shared" si="636"/>
        <v>45371</v>
      </c>
      <c r="J1106" s="119">
        <f t="shared" si="644"/>
        <v>21</v>
      </c>
      <c r="K1106" s="119">
        <f t="shared" si="633"/>
        <v>1</v>
      </c>
      <c r="L1106" s="8">
        <f t="shared" si="645"/>
        <v>1.0001996099999999</v>
      </c>
      <c r="M1106" s="120">
        <f t="shared" si="632"/>
        <v>1.0056001299999999</v>
      </c>
      <c r="N1106" s="120">
        <f t="shared" si="627"/>
        <v>1.2351146373714825</v>
      </c>
      <c r="O1106" s="113">
        <f t="shared" si="629"/>
        <v>1.23536117</v>
      </c>
      <c r="P1106" s="113">
        <f t="shared" si="637"/>
        <v>36.96564025</v>
      </c>
      <c r="Q1106" s="167">
        <f t="shared" si="649"/>
        <v>0</v>
      </c>
      <c r="R1106" s="168">
        <f t="shared" si="646"/>
        <v>0</v>
      </c>
      <c r="S1106" s="113">
        <f t="shared" si="638"/>
        <v>0</v>
      </c>
      <c r="T1106" s="123">
        <f t="shared" si="647"/>
        <v>9.4700000000000006E-2</v>
      </c>
      <c r="U1106" s="121">
        <f t="shared" si="628"/>
        <v>1</v>
      </c>
      <c r="V1106" s="121">
        <v>252</v>
      </c>
      <c r="W1106" s="120">
        <f t="shared" si="639"/>
        <v>1.000359113</v>
      </c>
      <c r="X1106" s="113">
        <f t="shared" si="640"/>
        <v>1.327484E-2</v>
      </c>
      <c r="Y1106" s="113">
        <f t="shared" si="641"/>
        <v>0</v>
      </c>
      <c r="Z1106" s="126" t="str">
        <f t="shared" si="650"/>
        <v>A+J=</v>
      </c>
      <c r="AA1106" s="118">
        <f t="shared" si="65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42"/>
        <v>45344</v>
      </c>
      <c r="B1107" s="113">
        <f t="shared" si="634"/>
        <v>36.999579339999997</v>
      </c>
      <c r="C1107" s="183">
        <f t="shared" si="652"/>
        <v>29.922941690166986</v>
      </c>
      <c r="D1107" s="114">
        <f t="shared" si="643"/>
        <v>6773.27</v>
      </c>
      <c r="E1107" s="115">
        <f t="shared" si="630"/>
        <v>6801.72</v>
      </c>
      <c r="F1107" s="116">
        <f t="shared" si="631"/>
        <v>45311</v>
      </c>
      <c r="G1107" s="117">
        <f t="shared" si="635"/>
        <v>4.2003345503722755E-3</v>
      </c>
      <c r="H1107" s="118">
        <f t="shared" si="648"/>
        <v>45371</v>
      </c>
      <c r="I1107" s="118">
        <f t="shared" si="636"/>
        <v>45371</v>
      </c>
      <c r="J1107" s="119">
        <f t="shared" si="644"/>
        <v>21</v>
      </c>
      <c r="K1107" s="119">
        <f t="shared" si="633"/>
        <v>2</v>
      </c>
      <c r="L1107" s="8">
        <f t="shared" si="645"/>
        <v>1.00039927</v>
      </c>
      <c r="M1107" s="120">
        <f t="shared" si="632"/>
        <v>1.0056001299999999</v>
      </c>
      <c r="N1107" s="120">
        <f t="shared" si="627"/>
        <v>1.2351146373714825</v>
      </c>
      <c r="O1107" s="113">
        <f t="shared" si="629"/>
        <v>1.23560778</v>
      </c>
      <c r="P1107" s="113">
        <f t="shared" si="637"/>
        <v>36.973019549999997</v>
      </c>
      <c r="Q1107" s="167">
        <f t="shared" si="649"/>
        <v>0</v>
      </c>
      <c r="R1107" s="168">
        <f t="shared" si="646"/>
        <v>0</v>
      </c>
      <c r="S1107" s="113">
        <f t="shared" si="638"/>
        <v>0</v>
      </c>
      <c r="T1107" s="123">
        <f t="shared" si="647"/>
        <v>9.4700000000000006E-2</v>
      </c>
      <c r="U1107" s="121">
        <f t="shared" si="628"/>
        <v>2</v>
      </c>
      <c r="V1107" s="121">
        <v>252</v>
      </c>
      <c r="W1107" s="120">
        <f t="shared" si="639"/>
        <v>1.0007183559999999</v>
      </c>
      <c r="X1107" s="113">
        <f t="shared" si="640"/>
        <v>2.655979E-2</v>
      </c>
      <c r="Y1107" s="113">
        <f t="shared" si="641"/>
        <v>0</v>
      </c>
      <c r="Z1107" s="126" t="str">
        <f t="shared" si="650"/>
        <v>A+J=</v>
      </c>
      <c r="AA1107" s="118">
        <f t="shared" si="65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42"/>
        <v>45345</v>
      </c>
      <c r="B1108" s="113">
        <f t="shared" si="634"/>
        <v>37.020254809999997</v>
      </c>
      <c r="C1108" s="183">
        <f t="shared" si="652"/>
        <v>29.922941690166986</v>
      </c>
      <c r="D1108" s="114">
        <f t="shared" si="643"/>
        <v>6773.27</v>
      </c>
      <c r="E1108" s="115">
        <f t="shared" si="630"/>
        <v>6801.72</v>
      </c>
      <c r="F1108" s="116">
        <f t="shared" si="631"/>
        <v>45311</v>
      </c>
      <c r="G1108" s="117">
        <f t="shared" si="635"/>
        <v>4.2003345503722755E-3</v>
      </c>
      <c r="H1108" s="118">
        <f t="shared" si="648"/>
        <v>45371</v>
      </c>
      <c r="I1108" s="118">
        <f t="shared" si="636"/>
        <v>45371</v>
      </c>
      <c r="J1108" s="119">
        <f t="shared" si="644"/>
        <v>21</v>
      </c>
      <c r="K1108" s="119">
        <f t="shared" si="633"/>
        <v>3</v>
      </c>
      <c r="L1108" s="8">
        <f t="shared" si="645"/>
        <v>1.00059897</v>
      </c>
      <c r="M1108" s="120">
        <f t="shared" si="632"/>
        <v>1.0056001299999999</v>
      </c>
      <c r="N1108" s="120">
        <f t="shared" si="627"/>
        <v>1.2351146373714825</v>
      </c>
      <c r="O1108" s="113">
        <f t="shared" si="629"/>
        <v>1.2358544300000001</v>
      </c>
      <c r="P1108" s="113">
        <f t="shared" si="637"/>
        <v>36.980400039999999</v>
      </c>
      <c r="Q1108" s="167">
        <f t="shared" si="649"/>
        <v>0</v>
      </c>
      <c r="R1108" s="168">
        <f t="shared" si="646"/>
        <v>0</v>
      </c>
      <c r="S1108" s="113">
        <f t="shared" si="638"/>
        <v>0</v>
      </c>
      <c r="T1108" s="123">
        <f t="shared" si="647"/>
        <v>9.4700000000000006E-2</v>
      </c>
      <c r="U1108" s="121">
        <f t="shared" si="628"/>
        <v>3</v>
      </c>
      <c r="V1108" s="121">
        <v>252</v>
      </c>
      <c r="W1108" s="120">
        <f t="shared" si="639"/>
        <v>1.001077727</v>
      </c>
      <c r="X1108" s="113">
        <f t="shared" si="640"/>
        <v>3.9854769999999998E-2</v>
      </c>
      <c r="Y1108" s="113">
        <f t="shared" si="641"/>
        <v>0</v>
      </c>
      <c r="Z1108" s="126" t="str">
        <f t="shared" si="650"/>
        <v>A+J=</v>
      </c>
      <c r="AA1108" s="118">
        <f t="shared" si="65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42"/>
        <v>45346</v>
      </c>
      <c r="B1109" s="113">
        <f t="shared" si="634"/>
        <v>37.040941600000004</v>
      </c>
      <c r="C1109" s="183">
        <f t="shared" si="652"/>
        <v>29.922941690166986</v>
      </c>
      <c r="D1109" s="114">
        <f t="shared" si="643"/>
        <v>6773.27</v>
      </c>
      <c r="E1109" s="115">
        <f t="shared" si="630"/>
        <v>6801.72</v>
      </c>
      <c r="F1109" s="116">
        <f t="shared" si="631"/>
        <v>45311</v>
      </c>
      <c r="G1109" s="117">
        <f t="shared" si="635"/>
        <v>4.2003345503722755E-3</v>
      </c>
      <c r="H1109" s="118">
        <f t="shared" si="648"/>
        <v>45371</v>
      </c>
      <c r="I1109" s="118">
        <f t="shared" si="636"/>
        <v>45371</v>
      </c>
      <c r="J1109" s="119">
        <f t="shared" si="644"/>
        <v>21</v>
      </c>
      <c r="K1109" s="119">
        <f t="shared" si="633"/>
        <v>4</v>
      </c>
      <c r="L1109" s="8">
        <f t="shared" si="645"/>
        <v>1.0007987</v>
      </c>
      <c r="M1109" s="120">
        <f t="shared" si="632"/>
        <v>1.0056001299999999</v>
      </c>
      <c r="N1109" s="120">
        <f t="shared" si="627"/>
        <v>1.2351146373714825</v>
      </c>
      <c r="O1109" s="113">
        <f t="shared" si="629"/>
        <v>1.2361011200000001</v>
      </c>
      <c r="P1109" s="113">
        <f t="shared" si="637"/>
        <v>36.987781730000002</v>
      </c>
      <c r="Q1109" s="167">
        <f t="shared" si="649"/>
        <v>0</v>
      </c>
      <c r="R1109" s="168">
        <f t="shared" si="646"/>
        <v>0</v>
      </c>
      <c r="S1109" s="113">
        <f t="shared" si="638"/>
        <v>0</v>
      </c>
      <c r="T1109" s="123">
        <f t="shared" si="647"/>
        <v>9.4700000000000006E-2</v>
      </c>
      <c r="U1109" s="121">
        <f t="shared" si="628"/>
        <v>4</v>
      </c>
      <c r="V1109" s="121">
        <v>252</v>
      </c>
      <c r="W1109" s="120">
        <f t="shared" si="639"/>
        <v>1.0014372279999999</v>
      </c>
      <c r="X1109" s="113">
        <f t="shared" si="640"/>
        <v>5.3159869999999998E-2</v>
      </c>
      <c r="Y1109" s="113">
        <f t="shared" si="641"/>
        <v>0</v>
      </c>
      <c r="Z1109" s="126" t="str">
        <f t="shared" si="650"/>
        <v>A+J=</v>
      </c>
      <c r="AA1109" s="118">
        <f t="shared" si="65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42"/>
        <v>45347</v>
      </c>
      <c r="B1110" s="113">
        <f t="shared" si="634"/>
        <v>37.040941600000004</v>
      </c>
      <c r="C1110" s="183">
        <f t="shared" si="652"/>
        <v>29.922941690166986</v>
      </c>
      <c r="D1110" s="114">
        <f t="shared" si="643"/>
        <v>6773.27</v>
      </c>
      <c r="E1110" s="115">
        <f t="shared" si="630"/>
        <v>6801.72</v>
      </c>
      <c r="F1110" s="116">
        <f t="shared" si="631"/>
        <v>45311</v>
      </c>
      <c r="G1110" s="117">
        <f t="shared" si="635"/>
        <v>4.2003345503722755E-3</v>
      </c>
      <c r="H1110" s="118">
        <f t="shared" si="648"/>
        <v>45371</v>
      </c>
      <c r="I1110" s="118">
        <f t="shared" si="636"/>
        <v>45371</v>
      </c>
      <c r="J1110" s="119">
        <f t="shared" si="644"/>
        <v>21</v>
      </c>
      <c r="K1110" s="119">
        <f t="shared" si="633"/>
        <v>4</v>
      </c>
      <c r="L1110" s="8">
        <f t="shared" si="645"/>
        <v>1.0007987</v>
      </c>
      <c r="M1110" s="120">
        <f t="shared" si="632"/>
        <v>1.0056001299999999</v>
      </c>
      <c r="N1110" s="120">
        <f t="shared" si="627"/>
        <v>1.2351146373714825</v>
      </c>
      <c r="O1110" s="113">
        <f t="shared" si="629"/>
        <v>1.2361011200000001</v>
      </c>
      <c r="P1110" s="113">
        <f t="shared" si="637"/>
        <v>36.987781730000002</v>
      </c>
      <c r="Q1110" s="167">
        <f t="shared" si="649"/>
        <v>0</v>
      </c>
      <c r="R1110" s="168">
        <f t="shared" si="646"/>
        <v>0</v>
      </c>
      <c r="S1110" s="113">
        <f t="shared" si="638"/>
        <v>0</v>
      </c>
      <c r="T1110" s="123">
        <f t="shared" si="647"/>
        <v>9.4700000000000006E-2</v>
      </c>
      <c r="U1110" s="121">
        <f t="shared" si="628"/>
        <v>4</v>
      </c>
      <c r="V1110" s="121">
        <v>252</v>
      </c>
      <c r="W1110" s="120">
        <f t="shared" si="639"/>
        <v>1.0014372279999999</v>
      </c>
      <c r="X1110" s="113">
        <f t="shared" si="640"/>
        <v>5.3159869999999998E-2</v>
      </c>
      <c r="Y1110" s="113">
        <f t="shared" si="641"/>
        <v>0</v>
      </c>
      <c r="Z1110" s="126" t="str">
        <f t="shared" si="650"/>
        <v>A+J=</v>
      </c>
      <c r="AA1110" s="118">
        <f t="shared" si="65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42"/>
        <v>45348</v>
      </c>
      <c r="B1111" s="113">
        <f t="shared" si="634"/>
        <v>37.040941600000004</v>
      </c>
      <c r="C1111" s="183">
        <f t="shared" si="652"/>
        <v>29.922941690166986</v>
      </c>
      <c r="D1111" s="114">
        <f t="shared" si="643"/>
        <v>6773.27</v>
      </c>
      <c r="E1111" s="115">
        <f t="shared" si="630"/>
        <v>6801.72</v>
      </c>
      <c r="F1111" s="116">
        <f t="shared" si="631"/>
        <v>45311</v>
      </c>
      <c r="G1111" s="117">
        <f t="shared" si="635"/>
        <v>4.2003345503722755E-3</v>
      </c>
      <c r="H1111" s="118">
        <f t="shared" si="648"/>
        <v>45371</v>
      </c>
      <c r="I1111" s="118">
        <f t="shared" si="636"/>
        <v>45371</v>
      </c>
      <c r="J1111" s="119">
        <f t="shared" si="644"/>
        <v>21</v>
      </c>
      <c r="K1111" s="119">
        <f t="shared" si="633"/>
        <v>4</v>
      </c>
      <c r="L1111" s="8">
        <f t="shared" si="645"/>
        <v>1.0007987</v>
      </c>
      <c r="M1111" s="120">
        <f t="shared" si="632"/>
        <v>1.0056001299999999</v>
      </c>
      <c r="N1111" s="120">
        <f t="shared" si="627"/>
        <v>1.2351146373714825</v>
      </c>
      <c r="O1111" s="113">
        <f t="shared" si="629"/>
        <v>1.2361011200000001</v>
      </c>
      <c r="P1111" s="113">
        <f t="shared" si="637"/>
        <v>36.987781730000002</v>
      </c>
      <c r="Q1111" s="167">
        <f t="shared" si="649"/>
        <v>0</v>
      </c>
      <c r="R1111" s="168">
        <f t="shared" si="646"/>
        <v>0</v>
      </c>
      <c r="S1111" s="113">
        <f t="shared" si="638"/>
        <v>0</v>
      </c>
      <c r="T1111" s="123">
        <f t="shared" si="647"/>
        <v>9.4700000000000006E-2</v>
      </c>
      <c r="U1111" s="121">
        <f t="shared" si="628"/>
        <v>4</v>
      </c>
      <c r="V1111" s="121">
        <v>252</v>
      </c>
      <c r="W1111" s="120">
        <f t="shared" si="639"/>
        <v>1.0014372279999999</v>
      </c>
      <c r="X1111" s="113">
        <f t="shared" si="640"/>
        <v>5.3159869999999998E-2</v>
      </c>
      <c r="Y1111" s="113">
        <f t="shared" si="641"/>
        <v>0</v>
      </c>
      <c r="Z1111" s="126" t="str">
        <f t="shared" si="650"/>
        <v>A+J=</v>
      </c>
      <c r="AA1111" s="118">
        <f t="shared" si="65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42"/>
        <v>45349</v>
      </c>
      <c r="B1112" s="113">
        <f t="shared" si="634"/>
        <v>37.061640239999996</v>
      </c>
      <c r="C1112" s="183">
        <f t="shared" si="652"/>
        <v>29.922941690166986</v>
      </c>
      <c r="D1112" s="114">
        <f t="shared" si="643"/>
        <v>6773.27</v>
      </c>
      <c r="E1112" s="115">
        <f t="shared" si="630"/>
        <v>6801.72</v>
      </c>
      <c r="F1112" s="116">
        <f t="shared" si="631"/>
        <v>45311</v>
      </c>
      <c r="G1112" s="117">
        <f t="shared" si="635"/>
        <v>4.2003345503722755E-3</v>
      </c>
      <c r="H1112" s="118">
        <f t="shared" si="648"/>
        <v>45371</v>
      </c>
      <c r="I1112" s="118">
        <f t="shared" si="636"/>
        <v>45371</v>
      </c>
      <c r="J1112" s="119">
        <f t="shared" si="644"/>
        <v>21</v>
      </c>
      <c r="K1112" s="119">
        <f t="shared" si="633"/>
        <v>5</v>
      </c>
      <c r="L1112" s="8">
        <f t="shared" si="645"/>
        <v>1.00099848</v>
      </c>
      <c r="M1112" s="120">
        <f t="shared" si="632"/>
        <v>1.0056001299999999</v>
      </c>
      <c r="N1112" s="120">
        <f t="shared" si="627"/>
        <v>1.2351146373714825</v>
      </c>
      <c r="O1112" s="113">
        <f t="shared" si="629"/>
        <v>1.2363478699999999</v>
      </c>
      <c r="P1112" s="113">
        <f t="shared" si="637"/>
        <v>36.995165219999997</v>
      </c>
      <c r="Q1112" s="167">
        <f t="shared" si="649"/>
        <v>0</v>
      </c>
      <c r="R1112" s="168">
        <f t="shared" si="646"/>
        <v>0</v>
      </c>
      <c r="S1112" s="113">
        <f t="shared" si="638"/>
        <v>0</v>
      </c>
      <c r="T1112" s="123">
        <f t="shared" si="647"/>
        <v>9.4700000000000006E-2</v>
      </c>
      <c r="U1112" s="121">
        <f t="shared" si="628"/>
        <v>5</v>
      </c>
      <c r="V1112" s="121">
        <v>252</v>
      </c>
      <c r="W1112" s="120">
        <f t="shared" si="639"/>
        <v>1.001796857</v>
      </c>
      <c r="X1112" s="113">
        <f t="shared" si="640"/>
        <v>6.6475019999999996E-2</v>
      </c>
      <c r="Y1112" s="113">
        <f t="shared" si="641"/>
        <v>0</v>
      </c>
      <c r="Z1112" s="126" t="str">
        <f t="shared" si="650"/>
        <v>A+J=</v>
      </c>
      <c r="AA1112" s="118">
        <f t="shared" si="65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42"/>
        <v>45350</v>
      </c>
      <c r="B1113" s="113">
        <f t="shared" si="634"/>
        <v>37.08235019</v>
      </c>
      <c r="C1113" s="183">
        <f t="shared" si="652"/>
        <v>29.922941690166986</v>
      </c>
      <c r="D1113" s="114">
        <f t="shared" si="643"/>
        <v>6773.27</v>
      </c>
      <c r="E1113" s="115">
        <f t="shared" si="630"/>
        <v>6801.72</v>
      </c>
      <c r="F1113" s="116">
        <f t="shared" si="631"/>
        <v>45311</v>
      </c>
      <c r="G1113" s="117">
        <f t="shared" si="635"/>
        <v>4.2003345503722755E-3</v>
      </c>
      <c r="H1113" s="118">
        <f t="shared" si="648"/>
        <v>45371</v>
      </c>
      <c r="I1113" s="118">
        <f t="shared" si="636"/>
        <v>45371</v>
      </c>
      <c r="J1113" s="119">
        <f t="shared" si="644"/>
        <v>21</v>
      </c>
      <c r="K1113" s="119">
        <f t="shared" si="633"/>
        <v>6</v>
      </c>
      <c r="L1113" s="8">
        <f t="shared" si="645"/>
        <v>1.00119829</v>
      </c>
      <c r="M1113" s="120">
        <f t="shared" si="632"/>
        <v>1.0056001299999999</v>
      </c>
      <c r="N1113" s="120">
        <f t="shared" si="627"/>
        <v>1.2351146373714825</v>
      </c>
      <c r="O1113" s="113">
        <f t="shared" si="629"/>
        <v>1.23659466</v>
      </c>
      <c r="P1113" s="113">
        <f t="shared" si="637"/>
        <v>37.002549899999998</v>
      </c>
      <c r="Q1113" s="167">
        <f t="shared" si="649"/>
        <v>0</v>
      </c>
      <c r="R1113" s="168">
        <f t="shared" si="646"/>
        <v>0</v>
      </c>
      <c r="S1113" s="113">
        <f t="shared" si="638"/>
        <v>0</v>
      </c>
      <c r="T1113" s="123">
        <f t="shared" si="647"/>
        <v>9.4700000000000006E-2</v>
      </c>
      <c r="U1113" s="121">
        <f t="shared" si="628"/>
        <v>6</v>
      </c>
      <c r="V1113" s="121">
        <v>252</v>
      </c>
      <c r="W1113" s="120">
        <f t="shared" si="639"/>
        <v>1.0021566159999999</v>
      </c>
      <c r="X1113" s="113">
        <f t="shared" si="640"/>
        <v>7.9800289999999996E-2</v>
      </c>
      <c r="Y1113" s="113">
        <f t="shared" si="641"/>
        <v>0</v>
      </c>
      <c r="Z1113" s="126" t="str">
        <f t="shared" si="650"/>
        <v>A+J=</v>
      </c>
      <c r="AA1113" s="118">
        <f t="shared" si="65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42"/>
        <v>45351</v>
      </c>
      <c r="B1114" s="113">
        <f t="shared" si="634"/>
        <v>37.10307203</v>
      </c>
      <c r="C1114" s="183">
        <f t="shared" si="652"/>
        <v>29.922941690166986</v>
      </c>
      <c r="D1114" s="114">
        <f t="shared" si="643"/>
        <v>6773.27</v>
      </c>
      <c r="E1114" s="115">
        <f t="shared" si="630"/>
        <v>6801.72</v>
      </c>
      <c r="F1114" s="116">
        <f t="shared" si="631"/>
        <v>45311</v>
      </c>
      <c r="G1114" s="117">
        <f t="shared" si="635"/>
        <v>4.2003345503722755E-3</v>
      </c>
      <c r="H1114" s="118">
        <f t="shared" si="648"/>
        <v>45371</v>
      </c>
      <c r="I1114" s="118">
        <f t="shared" si="636"/>
        <v>45371</v>
      </c>
      <c r="J1114" s="119">
        <f t="shared" si="644"/>
        <v>21</v>
      </c>
      <c r="K1114" s="119">
        <f t="shared" si="633"/>
        <v>7</v>
      </c>
      <c r="L1114" s="8">
        <f t="shared" si="645"/>
        <v>1.00139815</v>
      </c>
      <c r="M1114" s="120">
        <f t="shared" si="632"/>
        <v>1.0056001299999999</v>
      </c>
      <c r="N1114" s="120">
        <f t="shared" si="627"/>
        <v>1.2351146373714825</v>
      </c>
      <c r="O1114" s="113">
        <f t="shared" si="629"/>
        <v>1.2368415100000001</v>
      </c>
      <c r="P1114" s="113">
        <f t="shared" si="637"/>
        <v>37.009936379999999</v>
      </c>
      <c r="Q1114" s="167">
        <f t="shared" si="649"/>
        <v>0</v>
      </c>
      <c r="R1114" s="168">
        <f t="shared" si="646"/>
        <v>0</v>
      </c>
      <c r="S1114" s="113">
        <f t="shared" si="638"/>
        <v>0</v>
      </c>
      <c r="T1114" s="123">
        <f t="shared" si="647"/>
        <v>9.4700000000000006E-2</v>
      </c>
      <c r="U1114" s="121">
        <f t="shared" si="628"/>
        <v>7</v>
      </c>
      <c r="V1114" s="121">
        <v>252</v>
      </c>
      <c r="W1114" s="120">
        <f t="shared" si="639"/>
        <v>1.0025165039999999</v>
      </c>
      <c r="X1114" s="113">
        <f t="shared" si="640"/>
        <v>9.313565E-2</v>
      </c>
      <c r="Y1114" s="113">
        <f t="shared" si="641"/>
        <v>0</v>
      </c>
      <c r="Z1114" s="126" t="str">
        <f t="shared" si="650"/>
        <v>A+J=</v>
      </c>
      <c r="AA1114" s="118">
        <f t="shared" si="65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42"/>
        <v>45352</v>
      </c>
      <c r="B1115" s="113">
        <f t="shared" si="634"/>
        <v>37.12380546</v>
      </c>
      <c r="C1115" s="183">
        <f t="shared" si="652"/>
        <v>29.922941690166986</v>
      </c>
      <c r="D1115" s="114">
        <f t="shared" si="643"/>
        <v>6773.27</v>
      </c>
      <c r="E1115" s="115">
        <f t="shared" si="630"/>
        <v>6801.72</v>
      </c>
      <c r="F1115" s="116">
        <f t="shared" si="631"/>
        <v>45311</v>
      </c>
      <c r="G1115" s="117">
        <f t="shared" si="635"/>
        <v>4.2003345503722755E-3</v>
      </c>
      <c r="H1115" s="118">
        <f t="shared" si="648"/>
        <v>45371</v>
      </c>
      <c r="I1115" s="118">
        <f t="shared" si="636"/>
        <v>45371</v>
      </c>
      <c r="J1115" s="119">
        <f t="shared" si="644"/>
        <v>21</v>
      </c>
      <c r="K1115" s="119">
        <f t="shared" si="633"/>
        <v>8</v>
      </c>
      <c r="L1115" s="8">
        <f t="shared" si="645"/>
        <v>1.0015980499999999</v>
      </c>
      <c r="M1115" s="120">
        <f t="shared" si="632"/>
        <v>1.0056001299999999</v>
      </c>
      <c r="N1115" s="120">
        <f t="shared" si="627"/>
        <v>1.2351146373714825</v>
      </c>
      <c r="O1115" s="113">
        <f t="shared" si="629"/>
        <v>1.2370884099999999</v>
      </c>
      <c r="P1115" s="113">
        <f t="shared" si="637"/>
        <v>37.017324350000003</v>
      </c>
      <c r="Q1115" s="167">
        <f t="shared" si="649"/>
        <v>0</v>
      </c>
      <c r="R1115" s="168">
        <f t="shared" si="646"/>
        <v>0</v>
      </c>
      <c r="S1115" s="113">
        <f t="shared" si="638"/>
        <v>0</v>
      </c>
      <c r="T1115" s="123">
        <f t="shared" si="647"/>
        <v>9.4700000000000006E-2</v>
      </c>
      <c r="U1115" s="121">
        <f t="shared" si="628"/>
        <v>8</v>
      </c>
      <c r="V1115" s="121">
        <v>252</v>
      </c>
      <c r="W1115" s="120">
        <f t="shared" si="639"/>
        <v>1.0028765209999999</v>
      </c>
      <c r="X1115" s="113">
        <f t="shared" si="640"/>
        <v>0.10648111</v>
      </c>
      <c r="Y1115" s="113">
        <f t="shared" si="641"/>
        <v>0</v>
      </c>
      <c r="Z1115" s="126" t="str">
        <f t="shared" si="650"/>
        <v>A+J=</v>
      </c>
      <c r="AA1115" s="118">
        <f t="shared" si="65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42"/>
        <v>45353</v>
      </c>
      <c r="B1116" s="113">
        <f t="shared" si="634"/>
        <v>37.144549930000004</v>
      </c>
      <c r="C1116" s="183">
        <f t="shared" si="652"/>
        <v>29.922941690166986</v>
      </c>
      <c r="D1116" s="114">
        <f t="shared" si="643"/>
        <v>6773.27</v>
      </c>
      <c r="E1116" s="115">
        <f t="shared" si="630"/>
        <v>6801.72</v>
      </c>
      <c r="F1116" s="116">
        <f t="shared" si="631"/>
        <v>45311</v>
      </c>
      <c r="G1116" s="117">
        <f t="shared" si="635"/>
        <v>4.2003345503722755E-3</v>
      </c>
      <c r="H1116" s="118">
        <f t="shared" si="648"/>
        <v>45371</v>
      </c>
      <c r="I1116" s="118">
        <f t="shared" si="636"/>
        <v>45371</v>
      </c>
      <c r="J1116" s="119">
        <f t="shared" si="644"/>
        <v>21</v>
      </c>
      <c r="K1116" s="119">
        <f t="shared" si="633"/>
        <v>9</v>
      </c>
      <c r="L1116" s="8">
        <f t="shared" si="645"/>
        <v>1.0017979800000001</v>
      </c>
      <c r="M1116" s="120">
        <f t="shared" si="632"/>
        <v>1.0056001299999999</v>
      </c>
      <c r="N1116" s="120">
        <f t="shared" si="627"/>
        <v>1.2351146373714825</v>
      </c>
      <c r="O1116" s="113">
        <f t="shared" si="629"/>
        <v>1.23733534</v>
      </c>
      <c r="P1116" s="113">
        <f t="shared" si="637"/>
        <v>37.024713230000003</v>
      </c>
      <c r="Q1116" s="167">
        <f t="shared" si="649"/>
        <v>0</v>
      </c>
      <c r="R1116" s="168">
        <f t="shared" si="646"/>
        <v>0</v>
      </c>
      <c r="S1116" s="113">
        <f t="shared" si="638"/>
        <v>0</v>
      </c>
      <c r="T1116" s="123">
        <f t="shared" si="647"/>
        <v>9.4700000000000006E-2</v>
      </c>
      <c r="U1116" s="121">
        <f t="shared" si="628"/>
        <v>9</v>
      </c>
      <c r="V1116" s="121">
        <v>252</v>
      </c>
      <c r="W1116" s="120">
        <f t="shared" si="639"/>
        <v>1.003236668</v>
      </c>
      <c r="X1116" s="113">
        <f t="shared" si="640"/>
        <v>0.1198367</v>
      </c>
      <c r="Y1116" s="113">
        <f t="shared" si="641"/>
        <v>0</v>
      </c>
      <c r="Z1116" s="126" t="str">
        <f t="shared" si="650"/>
        <v>A+J=</v>
      </c>
      <c r="AA1116" s="118">
        <f t="shared" si="65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42"/>
        <v>45354</v>
      </c>
      <c r="B1117" s="113">
        <f t="shared" si="634"/>
        <v>37.144549930000004</v>
      </c>
      <c r="C1117" s="183">
        <f t="shared" si="652"/>
        <v>29.922941690166986</v>
      </c>
      <c r="D1117" s="114">
        <f t="shared" si="643"/>
        <v>6773.27</v>
      </c>
      <c r="E1117" s="115">
        <f t="shared" si="630"/>
        <v>6801.72</v>
      </c>
      <c r="F1117" s="116">
        <f t="shared" si="631"/>
        <v>45311</v>
      </c>
      <c r="G1117" s="117">
        <f t="shared" si="635"/>
        <v>4.2003345503722755E-3</v>
      </c>
      <c r="H1117" s="118">
        <f t="shared" si="648"/>
        <v>45371</v>
      </c>
      <c r="I1117" s="118">
        <f t="shared" si="636"/>
        <v>45371</v>
      </c>
      <c r="J1117" s="119">
        <f t="shared" si="644"/>
        <v>21</v>
      </c>
      <c r="K1117" s="119">
        <f t="shared" si="633"/>
        <v>9</v>
      </c>
      <c r="L1117" s="8">
        <f t="shared" si="645"/>
        <v>1.0017979800000001</v>
      </c>
      <c r="M1117" s="120">
        <f t="shared" si="632"/>
        <v>1.0056001299999999</v>
      </c>
      <c r="N1117" s="120">
        <f t="shared" si="627"/>
        <v>1.2351146373714825</v>
      </c>
      <c r="O1117" s="113">
        <f t="shared" si="629"/>
        <v>1.23733534</v>
      </c>
      <c r="P1117" s="113">
        <f t="shared" si="637"/>
        <v>37.024713230000003</v>
      </c>
      <c r="Q1117" s="167">
        <f t="shared" si="649"/>
        <v>0</v>
      </c>
      <c r="R1117" s="168">
        <f t="shared" si="646"/>
        <v>0</v>
      </c>
      <c r="S1117" s="113">
        <f t="shared" si="638"/>
        <v>0</v>
      </c>
      <c r="T1117" s="123">
        <f t="shared" si="647"/>
        <v>9.4700000000000006E-2</v>
      </c>
      <c r="U1117" s="121">
        <f t="shared" si="628"/>
        <v>9</v>
      </c>
      <c r="V1117" s="121">
        <v>252</v>
      </c>
      <c r="W1117" s="120">
        <f t="shared" si="639"/>
        <v>1.003236668</v>
      </c>
      <c r="X1117" s="113">
        <f t="shared" si="640"/>
        <v>0.1198367</v>
      </c>
      <c r="Y1117" s="113">
        <f t="shared" si="641"/>
        <v>0</v>
      </c>
      <c r="Z1117" s="126" t="str">
        <f t="shared" si="650"/>
        <v>A+J=</v>
      </c>
      <c r="AA1117" s="118">
        <f t="shared" si="65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42"/>
        <v>45355</v>
      </c>
      <c r="B1118" s="113">
        <f t="shared" si="634"/>
        <v>37.144549930000004</v>
      </c>
      <c r="C1118" s="183">
        <f t="shared" si="652"/>
        <v>29.922941690166986</v>
      </c>
      <c r="D1118" s="114">
        <f t="shared" si="643"/>
        <v>6773.27</v>
      </c>
      <c r="E1118" s="115">
        <f t="shared" si="630"/>
        <v>6801.72</v>
      </c>
      <c r="F1118" s="116">
        <f t="shared" si="631"/>
        <v>45311</v>
      </c>
      <c r="G1118" s="117">
        <f t="shared" si="635"/>
        <v>4.2003345503722755E-3</v>
      </c>
      <c r="H1118" s="118">
        <f t="shared" si="648"/>
        <v>45371</v>
      </c>
      <c r="I1118" s="118">
        <f t="shared" si="636"/>
        <v>45371</v>
      </c>
      <c r="J1118" s="119">
        <f t="shared" si="644"/>
        <v>21</v>
      </c>
      <c r="K1118" s="119">
        <f t="shared" si="633"/>
        <v>9</v>
      </c>
      <c r="L1118" s="8">
        <f t="shared" si="645"/>
        <v>1.0017979800000001</v>
      </c>
      <c r="M1118" s="120">
        <f t="shared" si="632"/>
        <v>1.0056001299999999</v>
      </c>
      <c r="N1118" s="120">
        <f t="shared" si="627"/>
        <v>1.2351146373714825</v>
      </c>
      <c r="O1118" s="113">
        <f t="shared" si="629"/>
        <v>1.23733534</v>
      </c>
      <c r="P1118" s="113">
        <f t="shared" si="637"/>
        <v>37.024713230000003</v>
      </c>
      <c r="Q1118" s="167">
        <f t="shared" si="649"/>
        <v>0</v>
      </c>
      <c r="R1118" s="168">
        <f t="shared" si="646"/>
        <v>0</v>
      </c>
      <c r="S1118" s="113">
        <f t="shared" si="638"/>
        <v>0</v>
      </c>
      <c r="T1118" s="123">
        <f t="shared" si="647"/>
        <v>9.4700000000000006E-2</v>
      </c>
      <c r="U1118" s="121">
        <f t="shared" si="628"/>
        <v>9</v>
      </c>
      <c r="V1118" s="121">
        <v>252</v>
      </c>
      <c r="W1118" s="120">
        <f t="shared" si="639"/>
        <v>1.003236668</v>
      </c>
      <c r="X1118" s="113">
        <f t="shared" si="640"/>
        <v>0.1198367</v>
      </c>
      <c r="Y1118" s="113">
        <f t="shared" si="641"/>
        <v>0</v>
      </c>
      <c r="Z1118" s="126" t="str">
        <f t="shared" si="650"/>
        <v>A+J=</v>
      </c>
      <c r="AA1118" s="118">
        <f t="shared" si="65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42"/>
        <v>45356</v>
      </c>
      <c r="B1119" s="113">
        <f t="shared" si="634"/>
        <v>37.16530659</v>
      </c>
      <c r="C1119" s="183">
        <f t="shared" si="652"/>
        <v>29.922941690166986</v>
      </c>
      <c r="D1119" s="114">
        <f t="shared" si="643"/>
        <v>6773.27</v>
      </c>
      <c r="E1119" s="115">
        <f t="shared" si="630"/>
        <v>6801.72</v>
      </c>
      <c r="F1119" s="116">
        <f t="shared" si="631"/>
        <v>45311</v>
      </c>
      <c r="G1119" s="117">
        <f t="shared" si="635"/>
        <v>4.2003345503722755E-3</v>
      </c>
      <c r="H1119" s="118">
        <f t="shared" si="648"/>
        <v>45371</v>
      </c>
      <c r="I1119" s="118">
        <f t="shared" si="636"/>
        <v>45371</v>
      </c>
      <c r="J1119" s="119">
        <f t="shared" si="644"/>
        <v>21</v>
      </c>
      <c r="K1119" s="119">
        <f t="shared" si="633"/>
        <v>10</v>
      </c>
      <c r="L1119" s="8">
        <f t="shared" si="645"/>
        <v>1.00199796</v>
      </c>
      <c r="M1119" s="120">
        <f t="shared" si="632"/>
        <v>1.0056001299999999</v>
      </c>
      <c r="N1119" s="120">
        <f t="shared" ref="N1119:N1182" si="653">IF(I1119&gt;I1118,N1118*M1119,N1118)</f>
        <v>1.2351146373714825</v>
      </c>
      <c r="O1119" s="113">
        <f t="shared" si="629"/>
        <v>1.2375823399999999</v>
      </c>
      <c r="P1119" s="113">
        <f t="shared" si="637"/>
        <v>37.032104189999998</v>
      </c>
      <c r="Q1119" s="167">
        <f t="shared" si="649"/>
        <v>0</v>
      </c>
      <c r="R1119" s="168">
        <f t="shared" si="646"/>
        <v>0</v>
      </c>
      <c r="S1119" s="113">
        <f t="shared" si="638"/>
        <v>0</v>
      </c>
      <c r="T1119" s="123">
        <f t="shared" si="647"/>
        <v>9.4700000000000006E-2</v>
      </c>
      <c r="U1119" s="121">
        <f t="shared" si="628"/>
        <v>10</v>
      </c>
      <c r="V1119" s="121">
        <v>252</v>
      </c>
      <c r="W1119" s="120">
        <f t="shared" si="639"/>
        <v>1.0035969440000001</v>
      </c>
      <c r="X1119" s="113">
        <f t="shared" si="640"/>
        <v>0.1332024</v>
      </c>
      <c r="Y1119" s="113">
        <f t="shared" si="641"/>
        <v>0</v>
      </c>
      <c r="Z1119" s="126" t="str">
        <f t="shared" si="650"/>
        <v>A+J=</v>
      </c>
      <c r="AA1119" s="118">
        <f t="shared" si="65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42"/>
        <v>45357</v>
      </c>
      <c r="B1120" s="113">
        <f t="shared" si="634"/>
        <v>37.186074570000002</v>
      </c>
      <c r="C1120" s="183">
        <f t="shared" si="652"/>
        <v>29.922941690166986</v>
      </c>
      <c r="D1120" s="114">
        <f t="shared" si="643"/>
        <v>6773.27</v>
      </c>
      <c r="E1120" s="115">
        <f t="shared" si="630"/>
        <v>6801.72</v>
      </c>
      <c r="F1120" s="116">
        <f t="shared" si="631"/>
        <v>45311</v>
      </c>
      <c r="G1120" s="117">
        <f t="shared" si="635"/>
        <v>4.2003345503722755E-3</v>
      </c>
      <c r="H1120" s="118">
        <f t="shared" si="648"/>
        <v>45371</v>
      </c>
      <c r="I1120" s="118">
        <f t="shared" si="636"/>
        <v>45371</v>
      </c>
      <c r="J1120" s="119">
        <f t="shared" si="644"/>
        <v>21</v>
      </c>
      <c r="K1120" s="119">
        <f t="shared" si="633"/>
        <v>11</v>
      </c>
      <c r="L1120" s="8">
        <f t="shared" si="645"/>
        <v>1.0021979700000001</v>
      </c>
      <c r="M1120" s="120">
        <f t="shared" si="632"/>
        <v>1.0056001299999999</v>
      </c>
      <c r="N1120" s="120">
        <f t="shared" si="653"/>
        <v>1.2351146373714825</v>
      </c>
      <c r="O1120" s="113">
        <f t="shared" si="629"/>
        <v>1.23782938</v>
      </c>
      <c r="P1120" s="113">
        <f t="shared" si="637"/>
        <v>37.039496360000001</v>
      </c>
      <c r="Q1120" s="167">
        <f t="shared" si="649"/>
        <v>0</v>
      </c>
      <c r="R1120" s="168">
        <f t="shared" si="646"/>
        <v>0</v>
      </c>
      <c r="S1120" s="113">
        <f t="shared" si="638"/>
        <v>0</v>
      </c>
      <c r="T1120" s="123">
        <f t="shared" si="647"/>
        <v>9.4700000000000006E-2</v>
      </c>
      <c r="U1120" s="121">
        <f t="shared" si="628"/>
        <v>11</v>
      </c>
      <c r="V1120" s="121">
        <v>252</v>
      </c>
      <c r="W1120" s="120">
        <f t="shared" si="639"/>
        <v>1.003957349</v>
      </c>
      <c r="X1120" s="113">
        <f t="shared" si="640"/>
        <v>0.14657820999999999</v>
      </c>
      <c r="Y1120" s="113">
        <f t="shared" si="641"/>
        <v>0</v>
      </c>
      <c r="Z1120" s="126" t="str">
        <f t="shared" si="650"/>
        <v>A+J=</v>
      </c>
      <c r="AA1120" s="118">
        <f t="shared" si="65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42"/>
        <v>45358</v>
      </c>
      <c r="B1121" s="113">
        <f t="shared" si="634"/>
        <v>37.206854139999997</v>
      </c>
      <c r="C1121" s="183">
        <f t="shared" si="652"/>
        <v>29.922941690166986</v>
      </c>
      <c r="D1121" s="114">
        <f t="shared" si="643"/>
        <v>6773.27</v>
      </c>
      <c r="E1121" s="115">
        <f t="shared" si="630"/>
        <v>6801.72</v>
      </c>
      <c r="F1121" s="116">
        <f t="shared" si="631"/>
        <v>45311</v>
      </c>
      <c r="G1121" s="117">
        <f t="shared" si="635"/>
        <v>4.2003345503722755E-3</v>
      </c>
      <c r="H1121" s="118">
        <f t="shared" si="648"/>
        <v>45371</v>
      </c>
      <c r="I1121" s="118">
        <f t="shared" si="636"/>
        <v>45371</v>
      </c>
      <c r="J1121" s="119">
        <f t="shared" si="644"/>
        <v>21</v>
      </c>
      <c r="K1121" s="119">
        <f t="shared" si="633"/>
        <v>12</v>
      </c>
      <c r="L1121" s="8">
        <f t="shared" si="645"/>
        <v>1.0023980299999999</v>
      </c>
      <c r="M1121" s="120">
        <f t="shared" si="632"/>
        <v>1.0056001299999999</v>
      </c>
      <c r="N1121" s="120">
        <f t="shared" si="653"/>
        <v>1.2351146373714825</v>
      </c>
      <c r="O1121" s="113">
        <f t="shared" si="629"/>
        <v>1.23807647</v>
      </c>
      <c r="P1121" s="113">
        <f t="shared" si="637"/>
        <v>37.046890009999998</v>
      </c>
      <c r="Q1121" s="167">
        <f t="shared" si="649"/>
        <v>0</v>
      </c>
      <c r="R1121" s="168">
        <f t="shared" si="646"/>
        <v>0</v>
      </c>
      <c r="S1121" s="113">
        <f t="shared" si="638"/>
        <v>0</v>
      </c>
      <c r="T1121" s="123">
        <f t="shared" si="647"/>
        <v>9.4700000000000006E-2</v>
      </c>
      <c r="U1121" s="121">
        <f t="shared" si="628"/>
        <v>12</v>
      </c>
      <c r="V1121" s="121">
        <v>252</v>
      </c>
      <c r="W1121" s="120">
        <f t="shared" si="639"/>
        <v>1.0043178829999999</v>
      </c>
      <c r="X1121" s="113">
        <f t="shared" si="640"/>
        <v>0.15996413000000001</v>
      </c>
      <c r="Y1121" s="113">
        <f t="shared" si="641"/>
        <v>0</v>
      </c>
      <c r="Z1121" s="126" t="str">
        <f t="shared" si="650"/>
        <v>A+J=</v>
      </c>
      <c r="AA1121" s="118">
        <f t="shared" si="65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42"/>
        <v>45359</v>
      </c>
      <c r="B1122" s="113">
        <f t="shared" si="634"/>
        <v>37.227645720000005</v>
      </c>
      <c r="C1122" s="183">
        <f t="shared" si="652"/>
        <v>29.922941690166986</v>
      </c>
      <c r="D1122" s="114">
        <f t="shared" si="643"/>
        <v>6773.27</v>
      </c>
      <c r="E1122" s="115">
        <f t="shared" si="630"/>
        <v>6801.72</v>
      </c>
      <c r="F1122" s="116">
        <f t="shared" si="631"/>
        <v>45311</v>
      </c>
      <c r="G1122" s="117">
        <f t="shared" si="635"/>
        <v>4.2003345503722755E-3</v>
      </c>
      <c r="H1122" s="118">
        <f t="shared" si="648"/>
        <v>45371</v>
      </c>
      <c r="I1122" s="118">
        <f t="shared" si="636"/>
        <v>45371</v>
      </c>
      <c r="J1122" s="119">
        <f t="shared" si="644"/>
        <v>21</v>
      </c>
      <c r="K1122" s="119">
        <f t="shared" si="633"/>
        <v>13</v>
      </c>
      <c r="L1122" s="8">
        <f t="shared" si="645"/>
        <v>1.00259813</v>
      </c>
      <c r="M1122" s="120">
        <f t="shared" si="632"/>
        <v>1.0056001299999999</v>
      </c>
      <c r="N1122" s="120">
        <f t="shared" si="653"/>
        <v>1.2351146373714825</v>
      </c>
      <c r="O1122" s="113">
        <f t="shared" si="629"/>
        <v>1.2383236200000001</v>
      </c>
      <c r="P1122" s="113">
        <f t="shared" si="637"/>
        <v>37.054285470000003</v>
      </c>
      <c r="Q1122" s="167">
        <f t="shared" si="649"/>
        <v>0</v>
      </c>
      <c r="R1122" s="168">
        <f t="shared" si="646"/>
        <v>0</v>
      </c>
      <c r="S1122" s="113">
        <f t="shared" si="638"/>
        <v>0</v>
      </c>
      <c r="T1122" s="123">
        <f t="shared" si="647"/>
        <v>9.4700000000000006E-2</v>
      </c>
      <c r="U1122" s="121">
        <f t="shared" si="628"/>
        <v>13</v>
      </c>
      <c r="V1122" s="121">
        <v>252</v>
      </c>
      <c r="W1122" s="120">
        <f t="shared" si="639"/>
        <v>1.004678548</v>
      </c>
      <c r="X1122" s="113">
        <f t="shared" si="640"/>
        <v>0.17336024999999999</v>
      </c>
      <c r="Y1122" s="113">
        <f t="shared" si="641"/>
        <v>0</v>
      </c>
      <c r="Z1122" s="126" t="str">
        <f t="shared" si="650"/>
        <v>A+J=</v>
      </c>
      <c r="AA1122" s="118">
        <f t="shared" si="65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42"/>
        <v>45360</v>
      </c>
      <c r="B1123" s="113">
        <f t="shared" si="634"/>
        <v>37.248448269999997</v>
      </c>
      <c r="C1123" s="183">
        <f t="shared" si="652"/>
        <v>29.922941690166986</v>
      </c>
      <c r="D1123" s="114">
        <f t="shared" si="643"/>
        <v>6773.27</v>
      </c>
      <c r="E1123" s="115">
        <f t="shared" si="630"/>
        <v>6801.72</v>
      </c>
      <c r="F1123" s="116">
        <f t="shared" si="631"/>
        <v>45311</v>
      </c>
      <c r="G1123" s="117">
        <f t="shared" si="635"/>
        <v>4.2003345503722755E-3</v>
      </c>
      <c r="H1123" s="118">
        <f t="shared" si="648"/>
        <v>45371</v>
      </c>
      <c r="I1123" s="118">
        <f t="shared" si="636"/>
        <v>45371</v>
      </c>
      <c r="J1123" s="119">
        <f t="shared" si="644"/>
        <v>21</v>
      </c>
      <c r="K1123" s="119">
        <f t="shared" si="633"/>
        <v>14</v>
      </c>
      <c r="L1123" s="8">
        <f t="shared" si="645"/>
        <v>1.0027982600000001</v>
      </c>
      <c r="M1123" s="120">
        <f t="shared" si="632"/>
        <v>1.0056001299999999</v>
      </c>
      <c r="N1123" s="120">
        <f t="shared" si="653"/>
        <v>1.2351146373714825</v>
      </c>
      <c r="O1123" s="113">
        <f t="shared" si="629"/>
        <v>1.2385708</v>
      </c>
      <c r="P1123" s="113">
        <f t="shared" si="637"/>
        <v>37.061681819999997</v>
      </c>
      <c r="Q1123" s="167">
        <f t="shared" si="649"/>
        <v>0</v>
      </c>
      <c r="R1123" s="168">
        <f t="shared" si="646"/>
        <v>0</v>
      </c>
      <c r="S1123" s="113">
        <f t="shared" si="638"/>
        <v>0</v>
      </c>
      <c r="T1123" s="123">
        <f t="shared" si="647"/>
        <v>9.4700000000000006E-2</v>
      </c>
      <c r="U1123" s="121">
        <f t="shared" si="628"/>
        <v>14</v>
      </c>
      <c r="V1123" s="121">
        <v>252</v>
      </c>
      <c r="W1123" s="120">
        <f t="shared" si="639"/>
        <v>1.005039341</v>
      </c>
      <c r="X1123" s="113">
        <f t="shared" si="640"/>
        <v>0.18676645</v>
      </c>
      <c r="Y1123" s="113">
        <f t="shared" si="641"/>
        <v>0</v>
      </c>
      <c r="Z1123" s="126" t="str">
        <f t="shared" si="650"/>
        <v>A+J=</v>
      </c>
      <c r="AA1123" s="118">
        <f t="shared" si="65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42"/>
        <v>45361</v>
      </c>
      <c r="B1124" s="113">
        <f t="shared" si="634"/>
        <v>37.248448269999997</v>
      </c>
      <c r="C1124" s="183">
        <f t="shared" si="652"/>
        <v>29.922941690166986</v>
      </c>
      <c r="D1124" s="114">
        <f t="shared" si="643"/>
        <v>6773.27</v>
      </c>
      <c r="E1124" s="115">
        <f t="shared" si="630"/>
        <v>6801.72</v>
      </c>
      <c r="F1124" s="116">
        <f t="shared" si="631"/>
        <v>45311</v>
      </c>
      <c r="G1124" s="117">
        <f t="shared" si="635"/>
        <v>4.2003345503722755E-3</v>
      </c>
      <c r="H1124" s="118">
        <f t="shared" si="648"/>
        <v>45371</v>
      </c>
      <c r="I1124" s="118">
        <f t="shared" si="636"/>
        <v>45371</v>
      </c>
      <c r="J1124" s="119">
        <f t="shared" si="644"/>
        <v>21</v>
      </c>
      <c r="K1124" s="119">
        <f t="shared" si="633"/>
        <v>14</v>
      </c>
      <c r="L1124" s="8">
        <f t="shared" si="645"/>
        <v>1.0027982600000001</v>
      </c>
      <c r="M1124" s="120">
        <f t="shared" si="632"/>
        <v>1.0056001299999999</v>
      </c>
      <c r="N1124" s="120">
        <f t="shared" si="653"/>
        <v>1.2351146373714825</v>
      </c>
      <c r="O1124" s="113">
        <f t="shared" si="629"/>
        <v>1.2385708</v>
      </c>
      <c r="P1124" s="113">
        <f t="shared" si="637"/>
        <v>37.061681819999997</v>
      </c>
      <c r="Q1124" s="167">
        <f t="shared" si="649"/>
        <v>0</v>
      </c>
      <c r="R1124" s="168">
        <f t="shared" si="646"/>
        <v>0</v>
      </c>
      <c r="S1124" s="113">
        <f t="shared" si="638"/>
        <v>0</v>
      </c>
      <c r="T1124" s="123">
        <f t="shared" si="647"/>
        <v>9.4700000000000006E-2</v>
      </c>
      <c r="U1124" s="121">
        <f t="shared" si="628"/>
        <v>14</v>
      </c>
      <c r="V1124" s="121">
        <v>252</v>
      </c>
      <c r="W1124" s="120">
        <f t="shared" si="639"/>
        <v>1.005039341</v>
      </c>
      <c r="X1124" s="113">
        <f t="shared" si="640"/>
        <v>0.18676645</v>
      </c>
      <c r="Y1124" s="113">
        <f t="shared" si="641"/>
        <v>0</v>
      </c>
      <c r="Z1124" s="126" t="str">
        <f t="shared" si="650"/>
        <v>A+J=</v>
      </c>
      <c r="AA1124" s="118">
        <f t="shared" si="65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42"/>
        <v>45362</v>
      </c>
      <c r="B1125" s="113">
        <f t="shared" si="634"/>
        <v>37.248448269999997</v>
      </c>
      <c r="C1125" s="183">
        <f t="shared" si="652"/>
        <v>29.922941690166986</v>
      </c>
      <c r="D1125" s="114">
        <f t="shared" si="643"/>
        <v>6773.27</v>
      </c>
      <c r="E1125" s="115">
        <f t="shared" si="630"/>
        <v>6801.72</v>
      </c>
      <c r="F1125" s="116">
        <f t="shared" si="631"/>
        <v>45311</v>
      </c>
      <c r="G1125" s="117">
        <f t="shared" si="635"/>
        <v>4.2003345503722755E-3</v>
      </c>
      <c r="H1125" s="118">
        <f t="shared" si="648"/>
        <v>45371</v>
      </c>
      <c r="I1125" s="118">
        <f t="shared" si="636"/>
        <v>45371</v>
      </c>
      <c r="J1125" s="119">
        <f t="shared" si="644"/>
        <v>21</v>
      </c>
      <c r="K1125" s="119">
        <f t="shared" si="633"/>
        <v>14</v>
      </c>
      <c r="L1125" s="8">
        <f t="shared" si="645"/>
        <v>1.0027982600000001</v>
      </c>
      <c r="M1125" s="120">
        <f t="shared" si="632"/>
        <v>1.0056001299999999</v>
      </c>
      <c r="N1125" s="120">
        <f t="shared" si="653"/>
        <v>1.2351146373714825</v>
      </c>
      <c r="O1125" s="113">
        <f t="shared" si="629"/>
        <v>1.2385708</v>
      </c>
      <c r="P1125" s="113">
        <f t="shared" si="637"/>
        <v>37.061681819999997</v>
      </c>
      <c r="Q1125" s="167">
        <f t="shared" si="649"/>
        <v>0</v>
      </c>
      <c r="R1125" s="168">
        <f t="shared" si="646"/>
        <v>0</v>
      </c>
      <c r="S1125" s="113">
        <f t="shared" si="638"/>
        <v>0</v>
      </c>
      <c r="T1125" s="123">
        <f t="shared" si="647"/>
        <v>9.4700000000000006E-2</v>
      </c>
      <c r="U1125" s="121">
        <f t="shared" ref="U1125:U1188" si="654">IF(Q1124&gt;0,1,IF(K1125=K1124,U1124,U1124+1))</f>
        <v>14</v>
      </c>
      <c r="V1125" s="121">
        <v>252</v>
      </c>
      <c r="W1125" s="120">
        <f t="shared" si="639"/>
        <v>1.005039341</v>
      </c>
      <c r="X1125" s="113">
        <f t="shared" si="640"/>
        <v>0.18676645</v>
      </c>
      <c r="Y1125" s="113">
        <f t="shared" si="641"/>
        <v>0</v>
      </c>
      <c r="Z1125" s="126" t="str">
        <f t="shared" si="650"/>
        <v>A+J=</v>
      </c>
      <c r="AA1125" s="118">
        <f t="shared" si="65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42"/>
        <v>45363</v>
      </c>
      <c r="B1126" s="113">
        <f t="shared" si="634"/>
        <v>37.269263080000002</v>
      </c>
      <c r="C1126" s="183">
        <f t="shared" si="652"/>
        <v>29.922941690166986</v>
      </c>
      <c r="D1126" s="114">
        <f t="shared" si="643"/>
        <v>6773.27</v>
      </c>
      <c r="E1126" s="115">
        <f t="shared" si="630"/>
        <v>6801.72</v>
      </c>
      <c r="F1126" s="116">
        <f t="shared" si="631"/>
        <v>45311</v>
      </c>
      <c r="G1126" s="117">
        <f t="shared" si="635"/>
        <v>4.2003345503722755E-3</v>
      </c>
      <c r="H1126" s="118">
        <f t="shared" si="648"/>
        <v>45371</v>
      </c>
      <c r="I1126" s="118">
        <f t="shared" si="636"/>
        <v>45371</v>
      </c>
      <c r="J1126" s="119">
        <f t="shared" si="644"/>
        <v>21</v>
      </c>
      <c r="K1126" s="119">
        <f t="shared" si="633"/>
        <v>15</v>
      </c>
      <c r="L1126" s="8">
        <f t="shared" si="645"/>
        <v>1.00299844</v>
      </c>
      <c r="M1126" s="120">
        <f t="shared" si="632"/>
        <v>1.0056001299999999</v>
      </c>
      <c r="N1126" s="120">
        <f t="shared" si="653"/>
        <v>1.2351146373714825</v>
      </c>
      <c r="O1126" s="113">
        <f t="shared" si="629"/>
        <v>1.2388180499999999</v>
      </c>
      <c r="P1126" s="113">
        <f t="shared" si="637"/>
        <v>37.069080270000001</v>
      </c>
      <c r="Q1126" s="167">
        <f t="shared" si="649"/>
        <v>0</v>
      </c>
      <c r="R1126" s="168">
        <f t="shared" si="646"/>
        <v>0</v>
      </c>
      <c r="S1126" s="113">
        <f t="shared" si="638"/>
        <v>0</v>
      </c>
      <c r="T1126" s="123">
        <f t="shared" si="647"/>
        <v>9.4700000000000006E-2</v>
      </c>
      <c r="U1126" s="121">
        <f t="shared" si="654"/>
        <v>15</v>
      </c>
      <c r="V1126" s="121">
        <v>252</v>
      </c>
      <c r="W1126" s="120">
        <f t="shared" si="639"/>
        <v>1.0054002639999999</v>
      </c>
      <c r="X1126" s="113">
        <f t="shared" si="640"/>
        <v>0.20018280999999999</v>
      </c>
      <c r="Y1126" s="113">
        <f t="shared" si="641"/>
        <v>0</v>
      </c>
      <c r="Z1126" s="126" t="str">
        <f t="shared" si="650"/>
        <v>A+J=</v>
      </c>
      <c r="AA1126" s="118">
        <f t="shared" si="65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42"/>
        <v>45364</v>
      </c>
      <c r="B1127" s="113">
        <f t="shared" si="634"/>
        <v>37.290088959999999</v>
      </c>
      <c r="C1127" s="183">
        <f t="shared" si="652"/>
        <v>29.922941690166986</v>
      </c>
      <c r="D1127" s="114">
        <f t="shared" si="643"/>
        <v>6773.27</v>
      </c>
      <c r="E1127" s="115">
        <f t="shared" si="630"/>
        <v>6801.72</v>
      </c>
      <c r="F1127" s="116">
        <f t="shared" si="631"/>
        <v>45311</v>
      </c>
      <c r="G1127" s="117">
        <f t="shared" si="635"/>
        <v>4.2003345503722755E-3</v>
      </c>
      <c r="H1127" s="118">
        <f t="shared" si="648"/>
        <v>45371</v>
      </c>
      <c r="I1127" s="118">
        <f t="shared" si="636"/>
        <v>45371</v>
      </c>
      <c r="J1127" s="119">
        <f t="shared" si="644"/>
        <v>21</v>
      </c>
      <c r="K1127" s="119">
        <f t="shared" si="633"/>
        <v>16</v>
      </c>
      <c r="L1127" s="8">
        <f t="shared" si="645"/>
        <v>1.0031986500000001</v>
      </c>
      <c r="M1127" s="120">
        <f t="shared" si="632"/>
        <v>1.0056001299999999</v>
      </c>
      <c r="N1127" s="120">
        <f t="shared" si="653"/>
        <v>1.2351146373714825</v>
      </c>
      <c r="O1127" s="113">
        <f t="shared" si="629"/>
        <v>1.2390653300000001</v>
      </c>
      <c r="P1127" s="113">
        <f t="shared" si="637"/>
        <v>37.07647961</v>
      </c>
      <c r="Q1127" s="167">
        <f t="shared" si="649"/>
        <v>0</v>
      </c>
      <c r="R1127" s="168">
        <f t="shared" si="646"/>
        <v>0</v>
      </c>
      <c r="S1127" s="113">
        <f t="shared" si="638"/>
        <v>0</v>
      </c>
      <c r="T1127" s="123">
        <f t="shared" si="647"/>
        <v>9.4700000000000006E-2</v>
      </c>
      <c r="U1127" s="121">
        <f t="shared" si="654"/>
        <v>16</v>
      </c>
      <c r="V1127" s="121">
        <v>252</v>
      </c>
      <c r="W1127" s="120">
        <f t="shared" si="639"/>
        <v>1.0057613169999999</v>
      </c>
      <c r="X1127" s="113">
        <f t="shared" si="640"/>
        <v>0.21360935</v>
      </c>
      <c r="Y1127" s="113">
        <f t="shared" si="641"/>
        <v>0</v>
      </c>
      <c r="Z1127" s="126" t="str">
        <f t="shared" si="650"/>
        <v>A+J=</v>
      </c>
      <c r="AA1127" s="118">
        <f t="shared" si="65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42"/>
        <v>45365</v>
      </c>
      <c r="B1128" s="113">
        <f t="shared" si="634"/>
        <v>37.310927110000002</v>
      </c>
      <c r="C1128" s="183">
        <f t="shared" si="652"/>
        <v>29.922941690166986</v>
      </c>
      <c r="D1128" s="114">
        <f t="shared" si="643"/>
        <v>6773.27</v>
      </c>
      <c r="E1128" s="115">
        <f t="shared" si="630"/>
        <v>6801.72</v>
      </c>
      <c r="F1128" s="116">
        <f t="shared" si="631"/>
        <v>45311</v>
      </c>
      <c r="G1128" s="117">
        <f t="shared" si="635"/>
        <v>4.2003345503722755E-3</v>
      </c>
      <c r="H1128" s="118">
        <f t="shared" si="648"/>
        <v>45371</v>
      </c>
      <c r="I1128" s="118">
        <f t="shared" si="636"/>
        <v>45371</v>
      </c>
      <c r="J1128" s="119">
        <f t="shared" si="644"/>
        <v>21</v>
      </c>
      <c r="K1128" s="119">
        <f t="shared" si="633"/>
        <v>17</v>
      </c>
      <c r="L1128" s="8">
        <f t="shared" si="645"/>
        <v>1.00339891</v>
      </c>
      <c r="M1128" s="120">
        <f t="shared" si="632"/>
        <v>1.0056001299999999</v>
      </c>
      <c r="N1128" s="120">
        <f t="shared" si="653"/>
        <v>1.2351146373714825</v>
      </c>
      <c r="O1128" s="113">
        <f t="shared" si="629"/>
        <v>1.2393126800000001</v>
      </c>
      <c r="P1128" s="113">
        <f t="shared" si="637"/>
        <v>37.083881050000002</v>
      </c>
      <c r="Q1128" s="167">
        <f t="shared" si="649"/>
        <v>0</v>
      </c>
      <c r="R1128" s="168">
        <f t="shared" si="646"/>
        <v>0</v>
      </c>
      <c r="S1128" s="113">
        <f t="shared" si="638"/>
        <v>0</v>
      </c>
      <c r="T1128" s="123">
        <f t="shared" si="647"/>
        <v>9.4700000000000006E-2</v>
      </c>
      <c r="U1128" s="121">
        <f t="shared" si="654"/>
        <v>17</v>
      </c>
      <c r="V1128" s="121">
        <v>252</v>
      </c>
      <c r="W1128" s="120">
        <f t="shared" si="639"/>
        <v>1.0061225</v>
      </c>
      <c r="X1128" s="113">
        <f t="shared" si="640"/>
        <v>0.22704605999999999</v>
      </c>
      <c r="Y1128" s="113">
        <f t="shared" si="641"/>
        <v>0</v>
      </c>
      <c r="Z1128" s="126" t="str">
        <f t="shared" si="650"/>
        <v>A+J=</v>
      </c>
      <c r="AA1128" s="118">
        <f t="shared" si="65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42"/>
        <v>45366</v>
      </c>
      <c r="B1129" s="113">
        <f t="shared" si="634"/>
        <v>37.331776290000001</v>
      </c>
      <c r="C1129" s="183">
        <f t="shared" si="652"/>
        <v>29.922941690166986</v>
      </c>
      <c r="D1129" s="114">
        <f t="shared" si="643"/>
        <v>6773.27</v>
      </c>
      <c r="E1129" s="115">
        <f t="shared" si="630"/>
        <v>6801.72</v>
      </c>
      <c r="F1129" s="116">
        <f t="shared" si="631"/>
        <v>45311</v>
      </c>
      <c r="G1129" s="117">
        <f t="shared" si="635"/>
        <v>4.2003345503722755E-3</v>
      </c>
      <c r="H1129" s="118">
        <f t="shared" si="648"/>
        <v>45371</v>
      </c>
      <c r="I1129" s="118">
        <f t="shared" si="636"/>
        <v>45371</v>
      </c>
      <c r="J1129" s="119">
        <f t="shared" si="644"/>
        <v>21</v>
      </c>
      <c r="K1129" s="119">
        <f t="shared" si="633"/>
        <v>18</v>
      </c>
      <c r="L1129" s="8">
        <f t="shared" si="645"/>
        <v>1.0035992</v>
      </c>
      <c r="M1129" s="120">
        <f t="shared" si="632"/>
        <v>1.0056001299999999</v>
      </c>
      <c r="N1129" s="120">
        <f t="shared" si="653"/>
        <v>1.2351146373714825</v>
      </c>
      <c r="O1129" s="113">
        <f t="shared" ref="O1129:O1192" si="655">TRUNC(TRUNC((L1129*N1129),15),8)</f>
        <v>1.2395600600000001</v>
      </c>
      <c r="P1129" s="113">
        <f t="shared" si="637"/>
        <v>37.091283390000001</v>
      </c>
      <c r="Q1129" s="167">
        <f t="shared" si="649"/>
        <v>0</v>
      </c>
      <c r="R1129" s="168">
        <f t="shared" si="646"/>
        <v>0</v>
      </c>
      <c r="S1129" s="113">
        <f t="shared" si="638"/>
        <v>0</v>
      </c>
      <c r="T1129" s="123">
        <f t="shared" si="647"/>
        <v>9.4700000000000006E-2</v>
      </c>
      <c r="U1129" s="121">
        <f t="shared" si="654"/>
        <v>18</v>
      </c>
      <c r="V1129" s="121">
        <v>252</v>
      </c>
      <c r="W1129" s="120">
        <f t="shared" si="639"/>
        <v>1.0064838119999999</v>
      </c>
      <c r="X1129" s="113">
        <f t="shared" si="640"/>
        <v>0.24049290000000001</v>
      </c>
      <c r="Y1129" s="113">
        <f t="shared" si="641"/>
        <v>0</v>
      </c>
      <c r="Z1129" s="126" t="str">
        <f t="shared" si="650"/>
        <v>A+J=</v>
      </c>
      <c r="AA1129" s="118">
        <f t="shared" si="65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42"/>
        <v>45367</v>
      </c>
      <c r="B1130" s="113">
        <f t="shared" si="634"/>
        <v>37.352637449999996</v>
      </c>
      <c r="C1130" s="183">
        <f t="shared" si="652"/>
        <v>29.922941690166986</v>
      </c>
      <c r="D1130" s="114">
        <f t="shared" si="643"/>
        <v>6773.27</v>
      </c>
      <c r="E1130" s="115">
        <f t="shared" ref="E1130:E1193" si="656">IF($K1130=1,VLOOKUP($A1129,$AO$10:$AS$131,4),E1129)</f>
        <v>6801.72</v>
      </c>
      <c r="F1130" s="116">
        <f t="shared" ref="F1130:F1193" si="657">IF($K1130=1,VLOOKUP($A1129,$AO$10:$AS$131,5),F1129)</f>
        <v>45311</v>
      </c>
      <c r="G1130" s="117">
        <f t="shared" si="635"/>
        <v>4.2003345503722755E-3</v>
      </c>
      <c r="H1130" s="118">
        <f t="shared" si="648"/>
        <v>45371</v>
      </c>
      <c r="I1130" s="118">
        <f t="shared" si="636"/>
        <v>45371</v>
      </c>
      <c r="J1130" s="119">
        <f t="shared" si="644"/>
        <v>21</v>
      </c>
      <c r="K1130" s="119">
        <f t="shared" si="633"/>
        <v>19</v>
      </c>
      <c r="L1130" s="8">
        <f t="shared" si="645"/>
        <v>1.0037995399999999</v>
      </c>
      <c r="M1130" s="120">
        <f t="shared" ref="M1130:M1193" si="658">IF(I1130&gt;I1129,L1129,M1129)</f>
        <v>1.0056001299999999</v>
      </c>
      <c r="N1130" s="120">
        <f t="shared" si="653"/>
        <v>1.2351146373714825</v>
      </c>
      <c r="O1130" s="113">
        <f t="shared" si="655"/>
        <v>1.2398075</v>
      </c>
      <c r="P1130" s="113">
        <f t="shared" si="637"/>
        <v>37.098687519999999</v>
      </c>
      <c r="Q1130" s="167">
        <f t="shared" si="649"/>
        <v>0</v>
      </c>
      <c r="R1130" s="168">
        <f t="shared" si="646"/>
        <v>0</v>
      </c>
      <c r="S1130" s="113">
        <f t="shared" si="638"/>
        <v>0</v>
      </c>
      <c r="T1130" s="123">
        <f t="shared" si="647"/>
        <v>9.4700000000000006E-2</v>
      </c>
      <c r="U1130" s="121">
        <f t="shared" si="654"/>
        <v>19</v>
      </c>
      <c r="V1130" s="121">
        <v>252</v>
      </c>
      <c r="W1130" s="120">
        <f t="shared" si="639"/>
        <v>1.0068452539999999</v>
      </c>
      <c r="X1130" s="113">
        <f t="shared" si="640"/>
        <v>0.25394992999999999</v>
      </c>
      <c r="Y1130" s="113">
        <f t="shared" si="641"/>
        <v>0</v>
      </c>
      <c r="Z1130" s="126" t="str">
        <f t="shared" si="650"/>
        <v>A+J=</v>
      </c>
      <c r="AA1130" s="118">
        <f t="shared" si="65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42"/>
        <v>45368</v>
      </c>
      <c r="B1131" s="113">
        <f t="shared" si="634"/>
        <v>37.352637449999996</v>
      </c>
      <c r="C1131" s="183">
        <f t="shared" si="652"/>
        <v>29.922941690166986</v>
      </c>
      <c r="D1131" s="114">
        <f t="shared" si="643"/>
        <v>6773.27</v>
      </c>
      <c r="E1131" s="115">
        <f t="shared" si="656"/>
        <v>6801.72</v>
      </c>
      <c r="F1131" s="116">
        <f t="shared" si="657"/>
        <v>45311</v>
      </c>
      <c r="G1131" s="117">
        <f t="shared" si="635"/>
        <v>4.2003345503722755E-3</v>
      </c>
      <c r="H1131" s="118">
        <f t="shared" si="648"/>
        <v>45371</v>
      </c>
      <c r="I1131" s="118">
        <f t="shared" si="636"/>
        <v>45371</v>
      </c>
      <c r="J1131" s="119">
        <f t="shared" si="644"/>
        <v>21</v>
      </c>
      <c r="K1131" s="119">
        <f t="shared" si="633"/>
        <v>19</v>
      </c>
      <c r="L1131" s="8">
        <f t="shared" si="645"/>
        <v>1.0037995399999999</v>
      </c>
      <c r="M1131" s="120">
        <f t="shared" si="658"/>
        <v>1.0056001299999999</v>
      </c>
      <c r="N1131" s="120">
        <f t="shared" si="653"/>
        <v>1.2351146373714825</v>
      </c>
      <c r="O1131" s="113">
        <f t="shared" si="655"/>
        <v>1.2398075</v>
      </c>
      <c r="P1131" s="113">
        <f t="shared" si="637"/>
        <v>37.098687519999999</v>
      </c>
      <c r="Q1131" s="167">
        <f t="shared" si="649"/>
        <v>0</v>
      </c>
      <c r="R1131" s="168">
        <f t="shared" si="646"/>
        <v>0</v>
      </c>
      <c r="S1131" s="113">
        <f t="shared" si="638"/>
        <v>0</v>
      </c>
      <c r="T1131" s="123">
        <f t="shared" si="647"/>
        <v>9.4700000000000006E-2</v>
      </c>
      <c r="U1131" s="121">
        <f t="shared" si="654"/>
        <v>19</v>
      </c>
      <c r="V1131" s="121">
        <v>252</v>
      </c>
      <c r="W1131" s="120">
        <f t="shared" si="639"/>
        <v>1.0068452539999999</v>
      </c>
      <c r="X1131" s="113">
        <f t="shared" si="640"/>
        <v>0.25394992999999999</v>
      </c>
      <c r="Y1131" s="113">
        <f t="shared" si="641"/>
        <v>0</v>
      </c>
      <c r="Z1131" s="126" t="str">
        <f t="shared" si="650"/>
        <v>A+J=</v>
      </c>
      <c r="AA1131" s="118">
        <f t="shared" si="65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42"/>
        <v>45369</v>
      </c>
      <c r="B1132" s="113">
        <f t="shared" si="634"/>
        <v>37.352637449999996</v>
      </c>
      <c r="C1132" s="183">
        <f t="shared" si="652"/>
        <v>29.922941690166986</v>
      </c>
      <c r="D1132" s="114">
        <f t="shared" si="643"/>
        <v>6773.27</v>
      </c>
      <c r="E1132" s="115">
        <f t="shared" si="656"/>
        <v>6801.72</v>
      </c>
      <c r="F1132" s="116">
        <f t="shared" si="657"/>
        <v>45311</v>
      </c>
      <c r="G1132" s="117">
        <f t="shared" si="635"/>
        <v>4.2003345503722755E-3</v>
      </c>
      <c r="H1132" s="118">
        <f t="shared" si="648"/>
        <v>45371</v>
      </c>
      <c r="I1132" s="118">
        <f t="shared" si="636"/>
        <v>45371</v>
      </c>
      <c r="J1132" s="119">
        <f t="shared" si="644"/>
        <v>21</v>
      </c>
      <c r="K1132" s="119">
        <f t="shared" si="633"/>
        <v>19</v>
      </c>
      <c r="L1132" s="8">
        <f t="shared" si="645"/>
        <v>1.0037995399999999</v>
      </c>
      <c r="M1132" s="120">
        <f t="shared" si="658"/>
        <v>1.0056001299999999</v>
      </c>
      <c r="N1132" s="120">
        <f t="shared" si="653"/>
        <v>1.2351146373714825</v>
      </c>
      <c r="O1132" s="113">
        <f t="shared" si="655"/>
        <v>1.2398075</v>
      </c>
      <c r="P1132" s="113">
        <f t="shared" si="637"/>
        <v>37.098687519999999</v>
      </c>
      <c r="Q1132" s="167">
        <f t="shared" si="649"/>
        <v>0</v>
      </c>
      <c r="R1132" s="168">
        <f t="shared" si="646"/>
        <v>0</v>
      </c>
      <c r="S1132" s="113">
        <f t="shared" si="638"/>
        <v>0</v>
      </c>
      <c r="T1132" s="123">
        <f t="shared" si="647"/>
        <v>9.4700000000000006E-2</v>
      </c>
      <c r="U1132" s="121">
        <f t="shared" si="654"/>
        <v>19</v>
      </c>
      <c r="V1132" s="121">
        <v>252</v>
      </c>
      <c r="W1132" s="120">
        <f t="shared" si="639"/>
        <v>1.0068452539999999</v>
      </c>
      <c r="X1132" s="113">
        <f t="shared" si="640"/>
        <v>0.25394992999999999</v>
      </c>
      <c r="Y1132" s="113">
        <f t="shared" si="641"/>
        <v>0</v>
      </c>
      <c r="Z1132" s="126" t="str">
        <f t="shared" si="650"/>
        <v>A+J=</v>
      </c>
      <c r="AA1132" s="118">
        <f t="shared" si="65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42"/>
        <v>45370</v>
      </c>
      <c r="B1133" s="113">
        <f t="shared" si="634"/>
        <v>37.37350996</v>
      </c>
      <c r="C1133" s="183">
        <f t="shared" si="652"/>
        <v>29.922941690166986</v>
      </c>
      <c r="D1133" s="114">
        <f t="shared" si="643"/>
        <v>6773.27</v>
      </c>
      <c r="E1133" s="115">
        <f t="shared" si="656"/>
        <v>6801.72</v>
      </c>
      <c r="F1133" s="116">
        <f t="shared" si="657"/>
        <v>45311</v>
      </c>
      <c r="G1133" s="117">
        <f t="shared" si="635"/>
        <v>4.2003345503722755E-3</v>
      </c>
      <c r="H1133" s="118">
        <f t="shared" si="648"/>
        <v>45371</v>
      </c>
      <c r="I1133" s="118">
        <f t="shared" si="636"/>
        <v>45371</v>
      </c>
      <c r="J1133" s="119">
        <f t="shared" si="644"/>
        <v>21</v>
      </c>
      <c r="K1133" s="119">
        <f t="shared" si="633"/>
        <v>20</v>
      </c>
      <c r="L1133" s="8">
        <f t="shared" si="645"/>
        <v>1.0039999100000001</v>
      </c>
      <c r="M1133" s="120">
        <f t="shared" si="658"/>
        <v>1.0056001299999999</v>
      </c>
      <c r="N1133" s="120">
        <f t="shared" si="653"/>
        <v>1.2351146373714825</v>
      </c>
      <c r="O1133" s="113">
        <f t="shared" si="655"/>
        <v>1.24005498</v>
      </c>
      <c r="P1133" s="113">
        <f t="shared" si="637"/>
        <v>37.106092850000003</v>
      </c>
      <c r="Q1133" s="167">
        <f t="shared" si="649"/>
        <v>0</v>
      </c>
      <c r="R1133" s="168">
        <f t="shared" si="646"/>
        <v>0</v>
      </c>
      <c r="S1133" s="113">
        <f t="shared" si="638"/>
        <v>0</v>
      </c>
      <c r="T1133" s="123">
        <f t="shared" si="647"/>
        <v>9.4700000000000006E-2</v>
      </c>
      <c r="U1133" s="121">
        <f t="shared" si="654"/>
        <v>20</v>
      </c>
      <c r="V1133" s="121">
        <v>252</v>
      </c>
      <c r="W1133" s="120">
        <f t="shared" si="639"/>
        <v>1.0072068249999999</v>
      </c>
      <c r="X1133" s="113">
        <f t="shared" si="640"/>
        <v>0.26741711000000001</v>
      </c>
      <c r="Y1133" s="113">
        <f t="shared" si="641"/>
        <v>0</v>
      </c>
      <c r="Z1133" s="126" t="str">
        <f t="shared" si="650"/>
        <v>A+J=</v>
      </c>
      <c r="AA1133" s="118">
        <f t="shared" si="65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42"/>
        <v>45371</v>
      </c>
      <c r="B1134" s="113">
        <f t="shared" si="634"/>
        <v>37.394394499999997</v>
      </c>
      <c r="C1134" s="183">
        <f t="shared" si="652"/>
        <v>29.922941690166986</v>
      </c>
      <c r="D1134" s="114">
        <f t="shared" si="643"/>
        <v>6773.27</v>
      </c>
      <c r="E1134" s="115">
        <f t="shared" si="656"/>
        <v>6801.72</v>
      </c>
      <c r="F1134" s="116">
        <f t="shared" si="657"/>
        <v>45311</v>
      </c>
      <c r="G1134" s="117">
        <f t="shared" si="635"/>
        <v>4.2003345503722755E-3</v>
      </c>
      <c r="H1134" s="118">
        <f t="shared" si="648"/>
        <v>45404</v>
      </c>
      <c r="I1134" s="118">
        <f t="shared" si="636"/>
        <v>45371</v>
      </c>
      <c r="J1134" s="119">
        <f t="shared" si="644"/>
        <v>21</v>
      </c>
      <c r="K1134" s="119">
        <f t="shared" ref="K1134:K1197" si="659">(J1134-(NETWORKDAYS(A1134,I1134,AD$148:AD$502)-1))</f>
        <v>21</v>
      </c>
      <c r="L1134" s="8">
        <f t="shared" si="645"/>
        <v>1.00420033</v>
      </c>
      <c r="M1134" s="120">
        <f t="shared" si="658"/>
        <v>1.0056001299999999</v>
      </c>
      <c r="N1134" s="120">
        <f t="shared" si="653"/>
        <v>1.2351146373714825</v>
      </c>
      <c r="O1134" s="113">
        <f t="shared" si="655"/>
        <v>1.24030252</v>
      </c>
      <c r="P1134" s="113">
        <f t="shared" si="637"/>
        <v>37.11349998</v>
      </c>
      <c r="Q1134" s="167">
        <f t="shared" si="649"/>
        <v>37</v>
      </c>
      <c r="R1134" s="168">
        <f t="shared" si="646"/>
        <v>0.22125400000000001</v>
      </c>
      <c r="S1134" s="113">
        <f t="shared" si="638"/>
        <v>8.2115103200000004</v>
      </c>
      <c r="T1134" s="123">
        <f t="shared" si="647"/>
        <v>9.4700000000000006E-2</v>
      </c>
      <c r="U1134" s="121">
        <f t="shared" si="654"/>
        <v>21</v>
      </c>
      <c r="V1134" s="121">
        <v>252</v>
      </c>
      <c r="W1134" s="120">
        <f t="shared" si="639"/>
        <v>1.0075685270000001</v>
      </c>
      <c r="X1134" s="113">
        <f t="shared" si="640"/>
        <v>0.28089451999999998</v>
      </c>
      <c r="Y1134" s="113">
        <f t="shared" si="641"/>
        <v>8.4924048400000007</v>
      </c>
      <c r="Z1134" s="126" t="str">
        <f t="shared" si="650"/>
        <v>A+J=</v>
      </c>
      <c r="AA1134" s="118">
        <f t="shared" si="65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42"/>
        <v>45372</v>
      </c>
      <c r="B1135" s="113">
        <f t="shared" si="634"/>
        <v>28.923232710000001</v>
      </c>
      <c r="C1135" s="183">
        <f t="shared" si="652"/>
        <v>23.302371153875566</v>
      </c>
      <c r="D1135" s="114">
        <f t="shared" si="643"/>
        <v>6801.72</v>
      </c>
      <c r="E1135" s="115">
        <f t="shared" si="656"/>
        <v>6858.17</v>
      </c>
      <c r="F1135" s="116">
        <f t="shared" si="657"/>
        <v>45342</v>
      </c>
      <c r="G1135" s="117">
        <f t="shared" si="635"/>
        <v>8.2993713354857501E-3</v>
      </c>
      <c r="H1135" s="118">
        <f t="shared" si="648"/>
        <v>45404</v>
      </c>
      <c r="I1135" s="118">
        <f t="shared" si="636"/>
        <v>45404</v>
      </c>
      <c r="J1135" s="119">
        <f t="shared" si="644"/>
        <v>22</v>
      </c>
      <c r="K1135" s="119">
        <f t="shared" si="659"/>
        <v>1</v>
      </c>
      <c r="L1135" s="8">
        <f t="shared" si="645"/>
        <v>1.0003757499999999</v>
      </c>
      <c r="M1135" s="120">
        <f t="shared" si="658"/>
        <v>1.00420033</v>
      </c>
      <c r="N1135" s="120">
        <f t="shared" si="653"/>
        <v>1.240302526436273</v>
      </c>
      <c r="O1135" s="113">
        <f t="shared" si="655"/>
        <v>1.24076857</v>
      </c>
      <c r="P1135" s="113">
        <f t="shared" si="637"/>
        <v>28.912849730000001</v>
      </c>
      <c r="Q1135" s="167">
        <f t="shared" si="649"/>
        <v>0</v>
      </c>
      <c r="R1135" s="168">
        <f t="shared" si="646"/>
        <v>0</v>
      </c>
      <c r="S1135" s="113">
        <f t="shared" si="638"/>
        <v>0</v>
      </c>
      <c r="T1135" s="123">
        <f t="shared" si="647"/>
        <v>9.4700000000000006E-2</v>
      </c>
      <c r="U1135" s="121">
        <f t="shared" si="654"/>
        <v>1</v>
      </c>
      <c r="V1135" s="121">
        <v>252</v>
      </c>
      <c r="W1135" s="120">
        <f t="shared" si="639"/>
        <v>1.000359113</v>
      </c>
      <c r="X1135" s="113">
        <f t="shared" si="640"/>
        <v>1.038298E-2</v>
      </c>
      <c r="Y1135" s="113">
        <f t="shared" si="641"/>
        <v>0</v>
      </c>
      <c r="Z1135" s="126" t="str">
        <f t="shared" si="650"/>
        <v>A+J=</v>
      </c>
      <c r="AA1135" s="118">
        <f t="shared" si="65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42"/>
        <v>45373</v>
      </c>
      <c r="B1136" s="113">
        <f t="shared" si="634"/>
        <v>28.944491279999998</v>
      </c>
      <c r="C1136" s="183">
        <f t="shared" si="652"/>
        <v>23.302371153875566</v>
      </c>
      <c r="D1136" s="114">
        <f t="shared" si="643"/>
        <v>6801.72</v>
      </c>
      <c r="E1136" s="115">
        <f t="shared" si="656"/>
        <v>6858.17</v>
      </c>
      <c r="F1136" s="116">
        <f t="shared" si="657"/>
        <v>45342</v>
      </c>
      <c r="G1136" s="117">
        <f t="shared" si="635"/>
        <v>8.2993713354857501E-3</v>
      </c>
      <c r="H1136" s="118">
        <f t="shared" si="648"/>
        <v>45404</v>
      </c>
      <c r="I1136" s="118">
        <f t="shared" si="636"/>
        <v>45404</v>
      </c>
      <c r="J1136" s="119">
        <f t="shared" si="644"/>
        <v>22</v>
      </c>
      <c r="K1136" s="119">
        <f t="shared" si="659"/>
        <v>2</v>
      </c>
      <c r="L1136" s="8">
        <f t="shared" si="645"/>
        <v>1.00075165</v>
      </c>
      <c r="M1136" s="120">
        <f t="shared" si="658"/>
        <v>1.00420033</v>
      </c>
      <c r="N1136" s="120">
        <f t="shared" si="653"/>
        <v>1.240302526436273</v>
      </c>
      <c r="O1136" s="113">
        <f t="shared" si="655"/>
        <v>1.24123479</v>
      </c>
      <c r="P1136" s="113">
        <f t="shared" si="637"/>
        <v>28.923713759999998</v>
      </c>
      <c r="Q1136" s="167">
        <f t="shared" si="649"/>
        <v>0</v>
      </c>
      <c r="R1136" s="168">
        <f t="shared" si="646"/>
        <v>0</v>
      </c>
      <c r="S1136" s="113">
        <f t="shared" si="638"/>
        <v>0</v>
      </c>
      <c r="T1136" s="123">
        <f t="shared" si="647"/>
        <v>9.4700000000000006E-2</v>
      </c>
      <c r="U1136" s="121">
        <f t="shared" si="654"/>
        <v>2</v>
      </c>
      <c r="V1136" s="121">
        <v>252</v>
      </c>
      <c r="W1136" s="120">
        <f t="shared" si="639"/>
        <v>1.0007183559999999</v>
      </c>
      <c r="X1136" s="113">
        <f t="shared" si="640"/>
        <v>2.0777520000000001E-2</v>
      </c>
      <c r="Y1136" s="113">
        <f t="shared" si="641"/>
        <v>0</v>
      </c>
      <c r="Z1136" s="126" t="str">
        <f t="shared" si="650"/>
        <v>A+J=</v>
      </c>
      <c r="AA1136" s="118">
        <f t="shared" si="65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42"/>
        <v>45374</v>
      </c>
      <c r="B1137" s="113">
        <f t="shared" si="634"/>
        <v>28.9657658</v>
      </c>
      <c r="C1137" s="183">
        <f t="shared" si="652"/>
        <v>23.302371153875566</v>
      </c>
      <c r="D1137" s="114">
        <f t="shared" si="643"/>
        <v>6801.72</v>
      </c>
      <c r="E1137" s="115">
        <f t="shared" si="656"/>
        <v>6858.17</v>
      </c>
      <c r="F1137" s="116">
        <f t="shared" si="657"/>
        <v>45342</v>
      </c>
      <c r="G1137" s="117">
        <f t="shared" si="635"/>
        <v>8.2993713354857501E-3</v>
      </c>
      <c r="H1137" s="118">
        <f t="shared" si="648"/>
        <v>45404</v>
      </c>
      <c r="I1137" s="118">
        <f t="shared" si="636"/>
        <v>45404</v>
      </c>
      <c r="J1137" s="119">
        <f t="shared" si="644"/>
        <v>22</v>
      </c>
      <c r="K1137" s="119">
        <f t="shared" si="659"/>
        <v>3</v>
      </c>
      <c r="L1137" s="8">
        <f t="shared" si="645"/>
        <v>1.0011276899999999</v>
      </c>
      <c r="M1137" s="120">
        <f t="shared" si="658"/>
        <v>1.00420033</v>
      </c>
      <c r="N1137" s="120">
        <f t="shared" si="653"/>
        <v>1.240302526436273</v>
      </c>
      <c r="O1137" s="113">
        <f t="shared" si="655"/>
        <v>1.2417012000000001</v>
      </c>
      <c r="P1137" s="113">
        <f t="shared" si="637"/>
        <v>28.934582219999999</v>
      </c>
      <c r="Q1137" s="167">
        <f t="shared" si="649"/>
        <v>0</v>
      </c>
      <c r="R1137" s="168">
        <f t="shared" si="646"/>
        <v>0</v>
      </c>
      <c r="S1137" s="113">
        <f t="shared" si="638"/>
        <v>0</v>
      </c>
      <c r="T1137" s="123">
        <f t="shared" si="647"/>
        <v>9.4700000000000006E-2</v>
      </c>
      <c r="U1137" s="121">
        <f t="shared" si="654"/>
        <v>3</v>
      </c>
      <c r="V1137" s="121">
        <v>252</v>
      </c>
      <c r="W1137" s="120">
        <f t="shared" si="639"/>
        <v>1.001077727</v>
      </c>
      <c r="X1137" s="113">
        <f t="shared" si="640"/>
        <v>3.1183579999999999E-2</v>
      </c>
      <c r="Y1137" s="113">
        <f t="shared" si="641"/>
        <v>0</v>
      </c>
      <c r="Z1137" s="126" t="str">
        <f t="shared" si="650"/>
        <v>A+J=</v>
      </c>
      <c r="AA1137" s="118">
        <f t="shared" si="65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42"/>
        <v>45375</v>
      </c>
      <c r="B1138" s="113">
        <f t="shared" si="634"/>
        <v>28.9657658</v>
      </c>
      <c r="C1138" s="183">
        <f t="shared" si="652"/>
        <v>23.302371153875566</v>
      </c>
      <c r="D1138" s="114">
        <f t="shared" si="643"/>
        <v>6801.72</v>
      </c>
      <c r="E1138" s="115">
        <f t="shared" si="656"/>
        <v>6858.17</v>
      </c>
      <c r="F1138" s="116">
        <f t="shared" si="657"/>
        <v>45342</v>
      </c>
      <c r="G1138" s="117">
        <f t="shared" si="635"/>
        <v>8.2993713354857501E-3</v>
      </c>
      <c r="H1138" s="118">
        <f t="shared" si="648"/>
        <v>45404</v>
      </c>
      <c r="I1138" s="118">
        <f t="shared" si="636"/>
        <v>45404</v>
      </c>
      <c r="J1138" s="119">
        <f t="shared" si="644"/>
        <v>22</v>
      </c>
      <c r="K1138" s="119">
        <f t="shared" si="659"/>
        <v>3</v>
      </c>
      <c r="L1138" s="8">
        <f t="shared" si="645"/>
        <v>1.0011276899999999</v>
      </c>
      <c r="M1138" s="120">
        <f t="shared" si="658"/>
        <v>1.00420033</v>
      </c>
      <c r="N1138" s="120">
        <f t="shared" si="653"/>
        <v>1.240302526436273</v>
      </c>
      <c r="O1138" s="113">
        <f t="shared" si="655"/>
        <v>1.2417012000000001</v>
      </c>
      <c r="P1138" s="113">
        <f t="shared" si="637"/>
        <v>28.934582219999999</v>
      </c>
      <c r="Q1138" s="167">
        <f t="shared" si="649"/>
        <v>0</v>
      </c>
      <c r="R1138" s="168">
        <f t="shared" si="646"/>
        <v>0</v>
      </c>
      <c r="S1138" s="113">
        <f t="shared" si="638"/>
        <v>0</v>
      </c>
      <c r="T1138" s="123">
        <f t="shared" si="647"/>
        <v>9.4700000000000006E-2</v>
      </c>
      <c r="U1138" s="121">
        <f t="shared" si="654"/>
        <v>3</v>
      </c>
      <c r="V1138" s="121">
        <v>252</v>
      </c>
      <c r="W1138" s="120">
        <f t="shared" si="639"/>
        <v>1.001077727</v>
      </c>
      <c r="X1138" s="113">
        <f t="shared" si="640"/>
        <v>3.1183579999999999E-2</v>
      </c>
      <c r="Y1138" s="113">
        <f t="shared" si="641"/>
        <v>0</v>
      </c>
      <c r="Z1138" s="126" t="str">
        <f t="shared" si="650"/>
        <v>A+J=</v>
      </c>
      <c r="AA1138" s="118">
        <f t="shared" si="65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42"/>
        <v>45376</v>
      </c>
      <c r="B1139" s="113">
        <f t="shared" si="634"/>
        <v>28.9657658</v>
      </c>
      <c r="C1139" s="183">
        <f t="shared" si="652"/>
        <v>23.302371153875566</v>
      </c>
      <c r="D1139" s="114">
        <f t="shared" si="643"/>
        <v>6801.72</v>
      </c>
      <c r="E1139" s="115">
        <f t="shared" si="656"/>
        <v>6858.17</v>
      </c>
      <c r="F1139" s="116">
        <f t="shared" si="657"/>
        <v>45342</v>
      </c>
      <c r="G1139" s="117">
        <f t="shared" si="635"/>
        <v>8.2993713354857501E-3</v>
      </c>
      <c r="H1139" s="118">
        <f t="shared" si="648"/>
        <v>45404</v>
      </c>
      <c r="I1139" s="118">
        <f t="shared" si="636"/>
        <v>45404</v>
      </c>
      <c r="J1139" s="119">
        <f t="shared" si="644"/>
        <v>22</v>
      </c>
      <c r="K1139" s="119">
        <f t="shared" si="659"/>
        <v>3</v>
      </c>
      <c r="L1139" s="8">
        <f t="shared" si="645"/>
        <v>1.0011276899999999</v>
      </c>
      <c r="M1139" s="120">
        <f t="shared" si="658"/>
        <v>1.00420033</v>
      </c>
      <c r="N1139" s="120">
        <f t="shared" si="653"/>
        <v>1.240302526436273</v>
      </c>
      <c r="O1139" s="113">
        <f t="shared" si="655"/>
        <v>1.2417012000000001</v>
      </c>
      <c r="P1139" s="113">
        <f t="shared" si="637"/>
        <v>28.934582219999999</v>
      </c>
      <c r="Q1139" s="167">
        <f t="shared" si="649"/>
        <v>0</v>
      </c>
      <c r="R1139" s="168">
        <f t="shared" si="646"/>
        <v>0</v>
      </c>
      <c r="S1139" s="113">
        <f t="shared" si="638"/>
        <v>0</v>
      </c>
      <c r="T1139" s="123">
        <f t="shared" si="647"/>
        <v>9.4700000000000006E-2</v>
      </c>
      <c r="U1139" s="121">
        <f t="shared" si="654"/>
        <v>3</v>
      </c>
      <c r="V1139" s="121">
        <v>252</v>
      </c>
      <c r="W1139" s="120">
        <f t="shared" si="639"/>
        <v>1.001077727</v>
      </c>
      <c r="X1139" s="113">
        <f t="shared" si="640"/>
        <v>3.1183579999999999E-2</v>
      </c>
      <c r="Y1139" s="113">
        <f t="shared" si="641"/>
        <v>0</v>
      </c>
      <c r="Z1139" s="126" t="str">
        <f t="shared" si="650"/>
        <v>A+J=</v>
      </c>
      <c r="AA1139" s="118">
        <f t="shared" si="65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42"/>
        <v>45377</v>
      </c>
      <c r="B1140" s="113">
        <f t="shared" si="634"/>
        <v>28.987055850000001</v>
      </c>
      <c r="C1140" s="183">
        <f t="shared" si="652"/>
        <v>23.302371153875566</v>
      </c>
      <c r="D1140" s="114">
        <f t="shared" si="643"/>
        <v>6801.72</v>
      </c>
      <c r="E1140" s="115">
        <f t="shared" si="656"/>
        <v>6858.17</v>
      </c>
      <c r="F1140" s="116">
        <f t="shared" si="657"/>
        <v>45342</v>
      </c>
      <c r="G1140" s="117">
        <f t="shared" si="635"/>
        <v>8.2993713354857501E-3</v>
      </c>
      <c r="H1140" s="118">
        <f t="shared" si="648"/>
        <v>45404</v>
      </c>
      <c r="I1140" s="118">
        <f t="shared" si="636"/>
        <v>45404</v>
      </c>
      <c r="J1140" s="119">
        <f t="shared" si="644"/>
        <v>22</v>
      </c>
      <c r="K1140" s="119">
        <f t="shared" si="659"/>
        <v>4</v>
      </c>
      <c r="L1140" s="8">
        <f t="shared" si="645"/>
        <v>1.0015038700000001</v>
      </c>
      <c r="M1140" s="120">
        <f t="shared" si="658"/>
        <v>1.00420033</v>
      </c>
      <c r="N1140" s="120">
        <f t="shared" si="653"/>
        <v>1.240302526436273</v>
      </c>
      <c r="O1140" s="113">
        <f t="shared" si="655"/>
        <v>1.2421677799999999</v>
      </c>
      <c r="P1140" s="113">
        <f t="shared" si="637"/>
        <v>28.945454640000001</v>
      </c>
      <c r="Q1140" s="167">
        <f t="shared" si="649"/>
        <v>0</v>
      </c>
      <c r="R1140" s="168">
        <f t="shared" si="646"/>
        <v>0</v>
      </c>
      <c r="S1140" s="113">
        <f t="shared" si="638"/>
        <v>0</v>
      </c>
      <c r="T1140" s="123">
        <f t="shared" si="647"/>
        <v>9.4700000000000006E-2</v>
      </c>
      <c r="U1140" s="121">
        <f t="shared" si="654"/>
        <v>4</v>
      </c>
      <c r="V1140" s="121">
        <v>252</v>
      </c>
      <c r="W1140" s="120">
        <f t="shared" si="639"/>
        <v>1.0014372279999999</v>
      </c>
      <c r="X1140" s="113">
        <f t="shared" si="640"/>
        <v>4.160121E-2</v>
      </c>
      <c r="Y1140" s="113">
        <f t="shared" si="641"/>
        <v>0</v>
      </c>
      <c r="Z1140" s="126" t="str">
        <f t="shared" si="650"/>
        <v>A+J=</v>
      </c>
      <c r="AA1140" s="118">
        <f t="shared" si="65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42"/>
        <v>45378</v>
      </c>
      <c r="B1141" s="113">
        <f t="shared" si="634"/>
        <v>29.008361630000003</v>
      </c>
      <c r="C1141" s="183">
        <f t="shared" si="652"/>
        <v>23.302371153875566</v>
      </c>
      <c r="D1141" s="114">
        <f t="shared" si="643"/>
        <v>6801.72</v>
      </c>
      <c r="E1141" s="115">
        <f t="shared" si="656"/>
        <v>6858.17</v>
      </c>
      <c r="F1141" s="116">
        <f t="shared" si="657"/>
        <v>45342</v>
      </c>
      <c r="G1141" s="117">
        <f t="shared" si="635"/>
        <v>8.2993713354857501E-3</v>
      </c>
      <c r="H1141" s="118">
        <f t="shared" si="648"/>
        <v>45404</v>
      </c>
      <c r="I1141" s="118">
        <f t="shared" si="636"/>
        <v>45404</v>
      </c>
      <c r="J1141" s="119">
        <f t="shared" si="644"/>
        <v>22</v>
      </c>
      <c r="K1141" s="119">
        <f t="shared" si="659"/>
        <v>5</v>
      </c>
      <c r="L1141" s="8">
        <f t="shared" si="645"/>
        <v>1.0018802</v>
      </c>
      <c r="M1141" s="120">
        <f t="shared" si="658"/>
        <v>1.00420033</v>
      </c>
      <c r="N1141" s="120">
        <f t="shared" si="653"/>
        <v>1.240302526436273</v>
      </c>
      <c r="O1141" s="113">
        <f t="shared" si="655"/>
        <v>1.2426345400000001</v>
      </c>
      <c r="P1141" s="113">
        <f t="shared" si="637"/>
        <v>28.956331250000002</v>
      </c>
      <c r="Q1141" s="167">
        <f t="shared" si="649"/>
        <v>0</v>
      </c>
      <c r="R1141" s="168">
        <f t="shared" si="646"/>
        <v>0</v>
      </c>
      <c r="S1141" s="113">
        <f t="shared" si="638"/>
        <v>0</v>
      </c>
      <c r="T1141" s="123">
        <f t="shared" si="647"/>
        <v>9.4700000000000006E-2</v>
      </c>
      <c r="U1141" s="121">
        <f t="shared" si="654"/>
        <v>5</v>
      </c>
      <c r="V1141" s="121">
        <v>252</v>
      </c>
      <c r="W1141" s="120">
        <f t="shared" si="639"/>
        <v>1.001796857</v>
      </c>
      <c r="X1141" s="113">
        <f t="shared" si="640"/>
        <v>5.2030380000000001E-2</v>
      </c>
      <c r="Y1141" s="113">
        <f t="shared" si="641"/>
        <v>0</v>
      </c>
      <c r="Z1141" s="126" t="str">
        <f t="shared" si="650"/>
        <v>A+J=</v>
      </c>
      <c r="AA1141" s="118">
        <f t="shared" si="65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42"/>
        <v>45379</v>
      </c>
      <c r="B1142" s="113">
        <f t="shared" si="634"/>
        <v>29.029682749999999</v>
      </c>
      <c r="C1142" s="183">
        <f t="shared" si="652"/>
        <v>23.302371153875566</v>
      </c>
      <c r="D1142" s="114">
        <f t="shared" si="643"/>
        <v>6801.72</v>
      </c>
      <c r="E1142" s="115">
        <f t="shared" si="656"/>
        <v>6858.17</v>
      </c>
      <c r="F1142" s="116">
        <f t="shared" si="657"/>
        <v>45342</v>
      </c>
      <c r="G1142" s="117">
        <f t="shared" si="635"/>
        <v>8.2993713354857501E-3</v>
      </c>
      <c r="H1142" s="118">
        <f t="shared" si="648"/>
        <v>45404</v>
      </c>
      <c r="I1142" s="118">
        <f t="shared" si="636"/>
        <v>45404</v>
      </c>
      <c r="J1142" s="119">
        <f t="shared" si="644"/>
        <v>22</v>
      </c>
      <c r="K1142" s="119">
        <f t="shared" si="659"/>
        <v>6</v>
      </c>
      <c r="L1142" s="8">
        <f t="shared" si="645"/>
        <v>1.00225666</v>
      </c>
      <c r="M1142" s="120">
        <f t="shared" si="658"/>
        <v>1.00420033</v>
      </c>
      <c r="N1142" s="120">
        <f t="shared" si="653"/>
        <v>1.240302526436273</v>
      </c>
      <c r="O1142" s="113">
        <f t="shared" si="655"/>
        <v>1.2431014600000001</v>
      </c>
      <c r="P1142" s="113">
        <f t="shared" si="637"/>
        <v>28.967211599999999</v>
      </c>
      <c r="Q1142" s="167">
        <f t="shared" si="649"/>
        <v>0</v>
      </c>
      <c r="R1142" s="168">
        <f t="shared" si="646"/>
        <v>0</v>
      </c>
      <c r="S1142" s="113">
        <f t="shared" si="638"/>
        <v>0</v>
      </c>
      <c r="T1142" s="123">
        <f t="shared" si="647"/>
        <v>9.4700000000000006E-2</v>
      </c>
      <c r="U1142" s="121">
        <f t="shared" si="654"/>
        <v>6</v>
      </c>
      <c r="V1142" s="121">
        <v>252</v>
      </c>
      <c r="W1142" s="120">
        <f t="shared" si="639"/>
        <v>1.0021566159999999</v>
      </c>
      <c r="X1142" s="113">
        <f t="shared" si="640"/>
        <v>6.2471150000000003E-2</v>
      </c>
      <c r="Y1142" s="113">
        <f t="shared" si="641"/>
        <v>0</v>
      </c>
      <c r="Z1142" s="126" t="str">
        <f t="shared" si="650"/>
        <v>A+J=</v>
      </c>
      <c r="AA1142" s="118">
        <f t="shared" si="65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42"/>
        <v>45380</v>
      </c>
      <c r="B1143" s="113">
        <f t="shared" si="634"/>
        <v>29.05101986</v>
      </c>
      <c r="C1143" s="183">
        <f t="shared" si="652"/>
        <v>23.302371153875566</v>
      </c>
      <c r="D1143" s="114">
        <f t="shared" si="643"/>
        <v>6801.72</v>
      </c>
      <c r="E1143" s="115">
        <f t="shared" si="656"/>
        <v>6858.17</v>
      </c>
      <c r="F1143" s="116">
        <f t="shared" si="657"/>
        <v>45342</v>
      </c>
      <c r="G1143" s="117">
        <f t="shared" si="635"/>
        <v>8.2993713354857501E-3</v>
      </c>
      <c r="H1143" s="118">
        <f t="shared" si="648"/>
        <v>45404</v>
      </c>
      <c r="I1143" s="118">
        <f t="shared" si="636"/>
        <v>45404</v>
      </c>
      <c r="J1143" s="119">
        <f t="shared" si="644"/>
        <v>22</v>
      </c>
      <c r="K1143" s="119">
        <f t="shared" si="659"/>
        <v>7</v>
      </c>
      <c r="L1143" s="8">
        <f t="shared" si="645"/>
        <v>1.00263327</v>
      </c>
      <c r="M1143" s="120">
        <f t="shared" si="658"/>
        <v>1.00420033</v>
      </c>
      <c r="N1143" s="120">
        <f t="shared" si="653"/>
        <v>1.240302526436273</v>
      </c>
      <c r="O1143" s="113">
        <f t="shared" si="655"/>
        <v>1.2435685700000001</v>
      </c>
      <c r="P1143" s="113">
        <f t="shared" si="637"/>
        <v>28.978096369999999</v>
      </c>
      <c r="Q1143" s="167">
        <f t="shared" si="649"/>
        <v>0</v>
      </c>
      <c r="R1143" s="168">
        <f t="shared" si="646"/>
        <v>0</v>
      </c>
      <c r="S1143" s="113">
        <f t="shared" si="638"/>
        <v>0</v>
      </c>
      <c r="T1143" s="123">
        <f t="shared" si="647"/>
        <v>9.4700000000000006E-2</v>
      </c>
      <c r="U1143" s="121">
        <f t="shared" si="654"/>
        <v>7</v>
      </c>
      <c r="V1143" s="121">
        <v>252</v>
      </c>
      <c r="W1143" s="120">
        <f t="shared" si="639"/>
        <v>1.0025165039999999</v>
      </c>
      <c r="X1143" s="113">
        <f t="shared" si="640"/>
        <v>7.2923489999999994E-2</v>
      </c>
      <c r="Y1143" s="113">
        <f t="shared" si="641"/>
        <v>0</v>
      </c>
      <c r="Z1143" s="126" t="str">
        <f t="shared" si="650"/>
        <v>A+J=</v>
      </c>
      <c r="AA1143" s="118">
        <f t="shared" si="65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42"/>
        <v>45381</v>
      </c>
      <c r="B1144" s="113">
        <f t="shared" si="634"/>
        <v>29.05101986</v>
      </c>
      <c r="C1144" s="183">
        <f t="shared" si="652"/>
        <v>23.302371153875566</v>
      </c>
      <c r="D1144" s="114">
        <f t="shared" si="643"/>
        <v>6801.72</v>
      </c>
      <c r="E1144" s="115">
        <f t="shared" si="656"/>
        <v>6858.17</v>
      </c>
      <c r="F1144" s="116">
        <f t="shared" si="657"/>
        <v>45342</v>
      </c>
      <c r="G1144" s="117">
        <f t="shared" si="635"/>
        <v>8.2993713354857501E-3</v>
      </c>
      <c r="H1144" s="118">
        <f t="shared" si="648"/>
        <v>45404</v>
      </c>
      <c r="I1144" s="118">
        <f t="shared" si="636"/>
        <v>45404</v>
      </c>
      <c r="J1144" s="119">
        <f t="shared" si="644"/>
        <v>22</v>
      </c>
      <c r="K1144" s="119">
        <f t="shared" si="659"/>
        <v>7</v>
      </c>
      <c r="L1144" s="8">
        <f t="shared" si="645"/>
        <v>1.00263327</v>
      </c>
      <c r="M1144" s="120">
        <f t="shared" si="658"/>
        <v>1.00420033</v>
      </c>
      <c r="N1144" s="120">
        <f t="shared" si="653"/>
        <v>1.240302526436273</v>
      </c>
      <c r="O1144" s="113">
        <f t="shared" si="655"/>
        <v>1.2435685700000001</v>
      </c>
      <c r="P1144" s="113">
        <f t="shared" si="637"/>
        <v>28.978096369999999</v>
      </c>
      <c r="Q1144" s="167">
        <f t="shared" si="649"/>
        <v>0</v>
      </c>
      <c r="R1144" s="168">
        <f t="shared" si="646"/>
        <v>0</v>
      </c>
      <c r="S1144" s="113">
        <f t="shared" si="638"/>
        <v>0</v>
      </c>
      <c r="T1144" s="123">
        <f t="shared" si="647"/>
        <v>9.4700000000000006E-2</v>
      </c>
      <c r="U1144" s="121">
        <f t="shared" si="654"/>
        <v>7</v>
      </c>
      <c r="V1144" s="121">
        <v>252</v>
      </c>
      <c r="W1144" s="120">
        <f t="shared" si="639"/>
        <v>1.0025165039999999</v>
      </c>
      <c r="X1144" s="113">
        <f t="shared" si="640"/>
        <v>7.2923489999999994E-2</v>
      </c>
      <c r="Y1144" s="113">
        <f t="shared" si="641"/>
        <v>0</v>
      </c>
      <c r="Z1144" s="126" t="str">
        <f t="shared" si="650"/>
        <v>A+J=</v>
      </c>
      <c r="AA1144" s="118">
        <f t="shared" si="65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42"/>
        <v>45382</v>
      </c>
      <c r="B1145" s="113">
        <f t="shared" si="634"/>
        <v>29.05101986</v>
      </c>
      <c r="C1145" s="183">
        <f t="shared" si="652"/>
        <v>23.302371153875566</v>
      </c>
      <c r="D1145" s="114">
        <f t="shared" si="643"/>
        <v>6801.72</v>
      </c>
      <c r="E1145" s="115">
        <f t="shared" si="656"/>
        <v>6858.17</v>
      </c>
      <c r="F1145" s="116">
        <f t="shared" si="657"/>
        <v>45342</v>
      </c>
      <c r="G1145" s="117">
        <f t="shared" si="635"/>
        <v>8.2993713354857501E-3</v>
      </c>
      <c r="H1145" s="118">
        <f t="shared" si="648"/>
        <v>45404</v>
      </c>
      <c r="I1145" s="118">
        <f t="shared" si="636"/>
        <v>45404</v>
      </c>
      <c r="J1145" s="119">
        <f t="shared" si="644"/>
        <v>22</v>
      </c>
      <c r="K1145" s="119">
        <f t="shared" si="659"/>
        <v>7</v>
      </c>
      <c r="L1145" s="8">
        <f t="shared" si="645"/>
        <v>1.00263327</v>
      </c>
      <c r="M1145" s="120">
        <f t="shared" si="658"/>
        <v>1.00420033</v>
      </c>
      <c r="N1145" s="120">
        <f t="shared" si="653"/>
        <v>1.240302526436273</v>
      </c>
      <c r="O1145" s="113">
        <f t="shared" si="655"/>
        <v>1.2435685700000001</v>
      </c>
      <c r="P1145" s="113">
        <f t="shared" si="637"/>
        <v>28.978096369999999</v>
      </c>
      <c r="Q1145" s="167">
        <f t="shared" si="649"/>
        <v>0</v>
      </c>
      <c r="R1145" s="168">
        <f t="shared" si="646"/>
        <v>0</v>
      </c>
      <c r="S1145" s="113">
        <f t="shared" si="638"/>
        <v>0</v>
      </c>
      <c r="T1145" s="123">
        <f t="shared" si="647"/>
        <v>9.4700000000000006E-2</v>
      </c>
      <c r="U1145" s="121">
        <f t="shared" si="654"/>
        <v>7</v>
      </c>
      <c r="V1145" s="121">
        <v>252</v>
      </c>
      <c r="W1145" s="120">
        <f t="shared" si="639"/>
        <v>1.0025165039999999</v>
      </c>
      <c r="X1145" s="113">
        <f t="shared" si="640"/>
        <v>7.2923489999999994E-2</v>
      </c>
      <c r="Y1145" s="113">
        <f t="shared" si="641"/>
        <v>0</v>
      </c>
      <c r="Z1145" s="126" t="str">
        <f t="shared" si="650"/>
        <v>A+J=</v>
      </c>
      <c r="AA1145" s="118">
        <f t="shared" si="65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42"/>
        <v>45383</v>
      </c>
      <c r="B1146" s="113">
        <f t="shared" si="634"/>
        <v>29.05101986</v>
      </c>
      <c r="C1146" s="183">
        <f t="shared" si="652"/>
        <v>23.302371153875566</v>
      </c>
      <c r="D1146" s="114">
        <f t="shared" si="643"/>
        <v>6801.72</v>
      </c>
      <c r="E1146" s="115">
        <f t="shared" si="656"/>
        <v>6858.17</v>
      </c>
      <c r="F1146" s="116">
        <f t="shared" si="657"/>
        <v>45342</v>
      </c>
      <c r="G1146" s="117">
        <f t="shared" si="635"/>
        <v>8.2993713354857501E-3</v>
      </c>
      <c r="H1146" s="118">
        <f t="shared" si="648"/>
        <v>45404</v>
      </c>
      <c r="I1146" s="118">
        <f t="shared" si="636"/>
        <v>45404</v>
      </c>
      <c r="J1146" s="119">
        <f t="shared" si="644"/>
        <v>22</v>
      </c>
      <c r="K1146" s="119">
        <f t="shared" si="659"/>
        <v>7</v>
      </c>
      <c r="L1146" s="8">
        <f t="shared" si="645"/>
        <v>1.00263327</v>
      </c>
      <c r="M1146" s="120">
        <f t="shared" si="658"/>
        <v>1.00420033</v>
      </c>
      <c r="N1146" s="120">
        <f t="shared" si="653"/>
        <v>1.240302526436273</v>
      </c>
      <c r="O1146" s="113">
        <f t="shared" si="655"/>
        <v>1.2435685700000001</v>
      </c>
      <c r="P1146" s="113">
        <f t="shared" si="637"/>
        <v>28.978096369999999</v>
      </c>
      <c r="Q1146" s="167">
        <f t="shared" si="649"/>
        <v>0</v>
      </c>
      <c r="R1146" s="168">
        <f t="shared" si="646"/>
        <v>0</v>
      </c>
      <c r="S1146" s="113">
        <f t="shared" si="638"/>
        <v>0</v>
      </c>
      <c r="T1146" s="123">
        <f t="shared" si="647"/>
        <v>9.4700000000000006E-2</v>
      </c>
      <c r="U1146" s="121">
        <f t="shared" si="654"/>
        <v>7</v>
      </c>
      <c r="V1146" s="121">
        <v>252</v>
      </c>
      <c r="W1146" s="120">
        <f t="shared" si="639"/>
        <v>1.0025165039999999</v>
      </c>
      <c r="X1146" s="113">
        <f t="shared" si="640"/>
        <v>7.2923489999999994E-2</v>
      </c>
      <c r="Y1146" s="113">
        <f t="shared" si="641"/>
        <v>0</v>
      </c>
      <c r="Z1146" s="126" t="str">
        <f t="shared" si="650"/>
        <v>A+J=</v>
      </c>
      <c r="AA1146" s="118">
        <f t="shared" si="65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42"/>
        <v>45384</v>
      </c>
      <c r="B1147" s="113">
        <f t="shared" si="634"/>
        <v>29.072372290000001</v>
      </c>
      <c r="C1147" s="183">
        <f t="shared" si="652"/>
        <v>23.302371153875566</v>
      </c>
      <c r="D1147" s="114">
        <f t="shared" si="643"/>
        <v>6801.72</v>
      </c>
      <c r="E1147" s="115">
        <f t="shared" si="656"/>
        <v>6858.17</v>
      </c>
      <c r="F1147" s="116">
        <f t="shared" si="657"/>
        <v>45342</v>
      </c>
      <c r="G1147" s="117">
        <f t="shared" si="635"/>
        <v>8.2993713354857501E-3</v>
      </c>
      <c r="H1147" s="118">
        <f t="shared" si="648"/>
        <v>45404</v>
      </c>
      <c r="I1147" s="118">
        <f t="shared" si="636"/>
        <v>45404</v>
      </c>
      <c r="J1147" s="119">
        <f t="shared" si="644"/>
        <v>22</v>
      </c>
      <c r="K1147" s="119">
        <f t="shared" si="659"/>
        <v>8</v>
      </c>
      <c r="L1147" s="8">
        <f t="shared" si="645"/>
        <v>1.0030100099999999</v>
      </c>
      <c r="M1147" s="120">
        <f t="shared" si="658"/>
        <v>1.00420033</v>
      </c>
      <c r="N1147" s="120">
        <f t="shared" si="653"/>
        <v>1.240302526436273</v>
      </c>
      <c r="O1147" s="113">
        <f t="shared" si="655"/>
        <v>1.24403584</v>
      </c>
      <c r="P1147" s="113">
        <f t="shared" si="637"/>
        <v>28.988984869999999</v>
      </c>
      <c r="Q1147" s="167">
        <f t="shared" si="649"/>
        <v>0</v>
      </c>
      <c r="R1147" s="168">
        <f t="shared" si="646"/>
        <v>0</v>
      </c>
      <c r="S1147" s="113">
        <f t="shared" si="638"/>
        <v>0</v>
      </c>
      <c r="T1147" s="123">
        <f t="shared" si="647"/>
        <v>9.4700000000000006E-2</v>
      </c>
      <c r="U1147" s="121">
        <f t="shared" si="654"/>
        <v>8</v>
      </c>
      <c r="V1147" s="121">
        <v>252</v>
      </c>
      <c r="W1147" s="120">
        <f t="shared" si="639"/>
        <v>1.0028765209999999</v>
      </c>
      <c r="X1147" s="113">
        <f t="shared" si="640"/>
        <v>8.3387420000000004E-2</v>
      </c>
      <c r="Y1147" s="113">
        <f t="shared" si="641"/>
        <v>0</v>
      </c>
      <c r="Z1147" s="126" t="str">
        <f t="shared" si="650"/>
        <v>A+J=</v>
      </c>
      <c r="AA1147" s="118">
        <f t="shared" si="65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42"/>
        <v>45385</v>
      </c>
      <c r="B1148" s="113">
        <f t="shared" si="634"/>
        <v>29.093740759999999</v>
      </c>
      <c r="C1148" s="183">
        <f t="shared" si="652"/>
        <v>23.302371153875566</v>
      </c>
      <c r="D1148" s="114">
        <f t="shared" si="643"/>
        <v>6801.72</v>
      </c>
      <c r="E1148" s="115">
        <f t="shared" si="656"/>
        <v>6858.17</v>
      </c>
      <c r="F1148" s="116">
        <f t="shared" si="657"/>
        <v>45342</v>
      </c>
      <c r="G1148" s="117">
        <f t="shared" si="635"/>
        <v>8.2993713354857501E-3</v>
      </c>
      <c r="H1148" s="118">
        <f t="shared" si="648"/>
        <v>45404</v>
      </c>
      <c r="I1148" s="118">
        <f t="shared" si="636"/>
        <v>45404</v>
      </c>
      <c r="J1148" s="119">
        <f t="shared" si="644"/>
        <v>22</v>
      </c>
      <c r="K1148" s="119">
        <f t="shared" si="659"/>
        <v>9</v>
      </c>
      <c r="L1148" s="8">
        <f t="shared" si="645"/>
        <v>1.0033869</v>
      </c>
      <c r="M1148" s="120">
        <f t="shared" si="658"/>
        <v>1.00420033</v>
      </c>
      <c r="N1148" s="120">
        <f t="shared" si="653"/>
        <v>1.240302526436273</v>
      </c>
      <c r="O1148" s="113">
        <f t="shared" si="655"/>
        <v>1.2445033000000001</v>
      </c>
      <c r="P1148" s="113">
        <f t="shared" si="637"/>
        <v>28.999877789999999</v>
      </c>
      <c r="Q1148" s="167">
        <f t="shared" si="649"/>
        <v>0</v>
      </c>
      <c r="R1148" s="168">
        <f t="shared" si="646"/>
        <v>0</v>
      </c>
      <c r="S1148" s="113">
        <f t="shared" si="638"/>
        <v>0</v>
      </c>
      <c r="T1148" s="123">
        <f t="shared" si="647"/>
        <v>9.4700000000000006E-2</v>
      </c>
      <c r="U1148" s="121">
        <f t="shared" si="654"/>
        <v>9</v>
      </c>
      <c r="V1148" s="121">
        <v>252</v>
      </c>
      <c r="W1148" s="120">
        <f t="shared" si="639"/>
        <v>1.003236668</v>
      </c>
      <c r="X1148" s="113">
        <f t="shared" si="640"/>
        <v>9.3862970000000004E-2</v>
      </c>
      <c r="Y1148" s="113">
        <f t="shared" si="641"/>
        <v>0</v>
      </c>
      <c r="Z1148" s="126" t="str">
        <f t="shared" si="650"/>
        <v>A+J=</v>
      </c>
      <c r="AA1148" s="118">
        <f t="shared" si="65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42"/>
        <v>45386</v>
      </c>
      <c r="B1149" s="113">
        <f t="shared" si="634"/>
        <v>29.115124810000001</v>
      </c>
      <c r="C1149" s="183">
        <f t="shared" si="652"/>
        <v>23.302371153875566</v>
      </c>
      <c r="D1149" s="114">
        <f t="shared" si="643"/>
        <v>6801.72</v>
      </c>
      <c r="E1149" s="115">
        <f t="shared" si="656"/>
        <v>6858.17</v>
      </c>
      <c r="F1149" s="116">
        <f t="shared" si="657"/>
        <v>45342</v>
      </c>
      <c r="G1149" s="117">
        <f t="shared" si="635"/>
        <v>8.2993713354857501E-3</v>
      </c>
      <c r="H1149" s="118">
        <f t="shared" si="648"/>
        <v>45404</v>
      </c>
      <c r="I1149" s="118">
        <f t="shared" si="636"/>
        <v>45404</v>
      </c>
      <c r="J1149" s="119">
        <f t="shared" si="644"/>
        <v>22</v>
      </c>
      <c r="K1149" s="119">
        <f t="shared" si="659"/>
        <v>10</v>
      </c>
      <c r="L1149" s="8">
        <f t="shared" si="645"/>
        <v>1.0037639300000001</v>
      </c>
      <c r="M1149" s="120">
        <f t="shared" si="658"/>
        <v>1.00420033</v>
      </c>
      <c r="N1149" s="120">
        <f t="shared" si="653"/>
        <v>1.240302526436273</v>
      </c>
      <c r="O1149" s="113">
        <f t="shared" si="655"/>
        <v>1.24497093</v>
      </c>
      <c r="P1149" s="113">
        <f t="shared" si="637"/>
        <v>29.010774680000001</v>
      </c>
      <c r="Q1149" s="167">
        <f t="shared" si="649"/>
        <v>0</v>
      </c>
      <c r="R1149" s="168">
        <f t="shared" si="646"/>
        <v>0</v>
      </c>
      <c r="S1149" s="113">
        <f t="shared" si="638"/>
        <v>0</v>
      </c>
      <c r="T1149" s="123">
        <f t="shared" si="647"/>
        <v>9.4700000000000006E-2</v>
      </c>
      <c r="U1149" s="121">
        <f t="shared" si="654"/>
        <v>10</v>
      </c>
      <c r="V1149" s="121">
        <v>252</v>
      </c>
      <c r="W1149" s="120">
        <f t="shared" si="639"/>
        <v>1.0035969440000001</v>
      </c>
      <c r="X1149" s="113">
        <f t="shared" si="640"/>
        <v>0.10435013</v>
      </c>
      <c r="Y1149" s="113">
        <f t="shared" si="641"/>
        <v>0</v>
      </c>
      <c r="Z1149" s="126" t="str">
        <f t="shared" si="650"/>
        <v>A+J=</v>
      </c>
      <c r="AA1149" s="118">
        <f t="shared" si="65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42"/>
        <v>45387</v>
      </c>
      <c r="B1150" s="113">
        <f t="shared" si="634"/>
        <v>29.136524899999998</v>
      </c>
      <c r="C1150" s="183">
        <f t="shared" si="652"/>
        <v>23.302371153875566</v>
      </c>
      <c r="D1150" s="114">
        <f t="shared" si="643"/>
        <v>6801.72</v>
      </c>
      <c r="E1150" s="115">
        <f t="shared" si="656"/>
        <v>6858.17</v>
      </c>
      <c r="F1150" s="116">
        <f t="shared" si="657"/>
        <v>45342</v>
      </c>
      <c r="G1150" s="117">
        <f t="shared" si="635"/>
        <v>8.2993713354857501E-3</v>
      </c>
      <c r="H1150" s="118">
        <f t="shared" si="648"/>
        <v>45404</v>
      </c>
      <c r="I1150" s="118">
        <f t="shared" si="636"/>
        <v>45404</v>
      </c>
      <c r="J1150" s="119">
        <f t="shared" si="644"/>
        <v>22</v>
      </c>
      <c r="K1150" s="119">
        <f t="shared" si="659"/>
        <v>11</v>
      </c>
      <c r="L1150" s="8">
        <f t="shared" si="645"/>
        <v>1.0041411099999999</v>
      </c>
      <c r="M1150" s="120">
        <f t="shared" si="658"/>
        <v>1.00420033</v>
      </c>
      <c r="N1150" s="120">
        <f t="shared" si="653"/>
        <v>1.240302526436273</v>
      </c>
      <c r="O1150" s="113">
        <f t="shared" si="655"/>
        <v>1.2454387499999999</v>
      </c>
      <c r="P1150" s="113">
        <f t="shared" si="637"/>
        <v>29.021675999999999</v>
      </c>
      <c r="Q1150" s="167">
        <f t="shared" si="649"/>
        <v>0</v>
      </c>
      <c r="R1150" s="168">
        <f t="shared" si="646"/>
        <v>0</v>
      </c>
      <c r="S1150" s="113">
        <f t="shared" si="638"/>
        <v>0</v>
      </c>
      <c r="T1150" s="123">
        <f t="shared" si="647"/>
        <v>9.4700000000000006E-2</v>
      </c>
      <c r="U1150" s="121">
        <f t="shared" si="654"/>
        <v>11</v>
      </c>
      <c r="V1150" s="121">
        <v>252</v>
      </c>
      <c r="W1150" s="120">
        <f t="shared" si="639"/>
        <v>1.003957349</v>
      </c>
      <c r="X1150" s="113">
        <f t="shared" si="640"/>
        <v>0.1148489</v>
      </c>
      <c r="Y1150" s="113">
        <f t="shared" si="641"/>
        <v>0</v>
      </c>
      <c r="Z1150" s="126" t="str">
        <f t="shared" si="650"/>
        <v>A+J=</v>
      </c>
      <c r="AA1150" s="118">
        <f t="shared" si="65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42"/>
        <v>45388</v>
      </c>
      <c r="B1151" s="113">
        <f t="shared" si="634"/>
        <v>29.157940320000002</v>
      </c>
      <c r="C1151" s="183">
        <f t="shared" si="652"/>
        <v>23.302371153875566</v>
      </c>
      <c r="D1151" s="114">
        <f t="shared" si="643"/>
        <v>6801.72</v>
      </c>
      <c r="E1151" s="115">
        <f t="shared" si="656"/>
        <v>6858.17</v>
      </c>
      <c r="F1151" s="116">
        <f t="shared" si="657"/>
        <v>45342</v>
      </c>
      <c r="G1151" s="117">
        <f t="shared" si="635"/>
        <v>8.2993713354857501E-3</v>
      </c>
      <c r="H1151" s="118">
        <f t="shared" si="648"/>
        <v>45404</v>
      </c>
      <c r="I1151" s="118">
        <f t="shared" si="636"/>
        <v>45404</v>
      </c>
      <c r="J1151" s="119">
        <f t="shared" si="644"/>
        <v>22</v>
      </c>
      <c r="K1151" s="119">
        <f t="shared" si="659"/>
        <v>12</v>
      </c>
      <c r="L1151" s="8">
        <f t="shared" si="645"/>
        <v>1.0045184199999999</v>
      </c>
      <c r="M1151" s="120">
        <f t="shared" si="658"/>
        <v>1.00420033</v>
      </c>
      <c r="N1151" s="120">
        <f t="shared" si="653"/>
        <v>1.240302526436273</v>
      </c>
      <c r="O1151" s="113">
        <f t="shared" si="655"/>
        <v>1.24590673</v>
      </c>
      <c r="P1151" s="113">
        <f t="shared" si="637"/>
        <v>29.03258104</v>
      </c>
      <c r="Q1151" s="167">
        <f t="shared" si="649"/>
        <v>0</v>
      </c>
      <c r="R1151" s="168">
        <f t="shared" si="646"/>
        <v>0</v>
      </c>
      <c r="S1151" s="113">
        <f t="shared" si="638"/>
        <v>0</v>
      </c>
      <c r="T1151" s="123">
        <f t="shared" si="647"/>
        <v>9.4700000000000006E-2</v>
      </c>
      <c r="U1151" s="121">
        <f t="shared" si="654"/>
        <v>12</v>
      </c>
      <c r="V1151" s="121">
        <v>252</v>
      </c>
      <c r="W1151" s="120">
        <f t="shared" si="639"/>
        <v>1.0043178829999999</v>
      </c>
      <c r="X1151" s="113">
        <f t="shared" si="640"/>
        <v>0.12535927999999999</v>
      </c>
      <c r="Y1151" s="113">
        <f t="shared" si="641"/>
        <v>0</v>
      </c>
      <c r="Z1151" s="126" t="str">
        <f t="shared" si="650"/>
        <v>A+J=</v>
      </c>
      <c r="AA1151" s="118">
        <f t="shared" si="65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42"/>
        <v>45389</v>
      </c>
      <c r="B1152" s="113">
        <f t="shared" si="634"/>
        <v>29.157940320000002</v>
      </c>
      <c r="C1152" s="183">
        <f t="shared" si="652"/>
        <v>23.302371153875566</v>
      </c>
      <c r="D1152" s="114">
        <f t="shared" si="643"/>
        <v>6801.72</v>
      </c>
      <c r="E1152" s="115">
        <f t="shared" si="656"/>
        <v>6858.17</v>
      </c>
      <c r="F1152" s="116">
        <f t="shared" si="657"/>
        <v>45342</v>
      </c>
      <c r="G1152" s="117">
        <f t="shared" si="635"/>
        <v>8.2993713354857501E-3</v>
      </c>
      <c r="H1152" s="118">
        <f t="shared" si="648"/>
        <v>45404</v>
      </c>
      <c r="I1152" s="118">
        <f t="shared" si="636"/>
        <v>45404</v>
      </c>
      <c r="J1152" s="119">
        <f t="shared" si="644"/>
        <v>22</v>
      </c>
      <c r="K1152" s="119">
        <f t="shared" si="659"/>
        <v>12</v>
      </c>
      <c r="L1152" s="8">
        <f t="shared" si="645"/>
        <v>1.0045184199999999</v>
      </c>
      <c r="M1152" s="120">
        <f t="shared" si="658"/>
        <v>1.00420033</v>
      </c>
      <c r="N1152" s="120">
        <f t="shared" si="653"/>
        <v>1.240302526436273</v>
      </c>
      <c r="O1152" s="113">
        <f t="shared" si="655"/>
        <v>1.24590673</v>
      </c>
      <c r="P1152" s="113">
        <f t="shared" si="637"/>
        <v>29.03258104</v>
      </c>
      <c r="Q1152" s="167">
        <f t="shared" si="649"/>
        <v>0</v>
      </c>
      <c r="R1152" s="168">
        <f t="shared" si="646"/>
        <v>0</v>
      </c>
      <c r="S1152" s="113">
        <f t="shared" si="638"/>
        <v>0</v>
      </c>
      <c r="T1152" s="123">
        <f t="shared" si="647"/>
        <v>9.4700000000000006E-2</v>
      </c>
      <c r="U1152" s="121">
        <f t="shared" si="654"/>
        <v>12</v>
      </c>
      <c r="V1152" s="121">
        <v>252</v>
      </c>
      <c r="W1152" s="120">
        <f t="shared" si="639"/>
        <v>1.0043178829999999</v>
      </c>
      <c r="X1152" s="113">
        <f t="shared" si="640"/>
        <v>0.12535927999999999</v>
      </c>
      <c r="Y1152" s="113">
        <f t="shared" si="641"/>
        <v>0</v>
      </c>
      <c r="Z1152" s="126" t="str">
        <f t="shared" si="650"/>
        <v>A+J=</v>
      </c>
      <c r="AA1152" s="118">
        <f t="shared" si="65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42"/>
        <v>45390</v>
      </c>
      <c r="B1153" s="113">
        <f t="shared" si="634"/>
        <v>29.157940320000002</v>
      </c>
      <c r="C1153" s="183">
        <f t="shared" si="652"/>
        <v>23.302371153875566</v>
      </c>
      <c r="D1153" s="114">
        <f t="shared" si="643"/>
        <v>6801.72</v>
      </c>
      <c r="E1153" s="115">
        <f t="shared" si="656"/>
        <v>6858.17</v>
      </c>
      <c r="F1153" s="116">
        <f t="shared" si="657"/>
        <v>45342</v>
      </c>
      <c r="G1153" s="117">
        <f t="shared" si="635"/>
        <v>8.2993713354857501E-3</v>
      </c>
      <c r="H1153" s="118">
        <f t="shared" si="648"/>
        <v>45404</v>
      </c>
      <c r="I1153" s="118">
        <f t="shared" si="636"/>
        <v>45404</v>
      </c>
      <c r="J1153" s="119">
        <f t="shared" si="644"/>
        <v>22</v>
      </c>
      <c r="K1153" s="119">
        <f t="shared" si="659"/>
        <v>12</v>
      </c>
      <c r="L1153" s="8">
        <f t="shared" si="645"/>
        <v>1.0045184199999999</v>
      </c>
      <c r="M1153" s="120">
        <f t="shared" si="658"/>
        <v>1.00420033</v>
      </c>
      <c r="N1153" s="120">
        <f t="shared" si="653"/>
        <v>1.240302526436273</v>
      </c>
      <c r="O1153" s="113">
        <f t="shared" si="655"/>
        <v>1.24590673</v>
      </c>
      <c r="P1153" s="113">
        <f t="shared" si="637"/>
        <v>29.03258104</v>
      </c>
      <c r="Q1153" s="167">
        <f t="shared" si="649"/>
        <v>0</v>
      </c>
      <c r="R1153" s="168">
        <f t="shared" si="646"/>
        <v>0</v>
      </c>
      <c r="S1153" s="113">
        <f t="shared" si="638"/>
        <v>0</v>
      </c>
      <c r="T1153" s="123">
        <f t="shared" si="647"/>
        <v>9.4700000000000006E-2</v>
      </c>
      <c r="U1153" s="121">
        <f t="shared" si="654"/>
        <v>12</v>
      </c>
      <c r="V1153" s="121">
        <v>252</v>
      </c>
      <c r="W1153" s="120">
        <f t="shared" si="639"/>
        <v>1.0043178829999999</v>
      </c>
      <c r="X1153" s="113">
        <f t="shared" si="640"/>
        <v>0.12535927999999999</v>
      </c>
      <c r="Y1153" s="113">
        <f t="shared" si="641"/>
        <v>0</v>
      </c>
      <c r="Z1153" s="126" t="str">
        <f t="shared" si="650"/>
        <v>A+J=</v>
      </c>
      <c r="AA1153" s="118">
        <f t="shared" si="65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42"/>
        <v>45391</v>
      </c>
      <c r="B1154" s="113">
        <f t="shared" si="634"/>
        <v>29.179371639999999</v>
      </c>
      <c r="C1154" s="183">
        <f t="shared" si="652"/>
        <v>23.302371153875566</v>
      </c>
      <c r="D1154" s="114">
        <f t="shared" si="643"/>
        <v>6801.72</v>
      </c>
      <c r="E1154" s="115">
        <f t="shared" si="656"/>
        <v>6858.17</v>
      </c>
      <c r="F1154" s="116">
        <f t="shared" si="657"/>
        <v>45342</v>
      </c>
      <c r="G1154" s="117">
        <f t="shared" si="635"/>
        <v>8.2993713354857501E-3</v>
      </c>
      <c r="H1154" s="118">
        <f t="shared" si="648"/>
        <v>45404</v>
      </c>
      <c r="I1154" s="118">
        <f t="shared" si="636"/>
        <v>45404</v>
      </c>
      <c r="J1154" s="119">
        <f t="shared" si="644"/>
        <v>22</v>
      </c>
      <c r="K1154" s="119">
        <f t="shared" si="659"/>
        <v>13</v>
      </c>
      <c r="L1154" s="8">
        <f t="shared" si="645"/>
        <v>1.0048958800000001</v>
      </c>
      <c r="M1154" s="120">
        <f t="shared" si="658"/>
        <v>1.00420033</v>
      </c>
      <c r="N1154" s="120">
        <f t="shared" si="653"/>
        <v>1.240302526436273</v>
      </c>
      <c r="O1154" s="113">
        <f t="shared" si="655"/>
        <v>1.24637489</v>
      </c>
      <c r="P1154" s="113">
        <f t="shared" si="637"/>
        <v>29.04349028</v>
      </c>
      <c r="Q1154" s="167">
        <f t="shared" si="649"/>
        <v>0</v>
      </c>
      <c r="R1154" s="168">
        <f t="shared" si="646"/>
        <v>0</v>
      </c>
      <c r="S1154" s="113">
        <f t="shared" si="638"/>
        <v>0</v>
      </c>
      <c r="T1154" s="123">
        <f t="shared" si="647"/>
        <v>9.4700000000000006E-2</v>
      </c>
      <c r="U1154" s="121">
        <f t="shared" si="654"/>
        <v>13</v>
      </c>
      <c r="V1154" s="121">
        <v>252</v>
      </c>
      <c r="W1154" s="120">
        <f t="shared" si="639"/>
        <v>1.004678548</v>
      </c>
      <c r="X1154" s="113">
        <f t="shared" si="640"/>
        <v>0.13588136000000001</v>
      </c>
      <c r="Y1154" s="113">
        <f t="shared" si="641"/>
        <v>0</v>
      </c>
      <c r="Z1154" s="126" t="str">
        <f t="shared" si="650"/>
        <v>A+J=</v>
      </c>
      <c r="AA1154" s="118">
        <f t="shared" si="65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42"/>
        <v>45392</v>
      </c>
      <c r="B1155" s="113">
        <f t="shared" si="634"/>
        <v>29.200818520000002</v>
      </c>
      <c r="C1155" s="183">
        <f t="shared" si="652"/>
        <v>23.302371153875566</v>
      </c>
      <c r="D1155" s="114">
        <f t="shared" si="643"/>
        <v>6801.72</v>
      </c>
      <c r="E1155" s="115">
        <f t="shared" si="656"/>
        <v>6858.17</v>
      </c>
      <c r="F1155" s="116">
        <f t="shared" si="657"/>
        <v>45342</v>
      </c>
      <c r="G1155" s="117">
        <f t="shared" si="635"/>
        <v>8.2993713354857501E-3</v>
      </c>
      <c r="H1155" s="118">
        <f t="shared" si="648"/>
        <v>45404</v>
      </c>
      <c r="I1155" s="118">
        <f t="shared" si="636"/>
        <v>45404</v>
      </c>
      <c r="J1155" s="119">
        <f t="shared" si="644"/>
        <v>22</v>
      </c>
      <c r="K1155" s="119">
        <f t="shared" si="659"/>
        <v>14</v>
      </c>
      <c r="L1155" s="8">
        <f t="shared" si="645"/>
        <v>1.0052734699999999</v>
      </c>
      <c r="M1155" s="120">
        <f t="shared" si="658"/>
        <v>1.00420033</v>
      </c>
      <c r="N1155" s="120">
        <f t="shared" si="653"/>
        <v>1.240302526436273</v>
      </c>
      <c r="O1155" s="113">
        <f t="shared" si="655"/>
        <v>1.2468432199999999</v>
      </c>
      <c r="P1155" s="113">
        <f t="shared" si="637"/>
        <v>29.054403480000001</v>
      </c>
      <c r="Q1155" s="167">
        <f t="shared" si="649"/>
        <v>0</v>
      </c>
      <c r="R1155" s="168">
        <f t="shared" si="646"/>
        <v>0</v>
      </c>
      <c r="S1155" s="113">
        <f t="shared" si="638"/>
        <v>0</v>
      </c>
      <c r="T1155" s="123">
        <f t="shared" si="647"/>
        <v>9.4700000000000006E-2</v>
      </c>
      <c r="U1155" s="121">
        <f t="shared" si="654"/>
        <v>14</v>
      </c>
      <c r="V1155" s="121">
        <v>252</v>
      </c>
      <c r="W1155" s="120">
        <f t="shared" si="639"/>
        <v>1.005039341</v>
      </c>
      <c r="X1155" s="113">
        <f t="shared" si="640"/>
        <v>0.14641504</v>
      </c>
      <c r="Y1155" s="113">
        <f t="shared" si="641"/>
        <v>0</v>
      </c>
      <c r="Z1155" s="126" t="str">
        <f t="shared" si="650"/>
        <v>A+J=</v>
      </c>
      <c r="AA1155" s="118">
        <f t="shared" si="65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42"/>
        <v>45393</v>
      </c>
      <c r="B1156" s="113">
        <f t="shared" si="634"/>
        <v>29.22228127</v>
      </c>
      <c r="C1156" s="183">
        <f t="shared" si="652"/>
        <v>23.302371153875566</v>
      </c>
      <c r="D1156" s="114">
        <f t="shared" si="643"/>
        <v>6801.72</v>
      </c>
      <c r="E1156" s="115">
        <f t="shared" si="656"/>
        <v>6858.17</v>
      </c>
      <c r="F1156" s="116">
        <f t="shared" si="657"/>
        <v>45342</v>
      </c>
      <c r="G1156" s="117">
        <f t="shared" si="635"/>
        <v>8.2993713354857501E-3</v>
      </c>
      <c r="H1156" s="118">
        <f t="shared" si="648"/>
        <v>45404</v>
      </c>
      <c r="I1156" s="118">
        <f t="shared" si="636"/>
        <v>45404</v>
      </c>
      <c r="J1156" s="119">
        <f t="shared" si="644"/>
        <v>22</v>
      </c>
      <c r="K1156" s="119">
        <f t="shared" si="659"/>
        <v>15</v>
      </c>
      <c r="L1156" s="8">
        <f t="shared" si="645"/>
        <v>1.0056512099999999</v>
      </c>
      <c r="M1156" s="120">
        <f t="shared" si="658"/>
        <v>1.00420033</v>
      </c>
      <c r="N1156" s="120">
        <f t="shared" si="653"/>
        <v>1.240302526436273</v>
      </c>
      <c r="O1156" s="113">
        <f t="shared" si="655"/>
        <v>1.2473117300000001</v>
      </c>
      <c r="P1156" s="113">
        <f t="shared" si="637"/>
        <v>29.065320870000001</v>
      </c>
      <c r="Q1156" s="167">
        <f t="shared" si="649"/>
        <v>0</v>
      </c>
      <c r="R1156" s="168">
        <f t="shared" si="646"/>
        <v>0</v>
      </c>
      <c r="S1156" s="113">
        <f t="shared" si="638"/>
        <v>0</v>
      </c>
      <c r="T1156" s="123">
        <f t="shared" si="647"/>
        <v>9.4700000000000006E-2</v>
      </c>
      <c r="U1156" s="121">
        <f t="shared" si="654"/>
        <v>15</v>
      </c>
      <c r="V1156" s="121">
        <v>252</v>
      </c>
      <c r="W1156" s="120">
        <f t="shared" si="639"/>
        <v>1.0054002639999999</v>
      </c>
      <c r="X1156" s="113">
        <f t="shared" si="640"/>
        <v>0.1569604</v>
      </c>
      <c r="Y1156" s="113">
        <f t="shared" si="641"/>
        <v>0</v>
      </c>
      <c r="Z1156" s="126" t="str">
        <f t="shared" si="650"/>
        <v>A+J=</v>
      </c>
      <c r="AA1156" s="118">
        <f t="shared" si="65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42"/>
        <v>45394</v>
      </c>
      <c r="B1157" s="113">
        <f t="shared" si="634"/>
        <v>29.243759900000001</v>
      </c>
      <c r="C1157" s="183">
        <f t="shared" si="652"/>
        <v>23.302371153875566</v>
      </c>
      <c r="D1157" s="114">
        <f t="shared" si="643"/>
        <v>6801.72</v>
      </c>
      <c r="E1157" s="115">
        <f t="shared" si="656"/>
        <v>6858.17</v>
      </c>
      <c r="F1157" s="116">
        <f t="shared" si="657"/>
        <v>45342</v>
      </c>
      <c r="G1157" s="117">
        <f t="shared" si="635"/>
        <v>8.2993713354857501E-3</v>
      </c>
      <c r="H1157" s="118">
        <f t="shared" si="648"/>
        <v>45404</v>
      </c>
      <c r="I1157" s="118">
        <f t="shared" si="636"/>
        <v>45404</v>
      </c>
      <c r="J1157" s="119">
        <f t="shared" si="644"/>
        <v>22</v>
      </c>
      <c r="K1157" s="119">
        <f t="shared" si="659"/>
        <v>16</v>
      </c>
      <c r="L1157" s="8">
        <f t="shared" si="645"/>
        <v>1.00602909</v>
      </c>
      <c r="M1157" s="120">
        <f t="shared" si="658"/>
        <v>1.00420033</v>
      </c>
      <c r="N1157" s="120">
        <f t="shared" si="653"/>
        <v>1.240302526436273</v>
      </c>
      <c r="O1157" s="113">
        <f t="shared" si="655"/>
        <v>1.24778042</v>
      </c>
      <c r="P1157" s="113">
        <f t="shared" si="637"/>
        <v>29.07624246</v>
      </c>
      <c r="Q1157" s="167">
        <f t="shared" si="649"/>
        <v>0</v>
      </c>
      <c r="R1157" s="168">
        <f t="shared" si="646"/>
        <v>0</v>
      </c>
      <c r="S1157" s="113">
        <f t="shared" si="638"/>
        <v>0</v>
      </c>
      <c r="T1157" s="123">
        <f t="shared" si="647"/>
        <v>9.4700000000000006E-2</v>
      </c>
      <c r="U1157" s="121">
        <f t="shared" si="654"/>
        <v>16</v>
      </c>
      <c r="V1157" s="121">
        <v>252</v>
      </c>
      <c r="W1157" s="120">
        <f t="shared" si="639"/>
        <v>1.0057613169999999</v>
      </c>
      <c r="X1157" s="113">
        <f t="shared" si="640"/>
        <v>0.16751743999999999</v>
      </c>
      <c r="Y1157" s="113">
        <f t="shared" si="641"/>
        <v>0</v>
      </c>
      <c r="Z1157" s="126" t="str">
        <f t="shared" si="650"/>
        <v>A+J=</v>
      </c>
      <c r="AA1157" s="118">
        <f t="shared" si="65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42"/>
        <v>45395</v>
      </c>
      <c r="B1158" s="113">
        <f t="shared" si="634"/>
        <v>29.265254420000002</v>
      </c>
      <c r="C1158" s="183">
        <f t="shared" si="652"/>
        <v>23.302371153875566</v>
      </c>
      <c r="D1158" s="114">
        <f t="shared" si="643"/>
        <v>6801.72</v>
      </c>
      <c r="E1158" s="115">
        <f t="shared" si="656"/>
        <v>6858.17</v>
      </c>
      <c r="F1158" s="116">
        <f t="shared" si="657"/>
        <v>45342</v>
      </c>
      <c r="G1158" s="117">
        <f t="shared" si="635"/>
        <v>8.2993713354857501E-3</v>
      </c>
      <c r="H1158" s="118">
        <f t="shared" si="648"/>
        <v>45404</v>
      </c>
      <c r="I1158" s="118">
        <f t="shared" si="636"/>
        <v>45404</v>
      </c>
      <c r="J1158" s="119">
        <f t="shared" si="644"/>
        <v>22</v>
      </c>
      <c r="K1158" s="119">
        <f t="shared" si="659"/>
        <v>17</v>
      </c>
      <c r="L1158" s="8">
        <f t="shared" si="645"/>
        <v>1.00640712</v>
      </c>
      <c r="M1158" s="120">
        <f t="shared" si="658"/>
        <v>1.00420033</v>
      </c>
      <c r="N1158" s="120">
        <f t="shared" si="653"/>
        <v>1.240302526436273</v>
      </c>
      <c r="O1158" s="113">
        <f t="shared" si="655"/>
        <v>1.24824929</v>
      </c>
      <c r="P1158" s="113">
        <f t="shared" si="637"/>
        <v>29.08716824</v>
      </c>
      <c r="Q1158" s="167">
        <f t="shared" si="649"/>
        <v>0</v>
      </c>
      <c r="R1158" s="168">
        <f t="shared" si="646"/>
        <v>0</v>
      </c>
      <c r="S1158" s="113">
        <f t="shared" si="638"/>
        <v>0</v>
      </c>
      <c r="T1158" s="123">
        <f t="shared" si="647"/>
        <v>9.4700000000000006E-2</v>
      </c>
      <c r="U1158" s="121">
        <f t="shared" si="654"/>
        <v>17</v>
      </c>
      <c r="V1158" s="121">
        <v>252</v>
      </c>
      <c r="W1158" s="120">
        <f t="shared" si="639"/>
        <v>1.0061225</v>
      </c>
      <c r="X1158" s="113">
        <f t="shared" si="640"/>
        <v>0.17808618000000001</v>
      </c>
      <c r="Y1158" s="113">
        <f t="shared" si="641"/>
        <v>0</v>
      </c>
      <c r="Z1158" s="126" t="str">
        <f t="shared" si="650"/>
        <v>A+J=</v>
      </c>
      <c r="AA1158" s="118">
        <f t="shared" si="65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42"/>
        <v>45396</v>
      </c>
      <c r="B1159" s="113">
        <f t="shared" si="634"/>
        <v>29.265254420000002</v>
      </c>
      <c r="C1159" s="183">
        <f t="shared" si="652"/>
        <v>23.302371153875566</v>
      </c>
      <c r="D1159" s="114">
        <f t="shared" si="643"/>
        <v>6801.72</v>
      </c>
      <c r="E1159" s="115">
        <f t="shared" si="656"/>
        <v>6858.17</v>
      </c>
      <c r="F1159" s="116">
        <f t="shared" si="657"/>
        <v>45342</v>
      </c>
      <c r="G1159" s="117">
        <f t="shared" si="635"/>
        <v>8.2993713354857501E-3</v>
      </c>
      <c r="H1159" s="118">
        <f t="shared" si="648"/>
        <v>45404</v>
      </c>
      <c r="I1159" s="118">
        <f t="shared" si="636"/>
        <v>45404</v>
      </c>
      <c r="J1159" s="119">
        <f t="shared" si="644"/>
        <v>22</v>
      </c>
      <c r="K1159" s="119">
        <f t="shared" si="659"/>
        <v>17</v>
      </c>
      <c r="L1159" s="8">
        <f t="shared" si="645"/>
        <v>1.00640712</v>
      </c>
      <c r="M1159" s="120">
        <f t="shared" si="658"/>
        <v>1.00420033</v>
      </c>
      <c r="N1159" s="120">
        <f t="shared" si="653"/>
        <v>1.240302526436273</v>
      </c>
      <c r="O1159" s="113">
        <f t="shared" si="655"/>
        <v>1.24824929</v>
      </c>
      <c r="P1159" s="113">
        <f t="shared" si="637"/>
        <v>29.08716824</v>
      </c>
      <c r="Q1159" s="167">
        <f t="shared" si="649"/>
        <v>0</v>
      </c>
      <c r="R1159" s="168">
        <f t="shared" si="646"/>
        <v>0</v>
      </c>
      <c r="S1159" s="113">
        <f t="shared" si="638"/>
        <v>0</v>
      </c>
      <c r="T1159" s="123">
        <f t="shared" si="647"/>
        <v>9.4700000000000006E-2</v>
      </c>
      <c r="U1159" s="121">
        <f t="shared" si="654"/>
        <v>17</v>
      </c>
      <c r="V1159" s="121">
        <v>252</v>
      </c>
      <c r="W1159" s="120">
        <f t="shared" si="639"/>
        <v>1.0061225</v>
      </c>
      <c r="X1159" s="113">
        <f t="shared" si="640"/>
        <v>0.17808618000000001</v>
      </c>
      <c r="Y1159" s="113">
        <f t="shared" si="641"/>
        <v>0</v>
      </c>
      <c r="Z1159" s="126" t="str">
        <f t="shared" si="650"/>
        <v>A+J=</v>
      </c>
      <c r="AA1159" s="118">
        <f t="shared" si="65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42"/>
        <v>45397</v>
      </c>
      <c r="B1160" s="113">
        <f t="shared" si="634"/>
        <v>29.265254420000002</v>
      </c>
      <c r="C1160" s="183">
        <f t="shared" si="652"/>
        <v>23.302371153875566</v>
      </c>
      <c r="D1160" s="114">
        <f t="shared" si="643"/>
        <v>6801.72</v>
      </c>
      <c r="E1160" s="115">
        <f t="shared" si="656"/>
        <v>6858.17</v>
      </c>
      <c r="F1160" s="116">
        <f t="shared" si="657"/>
        <v>45342</v>
      </c>
      <c r="G1160" s="117">
        <f t="shared" si="635"/>
        <v>8.2993713354857501E-3</v>
      </c>
      <c r="H1160" s="118">
        <f t="shared" si="648"/>
        <v>45404</v>
      </c>
      <c r="I1160" s="118">
        <f t="shared" si="636"/>
        <v>45404</v>
      </c>
      <c r="J1160" s="119">
        <f t="shared" si="644"/>
        <v>22</v>
      </c>
      <c r="K1160" s="119">
        <f t="shared" si="659"/>
        <v>17</v>
      </c>
      <c r="L1160" s="8">
        <f t="shared" si="645"/>
        <v>1.00640712</v>
      </c>
      <c r="M1160" s="120">
        <f t="shared" si="658"/>
        <v>1.00420033</v>
      </c>
      <c r="N1160" s="120">
        <f t="shared" si="653"/>
        <v>1.240302526436273</v>
      </c>
      <c r="O1160" s="113">
        <f t="shared" si="655"/>
        <v>1.24824929</v>
      </c>
      <c r="P1160" s="113">
        <f t="shared" si="637"/>
        <v>29.08716824</v>
      </c>
      <c r="Q1160" s="167">
        <f t="shared" si="649"/>
        <v>0</v>
      </c>
      <c r="R1160" s="168">
        <f t="shared" si="646"/>
        <v>0</v>
      </c>
      <c r="S1160" s="113">
        <f t="shared" si="638"/>
        <v>0</v>
      </c>
      <c r="T1160" s="123">
        <f t="shared" si="647"/>
        <v>9.4700000000000006E-2</v>
      </c>
      <c r="U1160" s="121">
        <f t="shared" si="654"/>
        <v>17</v>
      </c>
      <c r="V1160" s="121">
        <v>252</v>
      </c>
      <c r="W1160" s="120">
        <f t="shared" si="639"/>
        <v>1.0061225</v>
      </c>
      <c r="X1160" s="113">
        <f t="shared" si="640"/>
        <v>0.17808618000000001</v>
      </c>
      <c r="Y1160" s="113">
        <f t="shared" si="641"/>
        <v>0</v>
      </c>
      <c r="Z1160" s="126" t="str">
        <f t="shared" si="650"/>
        <v>A+J=</v>
      </c>
      <c r="AA1160" s="118">
        <f t="shared" si="65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42"/>
        <v>45398</v>
      </c>
      <c r="B1161" s="113">
        <f t="shared" si="634"/>
        <v>29.286764340000001</v>
      </c>
      <c r="C1161" s="183">
        <f t="shared" si="652"/>
        <v>23.302371153875566</v>
      </c>
      <c r="D1161" s="114">
        <f t="shared" si="643"/>
        <v>6801.72</v>
      </c>
      <c r="E1161" s="115">
        <f t="shared" si="656"/>
        <v>6858.17</v>
      </c>
      <c r="F1161" s="116">
        <f t="shared" si="657"/>
        <v>45342</v>
      </c>
      <c r="G1161" s="117">
        <f t="shared" si="635"/>
        <v>8.2993713354857501E-3</v>
      </c>
      <c r="H1161" s="118">
        <f t="shared" si="648"/>
        <v>45404</v>
      </c>
      <c r="I1161" s="118">
        <f t="shared" si="636"/>
        <v>45404</v>
      </c>
      <c r="J1161" s="119">
        <f t="shared" si="644"/>
        <v>22</v>
      </c>
      <c r="K1161" s="119">
        <f t="shared" si="659"/>
        <v>18</v>
      </c>
      <c r="L1161" s="8">
        <f t="shared" si="645"/>
        <v>1.0067852799999999</v>
      </c>
      <c r="M1161" s="120">
        <f t="shared" si="658"/>
        <v>1.00420033</v>
      </c>
      <c r="N1161" s="120">
        <f t="shared" si="653"/>
        <v>1.240302526436273</v>
      </c>
      <c r="O1161" s="113">
        <f t="shared" si="655"/>
        <v>1.24871832</v>
      </c>
      <c r="P1161" s="113">
        <f t="shared" si="637"/>
        <v>29.098097750000001</v>
      </c>
      <c r="Q1161" s="167">
        <f t="shared" si="649"/>
        <v>0</v>
      </c>
      <c r="R1161" s="168">
        <f t="shared" si="646"/>
        <v>0</v>
      </c>
      <c r="S1161" s="113">
        <f t="shared" si="638"/>
        <v>0</v>
      </c>
      <c r="T1161" s="123">
        <f t="shared" si="647"/>
        <v>9.4700000000000006E-2</v>
      </c>
      <c r="U1161" s="121">
        <f t="shared" si="654"/>
        <v>18</v>
      </c>
      <c r="V1161" s="121">
        <v>252</v>
      </c>
      <c r="W1161" s="120">
        <f t="shared" si="639"/>
        <v>1.0064838119999999</v>
      </c>
      <c r="X1161" s="113">
        <f t="shared" si="640"/>
        <v>0.18866659</v>
      </c>
      <c r="Y1161" s="113">
        <f t="shared" si="641"/>
        <v>0</v>
      </c>
      <c r="Z1161" s="126" t="str">
        <f t="shared" si="650"/>
        <v>A+J=</v>
      </c>
      <c r="AA1161" s="118">
        <f t="shared" si="65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42"/>
        <v>45399</v>
      </c>
      <c r="B1162" s="113">
        <f t="shared" ref="B1162:B1225" si="660">(P1162+X1162)</f>
        <v>29.308290399999997</v>
      </c>
      <c r="C1162" s="183">
        <f t="shared" si="652"/>
        <v>23.302371153875566</v>
      </c>
      <c r="D1162" s="114">
        <f t="shared" si="643"/>
        <v>6801.72</v>
      </c>
      <c r="E1162" s="115">
        <f t="shared" si="656"/>
        <v>6858.17</v>
      </c>
      <c r="F1162" s="116">
        <f t="shared" si="657"/>
        <v>45342</v>
      </c>
      <c r="G1162" s="117">
        <f t="shared" ref="G1162:G1225" si="661">(E1162/D1162)-1</f>
        <v>8.2993713354857501E-3</v>
      </c>
      <c r="H1162" s="118">
        <f t="shared" si="648"/>
        <v>45404</v>
      </c>
      <c r="I1162" s="118">
        <f t="shared" ref="I1162:I1225" si="662">IF(A1162&gt;I1161,H1162,I1161)</f>
        <v>45404</v>
      </c>
      <c r="J1162" s="119">
        <f t="shared" si="644"/>
        <v>22</v>
      </c>
      <c r="K1162" s="119">
        <f t="shared" si="659"/>
        <v>19</v>
      </c>
      <c r="L1162" s="8">
        <f t="shared" si="645"/>
        <v>1.00716359</v>
      </c>
      <c r="M1162" s="120">
        <f t="shared" si="658"/>
        <v>1.00420033</v>
      </c>
      <c r="N1162" s="120">
        <f t="shared" si="653"/>
        <v>1.240302526436273</v>
      </c>
      <c r="O1162" s="113">
        <f t="shared" si="655"/>
        <v>1.2491875400000001</v>
      </c>
      <c r="P1162" s="113">
        <f t="shared" ref="P1162:P1225" si="663">TRUNC(C1162*O1162,8)</f>
        <v>29.109031689999998</v>
      </c>
      <c r="Q1162" s="167">
        <f t="shared" si="649"/>
        <v>0</v>
      </c>
      <c r="R1162" s="168">
        <f t="shared" si="646"/>
        <v>0</v>
      </c>
      <c r="S1162" s="113">
        <f t="shared" ref="S1162:S1225" si="664">IF(R1162&gt;0,TRUNC(R1162*P1162,8),0)</f>
        <v>0</v>
      </c>
      <c r="T1162" s="123">
        <f t="shared" si="647"/>
        <v>9.4700000000000006E-2</v>
      </c>
      <c r="U1162" s="121">
        <f t="shared" si="654"/>
        <v>19</v>
      </c>
      <c r="V1162" s="121">
        <v>252</v>
      </c>
      <c r="W1162" s="120">
        <f t="shared" ref="W1162:W1225" si="665">ROUND((1+T1162)^TRUNC((U1162/V1162),9),9)</f>
        <v>1.0068452539999999</v>
      </c>
      <c r="X1162" s="113">
        <f t="shared" ref="X1162:X1225" si="666">TRUNC((P1162*(W1162-1)),8)</f>
        <v>0.19925871000000001</v>
      </c>
      <c r="Y1162" s="113">
        <f t="shared" ref="Y1162:Y1225" si="667">IF(Q1162&gt;0,S1162+X1162,0)</f>
        <v>0</v>
      </c>
      <c r="Z1162" s="126" t="str">
        <f t="shared" si="650"/>
        <v>A+J=</v>
      </c>
      <c r="AA1162" s="118">
        <f t="shared" si="65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68">(A1162+1)</f>
        <v>45400</v>
      </c>
      <c r="B1163" s="113">
        <f t="shared" si="660"/>
        <v>29.329832110000002</v>
      </c>
      <c r="C1163" s="183">
        <f t="shared" si="652"/>
        <v>23.302371153875566</v>
      </c>
      <c r="D1163" s="114">
        <f t="shared" ref="D1163:D1226" si="669">IF(E1163=E1162,D1162,E1162)</f>
        <v>6801.72</v>
      </c>
      <c r="E1163" s="115">
        <f t="shared" si="656"/>
        <v>6858.17</v>
      </c>
      <c r="F1163" s="116">
        <f t="shared" si="657"/>
        <v>45342</v>
      </c>
      <c r="G1163" s="117">
        <f t="shared" si="661"/>
        <v>8.2993713354857501E-3</v>
      </c>
      <c r="H1163" s="118">
        <f t="shared" si="648"/>
        <v>45404</v>
      </c>
      <c r="I1163" s="118">
        <f t="shared" si="662"/>
        <v>45404</v>
      </c>
      <c r="J1163" s="119">
        <f t="shared" ref="J1163:J1226" si="670">IF(I1163=I1162,J1162,NETWORKDAYS(I1162,I1163,$AD$148:$AD$502)-1)</f>
        <v>22</v>
      </c>
      <c r="K1163" s="119">
        <f t="shared" si="659"/>
        <v>20</v>
      </c>
      <c r="L1163" s="8">
        <f t="shared" ref="L1163:L1226" si="671">IF(E1163&lt;D1163,1,TRUNC((E1163/D1163)^TRUNC((K1163/J1163),9),8))</f>
        <v>1.0075420399999999</v>
      </c>
      <c r="M1163" s="120">
        <f t="shared" si="658"/>
        <v>1.00420033</v>
      </c>
      <c r="N1163" s="120">
        <f t="shared" si="653"/>
        <v>1.240302526436273</v>
      </c>
      <c r="O1163" s="113">
        <f t="shared" si="655"/>
        <v>1.24965693</v>
      </c>
      <c r="P1163" s="113">
        <f t="shared" si="663"/>
        <v>29.11996959</v>
      </c>
      <c r="Q1163" s="167">
        <f t="shared" si="649"/>
        <v>0</v>
      </c>
      <c r="R1163" s="168">
        <f t="shared" ref="R1163:R1226" si="672">IF(Q1163&gt;0,VLOOKUP($A1163,$AD$10:$AI$140,6),0)</f>
        <v>0</v>
      </c>
      <c r="S1163" s="113">
        <f t="shared" si="664"/>
        <v>0</v>
      </c>
      <c r="T1163" s="123">
        <f t="shared" ref="T1163:T1226" si="673">(T1162)</f>
        <v>9.4700000000000006E-2</v>
      </c>
      <c r="U1163" s="121">
        <f t="shared" si="654"/>
        <v>20</v>
      </c>
      <c r="V1163" s="121">
        <v>252</v>
      </c>
      <c r="W1163" s="120">
        <f t="shared" si="665"/>
        <v>1.0072068249999999</v>
      </c>
      <c r="X1163" s="113">
        <f t="shared" si="666"/>
        <v>0.20986252</v>
      </c>
      <c r="Y1163" s="113">
        <f t="shared" si="667"/>
        <v>0</v>
      </c>
      <c r="Z1163" s="126" t="str">
        <f t="shared" si="650"/>
        <v>A+J=</v>
      </c>
      <c r="AA1163" s="118">
        <f t="shared" si="65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68"/>
        <v>45401</v>
      </c>
      <c r="B1164" s="113">
        <f t="shared" si="660"/>
        <v>29.351389780000002</v>
      </c>
      <c r="C1164" s="183">
        <f t="shared" si="652"/>
        <v>23.302371153875566</v>
      </c>
      <c r="D1164" s="114">
        <f t="shared" si="669"/>
        <v>6801.72</v>
      </c>
      <c r="E1164" s="115">
        <f t="shared" si="656"/>
        <v>6858.17</v>
      </c>
      <c r="F1164" s="116">
        <f t="shared" si="657"/>
        <v>45342</v>
      </c>
      <c r="G1164" s="117">
        <f t="shared" si="661"/>
        <v>8.2993713354857501E-3</v>
      </c>
      <c r="H1164" s="118">
        <f t="shared" ref="H1164:H1227" si="674">IF(DAY(A1164)=H$9,VLOOKUP(A1164,AH$118:AN$450,4),H1163)</f>
        <v>45404</v>
      </c>
      <c r="I1164" s="118">
        <f t="shared" si="662"/>
        <v>45404</v>
      </c>
      <c r="J1164" s="119">
        <f t="shared" si="670"/>
        <v>22</v>
      </c>
      <c r="K1164" s="119">
        <f t="shared" si="659"/>
        <v>21</v>
      </c>
      <c r="L1164" s="8">
        <f t="shared" si="671"/>
        <v>1.0079206300000001</v>
      </c>
      <c r="M1164" s="120">
        <f t="shared" si="658"/>
        <v>1.00420033</v>
      </c>
      <c r="N1164" s="120">
        <f t="shared" si="653"/>
        <v>1.240302526436273</v>
      </c>
      <c r="O1164" s="113">
        <f t="shared" si="655"/>
        <v>1.2501264999999999</v>
      </c>
      <c r="P1164" s="113">
        <f t="shared" si="663"/>
        <v>29.130911690000001</v>
      </c>
      <c r="Q1164" s="167">
        <f t="shared" ref="Q1164:Q1227" si="675">IF(VLOOKUP(A1164,AD$10:AK$140,8)=VLOOKUP(A1163,AD$10:AK$140,8),0,VLOOKUP(A1164,AD$10:AK$140,8))</f>
        <v>0</v>
      </c>
      <c r="R1164" s="168">
        <f t="shared" si="672"/>
        <v>0</v>
      </c>
      <c r="S1164" s="113">
        <f t="shared" si="664"/>
        <v>0</v>
      </c>
      <c r="T1164" s="123">
        <f t="shared" si="673"/>
        <v>9.4700000000000006E-2</v>
      </c>
      <c r="U1164" s="121">
        <f t="shared" si="654"/>
        <v>21</v>
      </c>
      <c r="V1164" s="121">
        <v>252</v>
      </c>
      <c r="W1164" s="120">
        <f t="shared" si="665"/>
        <v>1.0075685270000001</v>
      </c>
      <c r="X1164" s="113">
        <f t="shared" si="666"/>
        <v>0.22047808999999999</v>
      </c>
      <c r="Y1164" s="113">
        <f t="shared" si="667"/>
        <v>0</v>
      </c>
      <c r="Z1164" s="126" t="str">
        <f t="shared" ref="Z1164:Z1227" si="676">IF($Q1163&gt;0,VLOOKUP($A1163,$AD$10:$AM$140,9),Z1163)</f>
        <v>A+J=</v>
      </c>
      <c r="AA1164" s="118">
        <f t="shared" ref="AA1164:AA1227" si="67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68"/>
        <v>45402</v>
      </c>
      <c r="B1165" s="113">
        <f t="shared" si="660"/>
        <v>29.372963340000002</v>
      </c>
      <c r="C1165" s="183">
        <f t="shared" si="652"/>
        <v>23.302371153875566</v>
      </c>
      <c r="D1165" s="114">
        <f t="shared" si="669"/>
        <v>6801.72</v>
      </c>
      <c r="E1165" s="115">
        <f t="shared" si="656"/>
        <v>6858.17</v>
      </c>
      <c r="F1165" s="116">
        <f t="shared" si="657"/>
        <v>45342</v>
      </c>
      <c r="G1165" s="117">
        <f t="shared" si="661"/>
        <v>8.2993713354857501E-3</v>
      </c>
      <c r="H1165" s="118">
        <f t="shared" si="674"/>
        <v>45432</v>
      </c>
      <c r="I1165" s="118">
        <f t="shared" si="662"/>
        <v>45404</v>
      </c>
      <c r="J1165" s="119">
        <f t="shared" si="670"/>
        <v>22</v>
      </c>
      <c r="K1165" s="119">
        <f t="shared" si="659"/>
        <v>22</v>
      </c>
      <c r="L1165" s="8">
        <f t="shared" si="671"/>
        <v>1.00829937</v>
      </c>
      <c r="M1165" s="120">
        <f t="shared" si="658"/>
        <v>1.00420033</v>
      </c>
      <c r="N1165" s="120">
        <f t="shared" si="653"/>
        <v>1.240302526436273</v>
      </c>
      <c r="O1165" s="113">
        <f t="shared" si="655"/>
        <v>1.2505962500000001</v>
      </c>
      <c r="P1165" s="113">
        <f t="shared" si="663"/>
        <v>29.141857980000001</v>
      </c>
      <c r="Q1165" s="167">
        <f t="shared" si="675"/>
        <v>0</v>
      </c>
      <c r="R1165" s="168">
        <f t="shared" si="672"/>
        <v>0</v>
      </c>
      <c r="S1165" s="113">
        <f t="shared" si="664"/>
        <v>0</v>
      </c>
      <c r="T1165" s="123">
        <f t="shared" si="673"/>
        <v>9.4700000000000006E-2</v>
      </c>
      <c r="U1165" s="121">
        <f t="shared" si="654"/>
        <v>22</v>
      </c>
      <c r="V1165" s="121">
        <v>252</v>
      </c>
      <c r="W1165" s="120">
        <f t="shared" si="665"/>
        <v>1.0079303580000001</v>
      </c>
      <c r="X1165" s="113">
        <f t="shared" si="666"/>
        <v>0.23110536000000001</v>
      </c>
      <c r="Y1165" s="113">
        <f t="shared" si="667"/>
        <v>0</v>
      </c>
      <c r="Z1165" s="126" t="str">
        <f t="shared" si="676"/>
        <v>A+J=</v>
      </c>
      <c r="AA1165" s="118">
        <f t="shared" si="67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68"/>
        <v>45403</v>
      </c>
      <c r="B1166" s="113">
        <f t="shared" si="660"/>
        <v>29.372963340000002</v>
      </c>
      <c r="C1166" s="183">
        <f t="shared" si="652"/>
        <v>23.302371153875566</v>
      </c>
      <c r="D1166" s="114">
        <f t="shared" si="669"/>
        <v>6801.72</v>
      </c>
      <c r="E1166" s="115">
        <f t="shared" si="656"/>
        <v>6858.17</v>
      </c>
      <c r="F1166" s="116">
        <f t="shared" si="657"/>
        <v>45342</v>
      </c>
      <c r="G1166" s="117">
        <f t="shared" si="661"/>
        <v>8.2993713354857501E-3</v>
      </c>
      <c r="H1166" s="118">
        <f t="shared" si="674"/>
        <v>45432</v>
      </c>
      <c r="I1166" s="118">
        <f t="shared" si="662"/>
        <v>45404</v>
      </c>
      <c r="J1166" s="119">
        <f t="shared" si="670"/>
        <v>22</v>
      </c>
      <c r="K1166" s="119">
        <f t="shared" si="659"/>
        <v>22</v>
      </c>
      <c r="L1166" s="8">
        <f t="shared" si="671"/>
        <v>1.00829937</v>
      </c>
      <c r="M1166" s="120">
        <f t="shared" si="658"/>
        <v>1.00420033</v>
      </c>
      <c r="N1166" s="120">
        <f t="shared" si="653"/>
        <v>1.240302526436273</v>
      </c>
      <c r="O1166" s="113">
        <f t="shared" si="655"/>
        <v>1.2505962500000001</v>
      </c>
      <c r="P1166" s="113">
        <f t="shared" si="663"/>
        <v>29.141857980000001</v>
      </c>
      <c r="Q1166" s="167">
        <f t="shared" si="675"/>
        <v>0</v>
      </c>
      <c r="R1166" s="168">
        <f t="shared" si="672"/>
        <v>0</v>
      </c>
      <c r="S1166" s="113">
        <f t="shared" si="664"/>
        <v>0</v>
      </c>
      <c r="T1166" s="123">
        <f t="shared" si="673"/>
        <v>9.4700000000000006E-2</v>
      </c>
      <c r="U1166" s="121">
        <f t="shared" si="654"/>
        <v>22</v>
      </c>
      <c r="V1166" s="121">
        <v>252</v>
      </c>
      <c r="W1166" s="120">
        <f t="shared" si="665"/>
        <v>1.0079303580000001</v>
      </c>
      <c r="X1166" s="113">
        <f t="shared" si="666"/>
        <v>0.23110536000000001</v>
      </c>
      <c r="Y1166" s="113">
        <f t="shared" si="667"/>
        <v>0</v>
      </c>
      <c r="Z1166" s="126" t="str">
        <f t="shared" si="676"/>
        <v>A+J=</v>
      </c>
      <c r="AA1166" s="118">
        <f t="shared" si="67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68"/>
        <v>45404</v>
      </c>
      <c r="B1167" s="113">
        <f t="shared" si="660"/>
        <v>29.372963340000002</v>
      </c>
      <c r="C1167" s="183">
        <f t="shared" ref="C1167:C1230" si="678">C1166-(S1166/O1166)</f>
        <v>23.302371153875566</v>
      </c>
      <c r="D1167" s="114">
        <f t="shared" si="669"/>
        <v>6801.72</v>
      </c>
      <c r="E1167" s="115">
        <f t="shared" si="656"/>
        <v>6858.17</v>
      </c>
      <c r="F1167" s="116">
        <f t="shared" si="657"/>
        <v>45342</v>
      </c>
      <c r="G1167" s="117">
        <f t="shared" si="661"/>
        <v>8.2993713354857501E-3</v>
      </c>
      <c r="H1167" s="118">
        <f t="shared" si="674"/>
        <v>45432</v>
      </c>
      <c r="I1167" s="118">
        <f t="shared" si="662"/>
        <v>45404</v>
      </c>
      <c r="J1167" s="119">
        <f t="shared" si="670"/>
        <v>22</v>
      </c>
      <c r="K1167" s="119">
        <f t="shared" si="659"/>
        <v>22</v>
      </c>
      <c r="L1167" s="8">
        <f t="shared" si="671"/>
        <v>1.00829937</v>
      </c>
      <c r="M1167" s="120">
        <f t="shared" si="658"/>
        <v>1.00420033</v>
      </c>
      <c r="N1167" s="120">
        <f t="shared" si="653"/>
        <v>1.240302526436273</v>
      </c>
      <c r="O1167" s="113">
        <f t="shared" si="655"/>
        <v>1.2505962500000001</v>
      </c>
      <c r="P1167" s="113">
        <f t="shared" si="663"/>
        <v>29.141857980000001</v>
      </c>
      <c r="Q1167" s="167">
        <f t="shared" si="675"/>
        <v>38</v>
      </c>
      <c r="R1167" s="168">
        <f t="shared" si="672"/>
        <v>0.25251499999999999</v>
      </c>
      <c r="S1167" s="113">
        <f t="shared" si="664"/>
        <v>7.3587562599999998</v>
      </c>
      <c r="T1167" s="123">
        <f t="shared" si="673"/>
        <v>9.4700000000000006E-2</v>
      </c>
      <c r="U1167" s="121">
        <f t="shared" si="654"/>
        <v>22</v>
      </c>
      <c r="V1167" s="121">
        <v>252</v>
      </c>
      <c r="W1167" s="120">
        <f t="shared" si="665"/>
        <v>1.0079303580000001</v>
      </c>
      <c r="X1167" s="113">
        <f t="shared" si="666"/>
        <v>0.23110536000000001</v>
      </c>
      <c r="Y1167" s="113">
        <f t="shared" si="667"/>
        <v>7.5898616199999998</v>
      </c>
      <c r="Z1167" s="126" t="str">
        <f t="shared" si="676"/>
        <v>A+J=</v>
      </c>
      <c r="AA1167" s="118">
        <f t="shared" si="67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68"/>
        <v>45405</v>
      </c>
      <c r="B1168" s="113">
        <f t="shared" si="660"/>
        <v>21.79275736</v>
      </c>
      <c r="C1168" s="183">
        <f t="shared" si="678"/>
        <v>17.418172908438638</v>
      </c>
      <c r="D1168" s="114">
        <f t="shared" si="669"/>
        <v>6858.17</v>
      </c>
      <c r="E1168" s="115">
        <f t="shared" si="656"/>
        <v>6869.14</v>
      </c>
      <c r="F1168" s="116">
        <f t="shared" si="657"/>
        <v>45373</v>
      </c>
      <c r="G1168" s="117">
        <f t="shared" si="661"/>
        <v>1.5995520670966101E-3</v>
      </c>
      <c r="H1168" s="118">
        <f t="shared" si="674"/>
        <v>45432</v>
      </c>
      <c r="I1168" s="118">
        <f t="shared" si="662"/>
        <v>45432</v>
      </c>
      <c r="J1168" s="119">
        <f t="shared" si="670"/>
        <v>19</v>
      </c>
      <c r="K1168" s="119">
        <f t="shared" si="659"/>
        <v>1</v>
      </c>
      <c r="L1168" s="8">
        <f t="shared" si="671"/>
        <v>1.0000841199999999</v>
      </c>
      <c r="M1168" s="120">
        <f t="shared" si="658"/>
        <v>1.00829937</v>
      </c>
      <c r="N1168" s="120">
        <f t="shared" si="653"/>
        <v>1.2505962560151025</v>
      </c>
      <c r="O1168" s="113">
        <f t="shared" si="655"/>
        <v>1.25070145</v>
      </c>
      <c r="P1168" s="113">
        <f t="shared" si="663"/>
        <v>21.784934109999998</v>
      </c>
      <c r="Q1168" s="167">
        <f t="shared" si="675"/>
        <v>0</v>
      </c>
      <c r="R1168" s="168">
        <f t="shared" si="672"/>
        <v>0</v>
      </c>
      <c r="S1168" s="113">
        <f t="shared" si="664"/>
        <v>0</v>
      </c>
      <c r="T1168" s="123">
        <f t="shared" si="673"/>
        <v>9.4700000000000006E-2</v>
      </c>
      <c r="U1168" s="121">
        <f t="shared" si="654"/>
        <v>1</v>
      </c>
      <c r="V1168" s="121">
        <v>252</v>
      </c>
      <c r="W1168" s="120">
        <f t="shared" si="665"/>
        <v>1.000359113</v>
      </c>
      <c r="X1168" s="113">
        <f t="shared" si="666"/>
        <v>7.8232500000000003E-3</v>
      </c>
      <c r="Y1168" s="113">
        <f t="shared" si="667"/>
        <v>0</v>
      </c>
      <c r="Z1168" s="126" t="str">
        <f t="shared" si="676"/>
        <v>A+J=</v>
      </c>
      <c r="AA1168" s="118">
        <f t="shared" si="67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68"/>
        <v>45406</v>
      </c>
      <c r="B1169" s="113">
        <f t="shared" si="660"/>
        <v>21.80241732</v>
      </c>
      <c r="C1169" s="183">
        <f t="shared" si="678"/>
        <v>17.418172908438638</v>
      </c>
      <c r="D1169" s="114">
        <f t="shared" si="669"/>
        <v>6858.17</v>
      </c>
      <c r="E1169" s="115">
        <f t="shared" si="656"/>
        <v>6869.14</v>
      </c>
      <c r="F1169" s="116">
        <f t="shared" si="657"/>
        <v>45373</v>
      </c>
      <c r="G1169" s="117">
        <f t="shared" si="661"/>
        <v>1.5995520670966101E-3</v>
      </c>
      <c r="H1169" s="118">
        <f t="shared" si="674"/>
        <v>45432</v>
      </c>
      <c r="I1169" s="118">
        <f t="shared" si="662"/>
        <v>45432</v>
      </c>
      <c r="J1169" s="119">
        <f t="shared" si="670"/>
        <v>19</v>
      </c>
      <c r="K1169" s="119">
        <f t="shared" si="659"/>
        <v>2</v>
      </c>
      <c r="L1169" s="8">
        <f t="shared" si="671"/>
        <v>1.00016825</v>
      </c>
      <c r="M1169" s="120">
        <f t="shared" si="658"/>
        <v>1.00829937</v>
      </c>
      <c r="N1169" s="120">
        <f t="shared" si="653"/>
        <v>1.2505962560151025</v>
      </c>
      <c r="O1169" s="113">
        <f t="shared" si="655"/>
        <v>1.2508066600000001</v>
      </c>
      <c r="P1169" s="113">
        <f t="shared" si="663"/>
        <v>21.786766669999999</v>
      </c>
      <c r="Q1169" s="167">
        <f t="shared" si="675"/>
        <v>0</v>
      </c>
      <c r="R1169" s="168">
        <f t="shared" si="672"/>
        <v>0</v>
      </c>
      <c r="S1169" s="113">
        <f t="shared" si="664"/>
        <v>0</v>
      </c>
      <c r="T1169" s="123">
        <f t="shared" si="673"/>
        <v>9.4700000000000006E-2</v>
      </c>
      <c r="U1169" s="121">
        <f t="shared" si="654"/>
        <v>2</v>
      </c>
      <c r="V1169" s="121">
        <v>252</v>
      </c>
      <c r="W1169" s="120">
        <f t="shared" si="665"/>
        <v>1.0007183559999999</v>
      </c>
      <c r="X1169" s="113">
        <f t="shared" si="666"/>
        <v>1.5650649999999999E-2</v>
      </c>
      <c r="Y1169" s="113">
        <f t="shared" si="667"/>
        <v>0</v>
      </c>
      <c r="Z1169" s="126" t="str">
        <f t="shared" si="676"/>
        <v>A+J=</v>
      </c>
      <c r="AA1169" s="118">
        <f t="shared" si="67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68"/>
        <v>45407</v>
      </c>
      <c r="B1170" s="113">
        <f t="shared" si="660"/>
        <v>21.812081750000001</v>
      </c>
      <c r="C1170" s="183">
        <f t="shared" si="678"/>
        <v>17.418172908438638</v>
      </c>
      <c r="D1170" s="114">
        <f t="shared" si="669"/>
        <v>6858.17</v>
      </c>
      <c r="E1170" s="115">
        <f t="shared" si="656"/>
        <v>6869.14</v>
      </c>
      <c r="F1170" s="116">
        <f t="shared" si="657"/>
        <v>45373</v>
      </c>
      <c r="G1170" s="117">
        <f t="shared" si="661"/>
        <v>1.5995520670966101E-3</v>
      </c>
      <c r="H1170" s="118">
        <f t="shared" si="674"/>
        <v>45432</v>
      </c>
      <c r="I1170" s="118">
        <f t="shared" si="662"/>
        <v>45432</v>
      </c>
      <c r="J1170" s="119">
        <f t="shared" si="670"/>
        <v>19</v>
      </c>
      <c r="K1170" s="119">
        <f t="shared" si="659"/>
        <v>3</v>
      </c>
      <c r="L1170" s="8">
        <f t="shared" si="671"/>
        <v>1.00025239</v>
      </c>
      <c r="M1170" s="120">
        <f t="shared" si="658"/>
        <v>1.00829937</v>
      </c>
      <c r="N1170" s="120">
        <f t="shared" si="653"/>
        <v>1.2505962560151025</v>
      </c>
      <c r="O1170" s="113">
        <f t="shared" si="655"/>
        <v>1.25091189</v>
      </c>
      <c r="P1170" s="113">
        <f t="shared" si="663"/>
        <v>21.78859959</v>
      </c>
      <c r="Q1170" s="167">
        <f t="shared" si="675"/>
        <v>0</v>
      </c>
      <c r="R1170" s="168">
        <f t="shared" si="672"/>
        <v>0</v>
      </c>
      <c r="S1170" s="113">
        <f t="shared" si="664"/>
        <v>0</v>
      </c>
      <c r="T1170" s="123">
        <f t="shared" si="673"/>
        <v>9.4700000000000006E-2</v>
      </c>
      <c r="U1170" s="121">
        <f t="shared" si="654"/>
        <v>3</v>
      </c>
      <c r="V1170" s="121">
        <v>252</v>
      </c>
      <c r="W1170" s="120">
        <f t="shared" si="665"/>
        <v>1.001077727</v>
      </c>
      <c r="X1170" s="113">
        <f t="shared" si="666"/>
        <v>2.3482159999999998E-2</v>
      </c>
      <c r="Y1170" s="113">
        <f t="shared" si="667"/>
        <v>0</v>
      </c>
      <c r="Z1170" s="126" t="str">
        <f t="shared" si="676"/>
        <v>A+J=</v>
      </c>
      <c r="AA1170" s="118">
        <f t="shared" si="67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68"/>
        <v>45408</v>
      </c>
      <c r="B1171" s="113">
        <f t="shared" si="660"/>
        <v>21.821750140000002</v>
      </c>
      <c r="C1171" s="183">
        <f t="shared" si="678"/>
        <v>17.418172908438638</v>
      </c>
      <c r="D1171" s="114">
        <f t="shared" si="669"/>
        <v>6858.17</v>
      </c>
      <c r="E1171" s="115">
        <f t="shared" si="656"/>
        <v>6869.14</v>
      </c>
      <c r="F1171" s="116">
        <f t="shared" si="657"/>
        <v>45373</v>
      </c>
      <c r="G1171" s="117">
        <f t="shared" si="661"/>
        <v>1.5995520670966101E-3</v>
      </c>
      <c r="H1171" s="118">
        <f t="shared" si="674"/>
        <v>45432</v>
      </c>
      <c r="I1171" s="118">
        <f t="shared" si="662"/>
        <v>45432</v>
      </c>
      <c r="J1171" s="119">
        <f t="shared" si="670"/>
        <v>19</v>
      </c>
      <c r="K1171" s="119">
        <f t="shared" si="659"/>
        <v>4</v>
      </c>
      <c r="L1171" s="8">
        <f t="shared" si="671"/>
        <v>1.00033653</v>
      </c>
      <c r="M1171" s="120">
        <f t="shared" si="658"/>
        <v>1.00829937</v>
      </c>
      <c r="N1171" s="120">
        <f t="shared" si="653"/>
        <v>1.2505962560151025</v>
      </c>
      <c r="O1171" s="113">
        <f t="shared" si="655"/>
        <v>1.25101711</v>
      </c>
      <c r="P1171" s="113">
        <f t="shared" si="663"/>
        <v>21.790432330000002</v>
      </c>
      <c r="Q1171" s="167">
        <f t="shared" si="675"/>
        <v>0</v>
      </c>
      <c r="R1171" s="168">
        <f t="shared" si="672"/>
        <v>0</v>
      </c>
      <c r="S1171" s="113">
        <f t="shared" si="664"/>
        <v>0</v>
      </c>
      <c r="T1171" s="123">
        <f t="shared" si="673"/>
        <v>9.4700000000000006E-2</v>
      </c>
      <c r="U1171" s="121">
        <f t="shared" si="654"/>
        <v>4</v>
      </c>
      <c r="V1171" s="121">
        <v>252</v>
      </c>
      <c r="W1171" s="120">
        <f t="shared" si="665"/>
        <v>1.0014372279999999</v>
      </c>
      <c r="X1171" s="113">
        <f t="shared" si="666"/>
        <v>3.1317810000000001E-2</v>
      </c>
      <c r="Y1171" s="113">
        <f t="shared" si="667"/>
        <v>0</v>
      </c>
      <c r="Z1171" s="126" t="str">
        <f t="shared" si="676"/>
        <v>A+J=</v>
      </c>
      <c r="AA1171" s="118">
        <f t="shared" si="67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68"/>
        <v>45409</v>
      </c>
      <c r="B1172" s="113">
        <f t="shared" si="660"/>
        <v>21.831423000000001</v>
      </c>
      <c r="C1172" s="183">
        <f t="shared" si="678"/>
        <v>17.418172908438638</v>
      </c>
      <c r="D1172" s="114">
        <f t="shared" si="669"/>
        <v>6858.17</v>
      </c>
      <c r="E1172" s="115">
        <f t="shared" si="656"/>
        <v>6869.14</v>
      </c>
      <c r="F1172" s="116">
        <f t="shared" si="657"/>
        <v>45373</v>
      </c>
      <c r="G1172" s="117">
        <f t="shared" si="661"/>
        <v>1.5995520670966101E-3</v>
      </c>
      <c r="H1172" s="118">
        <f t="shared" si="674"/>
        <v>45432</v>
      </c>
      <c r="I1172" s="118">
        <f t="shared" si="662"/>
        <v>45432</v>
      </c>
      <c r="J1172" s="119">
        <f t="shared" si="670"/>
        <v>19</v>
      </c>
      <c r="K1172" s="119">
        <f t="shared" si="659"/>
        <v>5</v>
      </c>
      <c r="L1172" s="8">
        <f t="shared" si="671"/>
        <v>1.00042068</v>
      </c>
      <c r="M1172" s="120">
        <f t="shared" si="658"/>
        <v>1.00829937</v>
      </c>
      <c r="N1172" s="120">
        <f t="shared" si="653"/>
        <v>1.2505962560151025</v>
      </c>
      <c r="O1172" s="113">
        <f t="shared" si="655"/>
        <v>1.2511223499999999</v>
      </c>
      <c r="P1172" s="113">
        <f t="shared" si="663"/>
        <v>21.79226542</v>
      </c>
      <c r="Q1172" s="167">
        <f t="shared" si="675"/>
        <v>0</v>
      </c>
      <c r="R1172" s="168">
        <f t="shared" si="672"/>
        <v>0</v>
      </c>
      <c r="S1172" s="113">
        <f t="shared" si="664"/>
        <v>0</v>
      </c>
      <c r="T1172" s="123">
        <f t="shared" si="673"/>
        <v>9.4700000000000006E-2</v>
      </c>
      <c r="U1172" s="121">
        <f t="shared" si="654"/>
        <v>5</v>
      </c>
      <c r="V1172" s="121">
        <v>252</v>
      </c>
      <c r="W1172" s="120">
        <f t="shared" si="665"/>
        <v>1.001796857</v>
      </c>
      <c r="X1172" s="113">
        <f t="shared" si="666"/>
        <v>3.9157579999999997E-2</v>
      </c>
      <c r="Y1172" s="113">
        <f t="shared" si="667"/>
        <v>0</v>
      </c>
      <c r="Z1172" s="126" t="str">
        <f t="shared" si="676"/>
        <v>A+J=</v>
      </c>
      <c r="AA1172" s="118">
        <f t="shared" si="67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68"/>
        <v>45410</v>
      </c>
      <c r="B1173" s="113">
        <f t="shared" si="660"/>
        <v>21.831423000000001</v>
      </c>
      <c r="C1173" s="183">
        <f t="shared" si="678"/>
        <v>17.418172908438638</v>
      </c>
      <c r="D1173" s="114">
        <f t="shared" si="669"/>
        <v>6858.17</v>
      </c>
      <c r="E1173" s="115">
        <f t="shared" si="656"/>
        <v>6869.14</v>
      </c>
      <c r="F1173" s="116">
        <f t="shared" si="657"/>
        <v>45373</v>
      </c>
      <c r="G1173" s="117">
        <f t="shared" si="661"/>
        <v>1.5995520670966101E-3</v>
      </c>
      <c r="H1173" s="118">
        <f t="shared" si="674"/>
        <v>45432</v>
      </c>
      <c r="I1173" s="118">
        <f t="shared" si="662"/>
        <v>45432</v>
      </c>
      <c r="J1173" s="119">
        <f t="shared" si="670"/>
        <v>19</v>
      </c>
      <c r="K1173" s="119">
        <f t="shared" si="659"/>
        <v>5</v>
      </c>
      <c r="L1173" s="8">
        <f t="shared" si="671"/>
        <v>1.00042068</v>
      </c>
      <c r="M1173" s="120">
        <f t="shared" si="658"/>
        <v>1.00829937</v>
      </c>
      <c r="N1173" s="120">
        <f t="shared" si="653"/>
        <v>1.2505962560151025</v>
      </c>
      <c r="O1173" s="113">
        <f t="shared" si="655"/>
        <v>1.2511223499999999</v>
      </c>
      <c r="P1173" s="113">
        <f t="shared" si="663"/>
        <v>21.79226542</v>
      </c>
      <c r="Q1173" s="167">
        <f t="shared" si="675"/>
        <v>0</v>
      </c>
      <c r="R1173" s="168">
        <f t="shared" si="672"/>
        <v>0</v>
      </c>
      <c r="S1173" s="113">
        <f t="shared" si="664"/>
        <v>0</v>
      </c>
      <c r="T1173" s="123">
        <f t="shared" si="673"/>
        <v>9.4700000000000006E-2</v>
      </c>
      <c r="U1173" s="121">
        <f t="shared" si="654"/>
        <v>5</v>
      </c>
      <c r="V1173" s="121">
        <v>252</v>
      </c>
      <c r="W1173" s="120">
        <f t="shared" si="665"/>
        <v>1.001796857</v>
      </c>
      <c r="X1173" s="113">
        <f t="shared" si="666"/>
        <v>3.9157579999999997E-2</v>
      </c>
      <c r="Y1173" s="113">
        <f t="shared" si="667"/>
        <v>0</v>
      </c>
      <c r="Z1173" s="126" t="str">
        <f t="shared" si="676"/>
        <v>A+J=</v>
      </c>
      <c r="AA1173" s="118">
        <f t="shared" si="67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68"/>
        <v>45411</v>
      </c>
      <c r="B1174" s="113">
        <f t="shared" si="660"/>
        <v>21.831423000000001</v>
      </c>
      <c r="C1174" s="183">
        <f t="shared" si="678"/>
        <v>17.418172908438638</v>
      </c>
      <c r="D1174" s="114">
        <f t="shared" si="669"/>
        <v>6858.17</v>
      </c>
      <c r="E1174" s="115">
        <f t="shared" si="656"/>
        <v>6869.14</v>
      </c>
      <c r="F1174" s="116">
        <f t="shared" si="657"/>
        <v>45373</v>
      </c>
      <c r="G1174" s="117">
        <f t="shared" si="661"/>
        <v>1.5995520670966101E-3</v>
      </c>
      <c r="H1174" s="118">
        <f t="shared" si="674"/>
        <v>45432</v>
      </c>
      <c r="I1174" s="118">
        <f t="shared" si="662"/>
        <v>45432</v>
      </c>
      <c r="J1174" s="119">
        <f t="shared" si="670"/>
        <v>19</v>
      </c>
      <c r="K1174" s="119">
        <f t="shared" si="659"/>
        <v>5</v>
      </c>
      <c r="L1174" s="8">
        <f t="shared" si="671"/>
        <v>1.00042068</v>
      </c>
      <c r="M1174" s="120">
        <f t="shared" si="658"/>
        <v>1.00829937</v>
      </c>
      <c r="N1174" s="120">
        <f t="shared" si="653"/>
        <v>1.2505962560151025</v>
      </c>
      <c r="O1174" s="113">
        <f t="shared" si="655"/>
        <v>1.2511223499999999</v>
      </c>
      <c r="P1174" s="113">
        <f t="shared" si="663"/>
        <v>21.79226542</v>
      </c>
      <c r="Q1174" s="167">
        <f t="shared" si="675"/>
        <v>0</v>
      </c>
      <c r="R1174" s="168">
        <f t="shared" si="672"/>
        <v>0</v>
      </c>
      <c r="S1174" s="113">
        <f t="shared" si="664"/>
        <v>0</v>
      </c>
      <c r="T1174" s="123">
        <f t="shared" si="673"/>
        <v>9.4700000000000006E-2</v>
      </c>
      <c r="U1174" s="121">
        <f t="shared" si="654"/>
        <v>5</v>
      </c>
      <c r="V1174" s="121">
        <v>252</v>
      </c>
      <c r="W1174" s="120">
        <f t="shared" si="665"/>
        <v>1.001796857</v>
      </c>
      <c r="X1174" s="113">
        <f t="shared" si="666"/>
        <v>3.9157579999999997E-2</v>
      </c>
      <c r="Y1174" s="113">
        <f t="shared" si="667"/>
        <v>0</v>
      </c>
      <c r="Z1174" s="126" t="str">
        <f t="shared" si="676"/>
        <v>A+J=</v>
      </c>
      <c r="AA1174" s="118">
        <f t="shared" si="67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68"/>
        <v>45412</v>
      </c>
      <c r="B1175" s="113">
        <f t="shared" si="660"/>
        <v>21.841100180000002</v>
      </c>
      <c r="C1175" s="183">
        <f t="shared" si="678"/>
        <v>17.418172908438638</v>
      </c>
      <c r="D1175" s="114">
        <f t="shared" si="669"/>
        <v>6858.17</v>
      </c>
      <c r="E1175" s="115">
        <f t="shared" si="656"/>
        <v>6869.14</v>
      </c>
      <c r="F1175" s="116">
        <f t="shared" si="657"/>
        <v>45373</v>
      </c>
      <c r="G1175" s="117">
        <f t="shared" si="661"/>
        <v>1.5995520670966101E-3</v>
      </c>
      <c r="H1175" s="118">
        <f t="shared" si="674"/>
        <v>45432</v>
      </c>
      <c r="I1175" s="118">
        <f t="shared" si="662"/>
        <v>45432</v>
      </c>
      <c r="J1175" s="119">
        <f t="shared" si="670"/>
        <v>19</v>
      </c>
      <c r="K1175" s="119">
        <f t="shared" si="659"/>
        <v>6</v>
      </c>
      <c r="L1175" s="8">
        <f t="shared" si="671"/>
        <v>1.0005048400000001</v>
      </c>
      <c r="M1175" s="120">
        <f t="shared" si="658"/>
        <v>1.00829937</v>
      </c>
      <c r="N1175" s="120">
        <f t="shared" si="653"/>
        <v>1.2505962560151025</v>
      </c>
      <c r="O1175" s="113">
        <f t="shared" si="655"/>
        <v>1.2512276</v>
      </c>
      <c r="P1175" s="113">
        <f t="shared" si="663"/>
        <v>21.794098680000001</v>
      </c>
      <c r="Q1175" s="167">
        <f t="shared" si="675"/>
        <v>0</v>
      </c>
      <c r="R1175" s="168">
        <f t="shared" si="672"/>
        <v>0</v>
      </c>
      <c r="S1175" s="113">
        <f t="shared" si="664"/>
        <v>0</v>
      </c>
      <c r="T1175" s="123">
        <f t="shared" si="673"/>
        <v>9.4700000000000006E-2</v>
      </c>
      <c r="U1175" s="121">
        <f t="shared" si="654"/>
        <v>6</v>
      </c>
      <c r="V1175" s="121">
        <v>252</v>
      </c>
      <c r="W1175" s="120">
        <f t="shared" si="665"/>
        <v>1.0021566159999999</v>
      </c>
      <c r="X1175" s="113">
        <f t="shared" si="666"/>
        <v>4.7001500000000002E-2</v>
      </c>
      <c r="Y1175" s="113">
        <f t="shared" si="667"/>
        <v>0</v>
      </c>
      <c r="Z1175" s="126" t="str">
        <f t="shared" si="676"/>
        <v>A+J=</v>
      </c>
      <c r="AA1175" s="118">
        <f t="shared" si="67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68"/>
        <v>45413</v>
      </c>
      <c r="B1176" s="113">
        <f t="shared" si="660"/>
        <v>21.85078167</v>
      </c>
      <c r="C1176" s="183">
        <f t="shared" si="678"/>
        <v>17.418172908438638</v>
      </c>
      <c r="D1176" s="114">
        <f t="shared" si="669"/>
        <v>6858.17</v>
      </c>
      <c r="E1176" s="115">
        <f t="shared" si="656"/>
        <v>6869.14</v>
      </c>
      <c r="F1176" s="116">
        <f t="shared" si="657"/>
        <v>45373</v>
      </c>
      <c r="G1176" s="117">
        <f t="shared" si="661"/>
        <v>1.5995520670966101E-3</v>
      </c>
      <c r="H1176" s="118">
        <f t="shared" si="674"/>
        <v>45432</v>
      </c>
      <c r="I1176" s="118">
        <f t="shared" si="662"/>
        <v>45432</v>
      </c>
      <c r="J1176" s="119">
        <f t="shared" si="670"/>
        <v>19</v>
      </c>
      <c r="K1176" s="119">
        <f t="shared" si="659"/>
        <v>7</v>
      </c>
      <c r="L1176" s="8">
        <f t="shared" si="671"/>
        <v>1.0005890099999999</v>
      </c>
      <c r="M1176" s="120">
        <f t="shared" si="658"/>
        <v>1.00829937</v>
      </c>
      <c r="N1176" s="120">
        <f t="shared" si="653"/>
        <v>1.2505962560151025</v>
      </c>
      <c r="O1176" s="113">
        <f t="shared" si="655"/>
        <v>1.25133286</v>
      </c>
      <c r="P1176" s="113">
        <f t="shared" si="663"/>
        <v>21.79593212</v>
      </c>
      <c r="Q1176" s="167">
        <f t="shared" si="675"/>
        <v>0</v>
      </c>
      <c r="R1176" s="168">
        <f t="shared" si="672"/>
        <v>0</v>
      </c>
      <c r="S1176" s="113">
        <f t="shared" si="664"/>
        <v>0</v>
      </c>
      <c r="T1176" s="123">
        <f t="shared" si="673"/>
        <v>9.4700000000000006E-2</v>
      </c>
      <c r="U1176" s="121">
        <f t="shared" si="654"/>
        <v>7</v>
      </c>
      <c r="V1176" s="121">
        <v>252</v>
      </c>
      <c r="W1176" s="120">
        <f t="shared" si="665"/>
        <v>1.0025165039999999</v>
      </c>
      <c r="X1176" s="113">
        <f t="shared" si="666"/>
        <v>5.4849549999999997E-2</v>
      </c>
      <c r="Y1176" s="113">
        <f t="shared" si="667"/>
        <v>0</v>
      </c>
      <c r="Z1176" s="126" t="str">
        <f t="shared" si="676"/>
        <v>A+J=</v>
      </c>
      <c r="AA1176" s="118">
        <f t="shared" si="67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68"/>
        <v>45414</v>
      </c>
      <c r="B1177" s="113">
        <f t="shared" si="660"/>
        <v>21.85078167</v>
      </c>
      <c r="C1177" s="183">
        <f t="shared" si="678"/>
        <v>17.418172908438638</v>
      </c>
      <c r="D1177" s="114">
        <f t="shared" si="669"/>
        <v>6858.17</v>
      </c>
      <c r="E1177" s="115">
        <f t="shared" si="656"/>
        <v>6869.14</v>
      </c>
      <c r="F1177" s="116">
        <f t="shared" si="657"/>
        <v>45373</v>
      </c>
      <c r="G1177" s="117">
        <f t="shared" si="661"/>
        <v>1.5995520670966101E-3</v>
      </c>
      <c r="H1177" s="118">
        <f t="shared" si="674"/>
        <v>45432</v>
      </c>
      <c r="I1177" s="118">
        <f t="shared" si="662"/>
        <v>45432</v>
      </c>
      <c r="J1177" s="119">
        <f t="shared" si="670"/>
        <v>19</v>
      </c>
      <c r="K1177" s="119">
        <f t="shared" si="659"/>
        <v>7</v>
      </c>
      <c r="L1177" s="8">
        <f t="shared" si="671"/>
        <v>1.0005890099999999</v>
      </c>
      <c r="M1177" s="120">
        <f t="shared" si="658"/>
        <v>1.00829937</v>
      </c>
      <c r="N1177" s="120">
        <f t="shared" si="653"/>
        <v>1.2505962560151025</v>
      </c>
      <c r="O1177" s="113">
        <f t="shared" si="655"/>
        <v>1.25133286</v>
      </c>
      <c r="P1177" s="113">
        <f t="shared" si="663"/>
        <v>21.79593212</v>
      </c>
      <c r="Q1177" s="167">
        <f t="shared" si="675"/>
        <v>0</v>
      </c>
      <c r="R1177" s="168">
        <f t="shared" si="672"/>
        <v>0</v>
      </c>
      <c r="S1177" s="113">
        <f t="shared" si="664"/>
        <v>0</v>
      </c>
      <c r="T1177" s="123">
        <f t="shared" si="673"/>
        <v>9.4700000000000006E-2</v>
      </c>
      <c r="U1177" s="121">
        <f t="shared" si="654"/>
        <v>7</v>
      </c>
      <c r="V1177" s="121">
        <v>252</v>
      </c>
      <c r="W1177" s="120">
        <f t="shared" si="665"/>
        <v>1.0025165039999999</v>
      </c>
      <c r="X1177" s="113">
        <f t="shared" si="666"/>
        <v>5.4849549999999997E-2</v>
      </c>
      <c r="Y1177" s="113">
        <f t="shared" si="667"/>
        <v>0</v>
      </c>
      <c r="Z1177" s="126" t="str">
        <f t="shared" si="676"/>
        <v>A+J=</v>
      </c>
      <c r="AA1177" s="118">
        <f t="shared" si="67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68"/>
        <v>45415</v>
      </c>
      <c r="B1178" s="113">
        <f t="shared" si="660"/>
        <v>21.860467459999999</v>
      </c>
      <c r="C1178" s="183">
        <f t="shared" si="678"/>
        <v>17.418172908438638</v>
      </c>
      <c r="D1178" s="114">
        <f t="shared" si="669"/>
        <v>6858.17</v>
      </c>
      <c r="E1178" s="115">
        <f t="shared" si="656"/>
        <v>6869.14</v>
      </c>
      <c r="F1178" s="116">
        <f t="shared" si="657"/>
        <v>45373</v>
      </c>
      <c r="G1178" s="117">
        <f t="shared" si="661"/>
        <v>1.5995520670966101E-3</v>
      </c>
      <c r="H1178" s="118">
        <f t="shared" si="674"/>
        <v>45432</v>
      </c>
      <c r="I1178" s="118">
        <f t="shared" si="662"/>
        <v>45432</v>
      </c>
      <c r="J1178" s="119">
        <f t="shared" si="670"/>
        <v>19</v>
      </c>
      <c r="K1178" s="119">
        <f t="shared" si="659"/>
        <v>8</v>
      </c>
      <c r="L1178" s="8">
        <f t="shared" si="671"/>
        <v>1.0006731799999999</v>
      </c>
      <c r="M1178" s="120">
        <f t="shared" si="658"/>
        <v>1.00829937</v>
      </c>
      <c r="N1178" s="120">
        <f t="shared" si="653"/>
        <v>1.2505962560151025</v>
      </c>
      <c r="O1178" s="113">
        <f t="shared" si="655"/>
        <v>1.2514381299999999</v>
      </c>
      <c r="P1178" s="113">
        <f t="shared" si="663"/>
        <v>21.797765729999998</v>
      </c>
      <c r="Q1178" s="167">
        <f t="shared" si="675"/>
        <v>0</v>
      </c>
      <c r="R1178" s="168">
        <f t="shared" si="672"/>
        <v>0</v>
      </c>
      <c r="S1178" s="113">
        <f t="shared" si="664"/>
        <v>0</v>
      </c>
      <c r="T1178" s="123">
        <f t="shared" si="673"/>
        <v>9.4700000000000006E-2</v>
      </c>
      <c r="U1178" s="121">
        <f t="shared" si="654"/>
        <v>8</v>
      </c>
      <c r="V1178" s="121">
        <v>252</v>
      </c>
      <c r="W1178" s="120">
        <f t="shared" si="665"/>
        <v>1.0028765209999999</v>
      </c>
      <c r="X1178" s="113">
        <f t="shared" si="666"/>
        <v>6.2701729999999997E-2</v>
      </c>
      <c r="Y1178" s="113">
        <f t="shared" si="667"/>
        <v>0</v>
      </c>
      <c r="Z1178" s="126" t="str">
        <f t="shared" si="676"/>
        <v>A+J=</v>
      </c>
      <c r="AA1178" s="118">
        <f t="shared" si="67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68"/>
        <v>45416</v>
      </c>
      <c r="B1179" s="113">
        <f t="shared" si="660"/>
        <v>21.8701574</v>
      </c>
      <c r="C1179" s="183">
        <f t="shared" si="678"/>
        <v>17.418172908438638</v>
      </c>
      <c r="D1179" s="114">
        <f t="shared" si="669"/>
        <v>6858.17</v>
      </c>
      <c r="E1179" s="115">
        <f t="shared" si="656"/>
        <v>6869.14</v>
      </c>
      <c r="F1179" s="116">
        <f t="shared" si="657"/>
        <v>45373</v>
      </c>
      <c r="G1179" s="117">
        <f t="shared" si="661"/>
        <v>1.5995520670966101E-3</v>
      </c>
      <c r="H1179" s="118">
        <f t="shared" si="674"/>
        <v>45432</v>
      </c>
      <c r="I1179" s="118">
        <f t="shared" si="662"/>
        <v>45432</v>
      </c>
      <c r="J1179" s="119">
        <f t="shared" si="670"/>
        <v>19</v>
      </c>
      <c r="K1179" s="119">
        <f t="shared" si="659"/>
        <v>9</v>
      </c>
      <c r="L1179" s="8">
        <f t="shared" si="671"/>
        <v>1.0007573599999999</v>
      </c>
      <c r="M1179" s="120">
        <f t="shared" si="658"/>
        <v>1.00829937</v>
      </c>
      <c r="N1179" s="120">
        <f t="shared" si="653"/>
        <v>1.2505962560151025</v>
      </c>
      <c r="O1179" s="113">
        <f t="shared" si="655"/>
        <v>1.2515434000000001</v>
      </c>
      <c r="P1179" s="113">
        <f t="shared" si="663"/>
        <v>21.79959934</v>
      </c>
      <c r="Q1179" s="167">
        <f t="shared" si="675"/>
        <v>0</v>
      </c>
      <c r="R1179" s="168">
        <f t="shared" si="672"/>
        <v>0</v>
      </c>
      <c r="S1179" s="113">
        <f t="shared" si="664"/>
        <v>0</v>
      </c>
      <c r="T1179" s="123">
        <f t="shared" si="673"/>
        <v>9.4700000000000006E-2</v>
      </c>
      <c r="U1179" s="121">
        <f t="shared" si="654"/>
        <v>9</v>
      </c>
      <c r="V1179" s="121">
        <v>252</v>
      </c>
      <c r="W1179" s="120">
        <f t="shared" si="665"/>
        <v>1.003236668</v>
      </c>
      <c r="X1179" s="113">
        <f t="shared" si="666"/>
        <v>7.0558060000000006E-2</v>
      </c>
      <c r="Y1179" s="113">
        <f t="shared" si="667"/>
        <v>0</v>
      </c>
      <c r="Z1179" s="126" t="str">
        <f t="shared" si="676"/>
        <v>A+J=</v>
      </c>
      <c r="AA1179" s="118">
        <f t="shared" si="67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68"/>
        <v>45417</v>
      </c>
      <c r="B1180" s="113">
        <f t="shared" si="660"/>
        <v>21.8701574</v>
      </c>
      <c r="C1180" s="183">
        <f t="shared" si="678"/>
        <v>17.418172908438638</v>
      </c>
      <c r="D1180" s="114">
        <f t="shared" si="669"/>
        <v>6858.17</v>
      </c>
      <c r="E1180" s="115">
        <f t="shared" si="656"/>
        <v>6869.14</v>
      </c>
      <c r="F1180" s="116">
        <f t="shared" si="657"/>
        <v>45373</v>
      </c>
      <c r="G1180" s="117">
        <f t="shared" si="661"/>
        <v>1.5995520670966101E-3</v>
      </c>
      <c r="H1180" s="118">
        <f t="shared" si="674"/>
        <v>45432</v>
      </c>
      <c r="I1180" s="118">
        <f t="shared" si="662"/>
        <v>45432</v>
      </c>
      <c r="J1180" s="119">
        <f t="shared" si="670"/>
        <v>19</v>
      </c>
      <c r="K1180" s="119">
        <f t="shared" si="659"/>
        <v>9</v>
      </c>
      <c r="L1180" s="8">
        <f t="shared" si="671"/>
        <v>1.0007573599999999</v>
      </c>
      <c r="M1180" s="120">
        <f t="shared" si="658"/>
        <v>1.00829937</v>
      </c>
      <c r="N1180" s="120">
        <f t="shared" si="653"/>
        <v>1.2505962560151025</v>
      </c>
      <c r="O1180" s="113">
        <f t="shared" si="655"/>
        <v>1.2515434000000001</v>
      </c>
      <c r="P1180" s="113">
        <f t="shared" si="663"/>
        <v>21.79959934</v>
      </c>
      <c r="Q1180" s="167">
        <f t="shared" si="675"/>
        <v>0</v>
      </c>
      <c r="R1180" s="168">
        <f t="shared" si="672"/>
        <v>0</v>
      </c>
      <c r="S1180" s="113">
        <f t="shared" si="664"/>
        <v>0</v>
      </c>
      <c r="T1180" s="123">
        <f t="shared" si="673"/>
        <v>9.4700000000000006E-2</v>
      </c>
      <c r="U1180" s="121">
        <f t="shared" si="654"/>
        <v>9</v>
      </c>
      <c r="V1180" s="121">
        <v>252</v>
      </c>
      <c r="W1180" s="120">
        <f t="shared" si="665"/>
        <v>1.003236668</v>
      </c>
      <c r="X1180" s="113">
        <f t="shared" si="666"/>
        <v>7.0558060000000006E-2</v>
      </c>
      <c r="Y1180" s="113">
        <f t="shared" si="667"/>
        <v>0</v>
      </c>
      <c r="Z1180" s="126" t="str">
        <f t="shared" si="676"/>
        <v>A+J=</v>
      </c>
      <c r="AA1180" s="118">
        <f t="shared" si="67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68"/>
        <v>45418</v>
      </c>
      <c r="B1181" s="113">
        <f t="shared" si="660"/>
        <v>21.8701574</v>
      </c>
      <c r="C1181" s="183">
        <f t="shared" si="678"/>
        <v>17.418172908438638</v>
      </c>
      <c r="D1181" s="114">
        <f t="shared" si="669"/>
        <v>6858.17</v>
      </c>
      <c r="E1181" s="115">
        <f t="shared" si="656"/>
        <v>6869.14</v>
      </c>
      <c r="F1181" s="116">
        <f t="shared" si="657"/>
        <v>45373</v>
      </c>
      <c r="G1181" s="117">
        <f t="shared" si="661"/>
        <v>1.5995520670966101E-3</v>
      </c>
      <c r="H1181" s="118">
        <f t="shared" si="674"/>
        <v>45432</v>
      </c>
      <c r="I1181" s="118">
        <f t="shared" si="662"/>
        <v>45432</v>
      </c>
      <c r="J1181" s="119">
        <f t="shared" si="670"/>
        <v>19</v>
      </c>
      <c r="K1181" s="119">
        <f t="shared" si="659"/>
        <v>9</v>
      </c>
      <c r="L1181" s="8">
        <f t="shared" si="671"/>
        <v>1.0007573599999999</v>
      </c>
      <c r="M1181" s="120">
        <f t="shared" si="658"/>
        <v>1.00829937</v>
      </c>
      <c r="N1181" s="120">
        <f t="shared" si="653"/>
        <v>1.2505962560151025</v>
      </c>
      <c r="O1181" s="113">
        <f t="shared" si="655"/>
        <v>1.2515434000000001</v>
      </c>
      <c r="P1181" s="113">
        <f t="shared" si="663"/>
        <v>21.79959934</v>
      </c>
      <c r="Q1181" s="167">
        <f t="shared" si="675"/>
        <v>0</v>
      </c>
      <c r="R1181" s="168">
        <f t="shared" si="672"/>
        <v>0</v>
      </c>
      <c r="S1181" s="113">
        <f t="shared" si="664"/>
        <v>0</v>
      </c>
      <c r="T1181" s="123">
        <f t="shared" si="673"/>
        <v>9.4700000000000006E-2</v>
      </c>
      <c r="U1181" s="121">
        <f t="shared" si="654"/>
        <v>9</v>
      </c>
      <c r="V1181" s="121">
        <v>252</v>
      </c>
      <c r="W1181" s="120">
        <f t="shared" si="665"/>
        <v>1.003236668</v>
      </c>
      <c r="X1181" s="113">
        <f t="shared" si="666"/>
        <v>7.0558060000000006E-2</v>
      </c>
      <c r="Y1181" s="113">
        <f t="shared" si="667"/>
        <v>0</v>
      </c>
      <c r="Z1181" s="126" t="str">
        <f t="shared" si="676"/>
        <v>A+J=</v>
      </c>
      <c r="AA1181" s="118">
        <f t="shared" si="67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68"/>
        <v>45419</v>
      </c>
      <c r="B1182" s="113">
        <f t="shared" si="660"/>
        <v>21.87985183</v>
      </c>
      <c r="C1182" s="183">
        <f t="shared" si="678"/>
        <v>17.418172908438638</v>
      </c>
      <c r="D1182" s="114">
        <f t="shared" si="669"/>
        <v>6858.17</v>
      </c>
      <c r="E1182" s="115">
        <f t="shared" si="656"/>
        <v>6869.14</v>
      </c>
      <c r="F1182" s="116">
        <f t="shared" si="657"/>
        <v>45373</v>
      </c>
      <c r="G1182" s="117">
        <f t="shared" si="661"/>
        <v>1.5995520670966101E-3</v>
      </c>
      <c r="H1182" s="118">
        <f t="shared" si="674"/>
        <v>45432</v>
      </c>
      <c r="I1182" s="118">
        <f t="shared" si="662"/>
        <v>45432</v>
      </c>
      <c r="J1182" s="119">
        <f t="shared" si="670"/>
        <v>19</v>
      </c>
      <c r="K1182" s="119">
        <f t="shared" si="659"/>
        <v>10</v>
      </c>
      <c r="L1182" s="8">
        <f t="shared" si="671"/>
        <v>1.0008415500000001</v>
      </c>
      <c r="M1182" s="120">
        <f t="shared" si="658"/>
        <v>1.00829937</v>
      </c>
      <c r="N1182" s="120">
        <f t="shared" si="653"/>
        <v>1.2505962560151025</v>
      </c>
      <c r="O1182" s="113">
        <f t="shared" si="655"/>
        <v>1.2516486899999999</v>
      </c>
      <c r="P1182" s="113">
        <f t="shared" si="663"/>
        <v>21.801433299999999</v>
      </c>
      <c r="Q1182" s="167">
        <f t="shared" si="675"/>
        <v>0</v>
      </c>
      <c r="R1182" s="168">
        <f t="shared" si="672"/>
        <v>0</v>
      </c>
      <c r="S1182" s="113">
        <f t="shared" si="664"/>
        <v>0</v>
      </c>
      <c r="T1182" s="123">
        <f t="shared" si="673"/>
        <v>9.4700000000000006E-2</v>
      </c>
      <c r="U1182" s="121">
        <f t="shared" si="654"/>
        <v>10</v>
      </c>
      <c r="V1182" s="121">
        <v>252</v>
      </c>
      <c r="W1182" s="120">
        <f t="shared" si="665"/>
        <v>1.0035969440000001</v>
      </c>
      <c r="X1182" s="113">
        <f t="shared" si="666"/>
        <v>7.841853E-2</v>
      </c>
      <c r="Y1182" s="113">
        <f t="shared" si="667"/>
        <v>0</v>
      </c>
      <c r="Z1182" s="126" t="str">
        <f t="shared" si="676"/>
        <v>A+J=</v>
      </c>
      <c r="AA1182" s="118">
        <f t="shared" si="67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68"/>
        <v>45420</v>
      </c>
      <c r="B1183" s="113">
        <f t="shared" si="660"/>
        <v>21.88955039</v>
      </c>
      <c r="C1183" s="183">
        <f t="shared" si="678"/>
        <v>17.418172908438638</v>
      </c>
      <c r="D1183" s="114">
        <f t="shared" si="669"/>
        <v>6858.17</v>
      </c>
      <c r="E1183" s="115">
        <f t="shared" si="656"/>
        <v>6869.14</v>
      </c>
      <c r="F1183" s="116">
        <f t="shared" si="657"/>
        <v>45373</v>
      </c>
      <c r="G1183" s="117">
        <f t="shared" si="661"/>
        <v>1.5995520670966101E-3</v>
      </c>
      <c r="H1183" s="118">
        <f t="shared" si="674"/>
        <v>45432</v>
      </c>
      <c r="I1183" s="118">
        <f t="shared" si="662"/>
        <v>45432</v>
      </c>
      <c r="J1183" s="119">
        <f t="shared" si="670"/>
        <v>19</v>
      </c>
      <c r="K1183" s="119">
        <f t="shared" si="659"/>
        <v>11</v>
      </c>
      <c r="L1183" s="8">
        <f t="shared" si="671"/>
        <v>1.00092574</v>
      </c>
      <c r="M1183" s="120">
        <f t="shared" si="658"/>
        <v>1.00829937</v>
      </c>
      <c r="N1183" s="120">
        <f t="shared" ref="N1183:N1246" si="679">IF(I1183&gt;I1182,N1182*M1183,N1182)</f>
        <v>1.2505962560151025</v>
      </c>
      <c r="O1183" s="113">
        <f t="shared" si="655"/>
        <v>1.2517539799999999</v>
      </c>
      <c r="P1183" s="113">
        <f t="shared" si="663"/>
        <v>21.803267259999998</v>
      </c>
      <c r="Q1183" s="167">
        <f t="shared" si="675"/>
        <v>0</v>
      </c>
      <c r="R1183" s="168">
        <f t="shared" si="672"/>
        <v>0</v>
      </c>
      <c r="S1183" s="113">
        <f t="shared" si="664"/>
        <v>0</v>
      </c>
      <c r="T1183" s="123">
        <f t="shared" si="673"/>
        <v>9.4700000000000006E-2</v>
      </c>
      <c r="U1183" s="121">
        <f t="shared" si="654"/>
        <v>11</v>
      </c>
      <c r="V1183" s="121">
        <v>252</v>
      </c>
      <c r="W1183" s="120">
        <f t="shared" si="665"/>
        <v>1.003957349</v>
      </c>
      <c r="X1183" s="113">
        <f t="shared" si="666"/>
        <v>8.628313E-2</v>
      </c>
      <c r="Y1183" s="113">
        <f t="shared" si="667"/>
        <v>0</v>
      </c>
      <c r="Z1183" s="126" t="str">
        <f t="shared" si="676"/>
        <v>A+J=</v>
      </c>
      <c r="AA1183" s="118">
        <f t="shared" si="67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68"/>
        <v>45421</v>
      </c>
      <c r="B1184" s="113">
        <f t="shared" si="660"/>
        <v>21.899253260000002</v>
      </c>
      <c r="C1184" s="183">
        <f t="shared" si="678"/>
        <v>17.418172908438638</v>
      </c>
      <c r="D1184" s="114">
        <f t="shared" si="669"/>
        <v>6858.17</v>
      </c>
      <c r="E1184" s="115">
        <f t="shared" si="656"/>
        <v>6869.14</v>
      </c>
      <c r="F1184" s="116">
        <f t="shared" si="657"/>
        <v>45373</v>
      </c>
      <c r="G1184" s="117">
        <f t="shared" si="661"/>
        <v>1.5995520670966101E-3</v>
      </c>
      <c r="H1184" s="118">
        <f t="shared" si="674"/>
        <v>45432</v>
      </c>
      <c r="I1184" s="118">
        <f t="shared" si="662"/>
        <v>45432</v>
      </c>
      <c r="J1184" s="119">
        <f t="shared" si="670"/>
        <v>19</v>
      </c>
      <c r="K1184" s="119">
        <f t="shared" si="659"/>
        <v>12</v>
      </c>
      <c r="L1184" s="8">
        <f t="shared" si="671"/>
        <v>1.0010099400000001</v>
      </c>
      <c r="M1184" s="120">
        <f t="shared" si="658"/>
        <v>1.00829937</v>
      </c>
      <c r="N1184" s="120">
        <f t="shared" si="679"/>
        <v>1.2505962560151025</v>
      </c>
      <c r="O1184" s="113">
        <f t="shared" si="655"/>
        <v>1.2518592799999999</v>
      </c>
      <c r="P1184" s="113">
        <f t="shared" si="663"/>
        <v>21.805101390000001</v>
      </c>
      <c r="Q1184" s="167">
        <f t="shared" si="675"/>
        <v>0</v>
      </c>
      <c r="R1184" s="168">
        <f t="shared" si="672"/>
        <v>0</v>
      </c>
      <c r="S1184" s="113">
        <f t="shared" si="664"/>
        <v>0</v>
      </c>
      <c r="T1184" s="123">
        <f t="shared" si="673"/>
        <v>9.4700000000000006E-2</v>
      </c>
      <c r="U1184" s="121">
        <f t="shared" si="654"/>
        <v>12</v>
      </c>
      <c r="V1184" s="121">
        <v>252</v>
      </c>
      <c r="W1184" s="120">
        <f t="shared" si="665"/>
        <v>1.0043178829999999</v>
      </c>
      <c r="X1184" s="113">
        <f t="shared" si="666"/>
        <v>9.4151869999999999E-2</v>
      </c>
      <c r="Y1184" s="113">
        <f t="shared" si="667"/>
        <v>0</v>
      </c>
      <c r="Z1184" s="126" t="str">
        <f t="shared" si="676"/>
        <v>A+J=</v>
      </c>
      <c r="AA1184" s="118">
        <f t="shared" si="67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68"/>
        <v>45422</v>
      </c>
      <c r="B1185" s="113">
        <f t="shared" si="660"/>
        <v>21.908960490000002</v>
      </c>
      <c r="C1185" s="183">
        <f t="shared" si="678"/>
        <v>17.418172908438638</v>
      </c>
      <c r="D1185" s="114">
        <f t="shared" si="669"/>
        <v>6858.17</v>
      </c>
      <c r="E1185" s="115">
        <f t="shared" si="656"/>
        <v>6869.14</v>
      </c>
      <c r="F1185" s="116">
        <f t="shared" si="657"/>
        <v>45373</v>
      </c>
      <c r="G1185" s="117">
        <f t="shared" si="661"/>
        <v>1.5995520670966101E-3</v>
      </c>
      <c r="H1185" s="118">
        <f t="shared" si="674"/>
        <v>45432</v>
      </c>
      <c r="I1185" s="118">
        <f t="shared" si="662"/>
        <v>45432</v>
      </c>
      <c r="J1185" s="119">
        <f t="shared" si="670"/>
        <v>19</v>
      </c>
      <c r="K1185" s="119">
        <f t="shared" si="659"/>
        <v>13</v>
      </c>
      <c r="L1185" s="8">
        <f t="shared" si="671"/>
        <v>1.0010941499999999</v>
      </c>
      <c r="M1185" s="120">
        <f t="shared" si="658"/>
        <v>1.00829937</v>
      </c>
      <c r="N1185" s="120">
        <f t="shared" si="679"/>
        <v>1.2505962560151025</v>
      </c>
      <c r="O1185" s="113">
        <f t="shared" si="655"/>
        <v>1.25196459</v>
      </c>
      <c r="P1185" s="113">
        <f t="shared" si="663"/>
        <v>21.8069357</v>
      </c>
      <c r="Q1185" s="167">
        <f t="shared" si="675"/>
        <v>0</v>
      </c>
      <c r="R1185" s="168">
        <f t="shared" si="672"/>
        <v>0</v>
      </c>
      <c r="S1185" s="113">
        <f t="shared" si="664"/>
        <v>0</v>
      </c>
      <c r="T1185" s="123">
        <f t="shared" si="673"/>
        <v>9.4700000000000006E-2</v>
      </c>
      <c r="U1185" s="121">
        <f t="shared" si="654"/>
        <v>13</v>
      </c>
      <c r="V1185" s="121">
        <v>252</v>
      </c>
      <c r="W1185" s="120">
        <f t="shared" si="665"/>
        <v>1.004678548</v>
      </c>
      <c r="X1185" s="113">
        <f t="shared" si="666"/>
        <v>0.10202479</v>
      </c>
      <c r="Y1185" s="113">
        <f t="shared" si="667"/>
        <v>0</v>
      </c>
      <c r="Z1185" s="126" t="str">
        <f t="shared" si="676"/>
        <v>A+J=</v>
      </c>
      <c r="AA1185" s="118">
        <f t="shared" si="67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68"/>
        <v>45423</v>
      </c>
      <c r="B1186" s="113">
        <f t="shared" si="660"/>
        <v>21.918671830000001</v>
      </c>
      <c r="C1186" s="183">
        <f t="shared" si="678"/>
        <v>17.418172908438638</v>
      </c>
      <c r="D1186" s="114">
        <f t="shared" si="669"/>
        <v>6858.17</v>
      </c>
      <c r="E1186" s="115">
        <f t="shared" si="656"/>
        <v>6869.14</v>
      </c>
      <c r="F1186" s="116">
        <f t="shared" si="657"/>
        <v>45373</v>
      </c>
      <c r="G1186" s="117">
        <f t="shared" si="661"/>
        <v>1.5995520670966101E-3</v>
      </c>
      <c r="H1186" s="118">
        <f t="shared" si="674"/>
        <v>45432</v>
      </c>
      <c r="I1186" s="118">
        <f t="shared" si="662"/>
        <v>45432</v>
      </c>
      <c r="J1186" s="119">
        <f t="shared" si="670"/>
        <v>19</v>
      </c>
      <c r="K1186" s="119">
        <f t="shared" si="659"/>
        <v>14</v>
      </c>
      <c r="L1186" s="8">
        <f t="shared" si="671"/>
        <v>1.0011783599999999</v>
      </c>
      <c r="M1186" s="120">
        <f t="shared" si="658"/>
        <v>1.00829937</v>
      </c>
      <c r="N1186" s="120">
        <f t="shared" si="679"/>
        <v>1.2505962560151025</v>
      </c>
      <c r="O1186" s="113">
        <f t="shared" si="655"/>
        <v>1.2520699</v>
      </c>
      <c r="P1186" s="113">
        <f t="shared" si="663"/>
        <v>21.80877001</v>
      </c>
      <c r="Q1186" s="167">
        <f t="shared" si="675"/>
        <v>0</v>
      </c>
      <c r="R1186" s="168">
        <f t="shared" si="672"/>
        <v>0</v>
      </c>
      <c r="S1186" s="113">
        <f t="shared" si="664"/>
        <v>0</v>
      </c>
      <c r="T1186" s="123">
        <f t="shared" si="673"/>
        <v>9.4700000000000006E-2</v>
      </c>
      <c r="U1186" s="121">
        <f t="shared" si="654"/>
        <v>14</v>
      </c>
      <c r="V1186" s="121">
        <v>252</v>
      </c>
      <c r="W1186" s="120">
        <f t="shared" si="665"/>
        <v>1.005039341</v>
      </c>
      <c r="X1186" s="113">
        <f t="shared" si="666"/>
        <v>0.10990182</v>
      </c>
      <c r="Y1186" s="113">
        <f t="shared" si="667"/>
        <v>0</v>
      </c>
      <c r="Z1186" s="126" t="str">
        <f t="shared" si="676"/>
        <v>A+J=</v>
      </c>
      <c r="AA1186" s="118">
        <f t="shared" si="67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68"/>
        <v>45424</v>
      </c>
      <c r="B1187" s="113">
        <f t="shared" si="660"/>
        <v>21.918671830000001</v>
      </c>
      <c r="C1187" s="183">
        <f t="shared" si="678"/>
        <v>17.418172908438638</v>
      </c>
      <c r="D1187" s="114">
        <f t="shared" si="669"/>
        <v>6858.17</v>
      </c>
      <c r="E1187" s="115">
        <f t="shared" si="656"/>
        <v>6869.14</v>
      </c>
      <c r="F1187" s="116">
        <f t="shared" si="657"/>
        <v>45373</v>
      </c>
      <c r="G1187" s="117">
        <f t="shared" si="661"/>
        <v>1.5995520670966101E-3</v>
      </c>
      <c r="H1187" s="118">
        <f t="shared" si="674"/>
        <v>45432</v>
      </c>
      <c r="I1187" s="118">
        <f t="shared" si="662"/>
        <v>45432</v>
      </c>
      <c r="J1187" s="119">
        <f t="shared" si="670"/>
        <v>19</v>
      </c>
      <c r="K1187" s="119">
        <f t="shared" si="659"/>
        <v>14</v>
      </c>
      <c r="L1187" s="8">
        <f t="shared" si="671"/>
        <v>1.0011783599999999</v>
      </c>
      <c r="M1187" s="120">
        <f t="shared" si="658"/>
        <v>1.00829937</v>
      </c>
      <c r="N1187" s="120">
        <f t="shared" si="679"/>
        <v>1.2505962560151025</v>
      </c>
      <c r="O1187" s="113">
        <f t="shared" si="655"/>
        <v>1.2520699</v>
      </c>
      <c r="P1187" s="113">
        <f t="shared" si="663"/>
        <v>21.80877001</v>
      </c>
      <c r="Q1187" s="167">
        <f t="shared" si="675"/>
        <v>0</v>
      </c>
      <c r="R1187" s="168">
        <f t="shared" si="672"/>
        <v>0</v>
      </c>
      <c r="S1187" s="113">
        <f t="shared" si="664"/>
        <v>0</v>
      </c>
      <c r="T1187" s="123">
        <f t="shared" si="673"/>
        <v>9.4700000000000006E-2</v>
      </c>
      <c r="U1187" s="121">
        <f t="shared" si="654"/>
        <v>14</v>
      </c>
      <c r="V1187" s="121">
        <v>252</v>
      </c>
      <c r="W1187" s="120">
        <f t="shared" si="665"/>
        <v>1.005039341</v>
      </c>
      <c r="X1187" s="113">
        <f t="shared" si="666"/>
        <v>0.10990182</v>
      </c>
      <c r="Y1187" s="113">
        <f t="shared" si="667"/>
        <v>0</v>
      </c>
      <c r="Z1187" s="126" t="str">
        <f t="shared" si="676"/>
        <v>A+J=</v>
      </c>
      <c r="AA1187" s="118">
        <f t="shared" si="67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68"/>
        <v>45425</v>
      </c>
      <c r="B1188" s="113">
        <f t="shared" si="660"/>
        <v>21.918671830000001</v>
      </c>
      <c r="C1188" s="183">
        <f t="shared" si="678"/>
        <v>17.418172908438638</v>
      </c>
      <c r="D1188" s="114">
        <f t="shared" si="669"/>
        <v>6858.17</v>
      </c>
      <c r="E1188" s="115">
        <f t="shared" si="656"/>
        <v>6869.14</v>
      </c>
      <c r="F1188" s="116">
        <f t="shared" si="657"/>
        <v>45373</v>
      </c>
      <c r="G1188" s="117">
        <f t="shared" si="661"/>
        <v>1.5995520670966101E-3</v>
      </c>
      <c r="H1188" s="118">
        <f t="shared" si="674"/>
        <v>45432</v>
      </c>
      <c r="I1188" s="118">
        <f t="shared" si="662"/>
        <v>45432</v>
      </c>
      <c r="J1188" s="119">
        <f t="shared" si="670"/>
        <v>19</v>
      </c>
      <c r="K1188" s="119">
        <f t="shared" si="659"/>
        <v>14</v>
      </c>
      <c r="L1188" s="8">
        <f t="shared" si="671"/>
        <v>1.0011783599999999</v>
      </c>
      <c r="M1188" s="120">
        <f t="shared" si="658"/>
        <v>1.00829937</v>
      </c>
      <c r="N1188" s="120">
        <f t="shared" si="679"/>
        <v>1.2505962560151025</v>
      </c>
      <c r="O1188" s="113">
        <f t="shared" si="655"/>
        <v>1.2520699</v>
      </c>
      <c r="P1188" s="113">
        <f t="shared" si="663"/>
        <v>21.80877001</v>
      </c>
      <c r="Q1188" s="167">
        <f t="shared" si="675"/>
        <v>0</v>
      </c>
      <c r="R1188" s="168">
        <f t="shared" si="672"/>
        <v>0</v>
      </c>
      <c r="S1188" s="113">
        <f t="shared" si="664"/>
        <v>0</v>
      </c>
      <c r="T1188" s="123">
        <f t="shared" si="673"/>
        <v>9.4700000000000006E-2</v>
      </c>
      <c r="U1188" s="121">
        <f t="shared" si="654"/>
        <v>14</v>
      </c>
      <c r="V1188" s="121">
        <v>252</v>
      </c>
      <c r="W1188" s="120">
        <f t="shared" si="665"/>
        <v>1.005039341</v>
      </c>
      <c r="X1188" s="113">
        <f t="shared" si="666"/>
        <v>0.10990182</v>
      </c>
      <c r="Y1188" s="113">
        <f t="shared" si="667"/>
        <v>0</v>
      </c>
      <c r="Z1188" s="126" t="str">
        <f t="shared" si="676"/>
        <v>A+J=</v>
      </c>
      <c r="AA1188" s="118">
        <f t="shared" si="67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68"/>
        <v>45426</v>
      </c>
      <c r="B1189" s="113">
        <f t="shared" si="660"/>
        <v>21.928387860000001</v>
      </c>
      <c r="C1189" s="183">
        <f t="shared" si="678"/>
        <v>17.418172908438638</v>
      </c>
      <c r="D1189" s="114">
        <f t="shared" si="669"/>
        <v>6858.17</v>
      </c>
      <c r="E1189" s="115">
        <f t="shared" si="656"/>
        <v>6869.14</v>
      </c>
      <c r="F1189" s="116">
        <f t="shared" si="657"/>
        <v>45373</v>
      </c>
      <c r="G1189" s="117">
        <f t="shared" si="661"/>
        <v>1.5995520670966101E-3</v>
      </c>
      <c r="H1189" s="118">
        <f t="shared" si="674"/>
        <v>45432</v>
      </c>
      <c r="I1189" s="118">
        <f t="shared" si="662"/>
        <v>45432</v>
      </c>
      <c r="J1189" s="119">
        <f t="shared" si="670"/>
        <v>19</v>
      </c>
      <c r="K1189" s="119">
        <f t="shared" si="659"/>
        <v>15</v>
      </c>
      <c r="L1189" s="8">
        <f t="shared" si="671"/>
        <v>1.0012625900000001</v>
      </c>
      <c r="M1189" s="120">
        <f t="shared" si="658"/>
        <v>1.00829937</v>
      </c>
      <c r="N1189" s="120">
        <f t="shared" si="679"/>
        <v>1.2505962560151025</v>
      </c>
      <c r="O1189" s="113">
        <f t="shared" si="655"/>
        <v>1.2521752399999999</v>
      </c>
      <c r="P1189" s="113">
        <f t="shared" si="663"/>
        <v>21.81060484</v>
      </c>
      <c r="Q1189" s="167">
        <f t="shared" si="675"/>
        <v>0</v>
      </c>
      <c r="R1189" s="168">
        <f t="shared" si="672"/>
        <v>0</v>
      </c>
      <c r="S1189" s="113">
        <f t="shared" si="664"/>
        <v>0</v>
      </c>
      <c r="T1189" s="123">
        <f t="shared" si="673"/>
        <v>9.4700000000000006E-2</v>
      </c>
      <c r="U1189" s="121">
        <f t="shared" ref="U1189:U1252" si="680">IF(Q1188&gt;0,1,IF(K1189=K1188,U1188,U1188+1))</f>
        <v>15</v>
      </c>
      <c r="V1189" s="121">
        <v>252</v>
      </c>
      <c r="W1189" s="120">
        <f t="shared" si="665"/>
        <v>1.0054002639999999</v>
      </c>
      <c r="X1189" s="113">
        <f t="shared" si="666"/>
        <v>0.11778302</v>
      </c>
      <c r="Y1189" s="113">
        <f t="shared" si="667"/>
        <v>0</v>
      </c>
      <c r="Z1189" s="126" t="str">
        <f t="shared" si="676"/>
        <v>A+J=</v>
      </c>
      <c r="AA1189" s="118">
        <f t="shared" si="67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68"/>
        <v>45427</v>
      </c>
      <c r="B1190" s="113">
        <f t="shared" si="660"/>
        <v>21.938108039999999</v>
      </c>
      <c r="C1190" s="183">
        <f t="shared" si="678"/>
        <v>17.418172908438638</v>
      </c>
      <c r="D1190" s="114">
        <f t="shared" si="669"/>
        <v>6858.17</v>
      </c>
      <c r="E1190" s="115">
        <f t="shared" si="656"/>
        <v>6869.14</v>
      </c>
      <c r="F1190" s="116">
        <f t="shared" si="657"/>
        <v>45373</v>
      </c>
      <c r="G1190" s="117">
        <f t="shared" si="661"/>
        <v>1.5995520670966101E-3</v>
      </c>
      <c r="H1190" s="118">
        <f t="shared" si="674"/>
        <v>45432</v>
      </c>
      <c r="I1190" s="118">
        <f t="shared" si="662"/>
        <v>45432</v>
      </c>
      <c r="J1190" s="119">
        <f t="shared" si="670"/>
        <v>19</v>
      </c>
      <c r="K1190" s="119">
        <f t="shared" si="659"/>
        <v>16</v>
      </c>
      <c r="L1190" s="8">
        <f t="shared" si="671"/>
        <v>1.00134682</v>
      </c>
      <c r="M1190" s="120">
        <f t="shared" si="658"/>
        <v>1.00829937</v>
      </c>
      <c r="N1190" s="120">
        <f t="shared" si="679"/>
        <v>1.2505962560151025</v>
      </c>
      <c r="O1190" s="113">
        <f t="shared" si="655"/>
        <v>1.2522805800000001</v>
      </c>
      <c r="P1190" s="113">
        <f t="shared" si="663"/>
        <v>21.81243967</v>
      </c>
      <c r="Q1190" s="167">
        <f t="shared" si="675"/>
        <v>0</v>
      </c>
      <c r="R1190" s="168">
        <f t="shared" si="672"/>
        <v>0</v>
      </c>
      <c r="S1190" s="113">
        <f t="shared" si="664"/>
        <v>0</v>
      </c>
      <c r="T1190" s="123">
        <f t="shared" si="673"/>
        <v>9.4700000000000006E-2</v>
      </c>
      <c r="U1190" s="121">
        <f t="shared" si="680"/>
        <v>16</v>
      </c>
      <c r="V1190" s="121">
        <v>252</v>
      </c>
      <c r="W1190" s="120">
        <f t="shared" si="665"/>
        <v>1.0057613169999999</v>
      </c>
      <c r="X1190" s="113">
        <f t="shared" si="666"/>
        <v>0.12566837</v>
      </c>
      <c r="Y1190" s="113">
        <f t="shared" si="667"/>
        <v>0</v>
      </c>
      <c r="Z1190" s="126" t="str">
        <f t="shared" si="676"/>
        <v>A+J=</v>
      </c>
      <c r="AA1190" s="118">
        <f t="shared" si="67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68"/>
        <v>45428</v>
      </c>
      <c r="B1191" s="113">
        <f t="shared" si="660"/>
        <v>21.947832389999999</v>
      </c>
      <c r="C1191" s="183">
        <f t="shared" si="678"/>
        <v>17.418172908438638</v>
      </c>
      <c r="D1191" s="114">
        <f t="shared" si="669"/>
        <v>6858.17</v>
      </c>
      <c r="E1191" s="115">
        <f t="shared" si="656"/>
        <v>6869.14</v>
      </c>
      <c r="F1191" s="116">
        <f t="shared" si="657"/>
        <v>45373</v>
      </c>
      <c r="G1191" s="117">
        <f t="shared" si="661"/>
        <v>1.5995520670966101E-3</v>
      </c>
      <c r="H1191" s="118">
        <f t="shared" si="674"/>
        <v>45432</v>
      </c>
      <c r="I1191" s="118">
        <f t="shared" si="662"/>
        <v>45432</v>
      </c>
      <c r="J1191" s="119">
        <f t="shared" si="670"/>
        <v>19</v>
      </c>
      <c r="K1191" s="119">
        <f t="shared" si="659"/>
        <v>17</v>
      </c>
      <c r="L1191" s="8">
        <f t="shared" si="671"/>
        <v>1.0014310500000001</v>
      </c>
      <c r="M1191" s="120">
        <f t="shared" si="658"/>
        <v>1.00829937</v>
      </c>
      <c r="N1191" s="120">
        <f t="shared" si="679"/>
        <v>1.2505962560151025</v>
      </c>
      <c r="O1191" s="113">
        <f t="shared" si="655"/>
        <v>1.25238592</v>
      </c>
      <c r="P1191" s="113">
        <f t="shared" si="663"/>
        <v>21.8142745</v>
      </c>
      <c r="Q1191" s="167">
        <f t="shared" si="675"/>
        <v>0</v>
      </c>
      <c r="R1191" s="168">
        <f t="shared" si="672"/>
        <v>0</v>
      </c>
      <c r="S1191" s="113">
        <f t="shared" si="664"/>
        <v>0</v>
      </c>
      <c r="T1191" s="123">
        <f t="shared" si="673"/>
        <v>9.4700000000000006E-2</v>
      </c>
      <c r="U1191" s="121">
        <f t="shared" si="680"/>
        <v>17</v>
      </c>
      <c r="V1191" s="121">
        <v>252</v>
      </c>
      <c r="W1191" s="120">
        <f t="shared" si="665"/>
        <v>1.0061225</v>
      </c>
      <c r="X1191" s="113">
        <f t="shared" si="666"/>
        <v>0.13355789000000001</v>
      </c>
      <c r="Y1191" s="113">
        <f t="shared" si="667"/>
        <v>0</v>
      </c>
      <c r="Z1191" s="126" t="str">
        <f t="shared" si="676"/>
        <v>A+J=</v>
      </c>
      <c r="AA1191" s="118">
        <f t="shared" si="67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68"/>
        <v>45429</v>
      </c>
      <c r="B1192" s="113">
        <f t="shared" si="660"/>
        <v>21.95756123</v>
      </c>
      <c r="C1192" s="183">
        <f t="shared" si="678"/>
        <v>17.418172908438638</v>
      </c>
      <c r="D1192" s="114">
        <f t="shared" si="669"/>
        <v>6858.17</v>
      </c>
      <c r="E1192" s="115">
        <f t="shared" si="656"/>
        <v>6869.14</v>
      </c>
      <c r="F1192" s="116">
        <f t="shared" si="657"/>
        <v>45373</v>
      </c>
      <c r="G1192" s="117">
        <f t="shared" si="661"/>
        <v>1.5995520670966101E-3</v>
      </c>
      <c r="H1192" s="118">
        <f t="shared" si="674"/>
        <v>45432</v>
      </c>
      <c r="I1192" s="118">
        <f t="shared" si="662"/>
        <v>45432</v>
      </c>
      <c r="J1192" s="119">
        <f t="shared" si="670"/>
        <v>19</v>
      </c>
      <c r="K1192" s="119">
        <f t="shared" si="659"/>
        <v>18</v>
      </c>
      <c r="L1192" s="8">
        <f t="shared" si="671"/>
        <v>1.0015153000000001</v>
      </c>
      <c r="M1192" s="120">
        <f t="shared" si="658"/>
        <v>1.00829937</v>
      </c>
      <c r="N1192" s="120">
        <f t="shared" si="679"/>
        <v>1.2505962560151025</v>
      </c>
      <c r="O1192" s="113">
        <f t="shared" si="655"/>
        <v>1.2524912800000001</v>
      </c>
      <c r="P1192" s="113">
        <f t="shared" si="663"/>
        <v>21.81610968</v>
      </c>
      <c r="Q1192" s="167">
        <f t="shared" si="675"/>
        <v>0</v>
      </c>
      <c r="R1192" s="168">
        <f t="shared" si="672"/>
        <v>0</v>
      </c>
      <c r="S1192" s="113">
        <f t="shared" si="664"/>
        <v>0</v>
      </c>
      <c r="T1192" s="123">
        <f t="shared" si="673"/>
        <v>9.4700000000000006E-2</v>
      </c>
      <c r="U1192" s="121">
        <f t="shared" si="680"/>
        <v>18</v>
      </c>
      <c r="V1192" s="121">
        <v>252</v>
      </c>
      <c r="W1192" s="120">
        <f t="shared" si="665"/>
        <v>1.0064838119999999</v>
      </c>
      <c r="X1192" s="113">
        <f t="shared" si="666"/>
        <v>0.14145155000000001</v>
      </c>
      <c r="Y1192" s="113">
        <f t="shared" si="667"/>
        <v>0</v>
      </c>
      <c r="Z1192" s="126" t="str">
        <f t="shared" si="676"/>
        <v>A+J=</v>
      </c>
      <c r="AA1192" s="118">
        <f t="shared" si="67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68"/>
        <v>45430</v>
      </c>
      <c r="B1193" s="113">
        <f t="shared" si="660"/>
        <v>21.96729423</v>
      </c>
      <c r="C1193" s="183">
        <f t="shared" si="678"/>
        <v>17.418172908438638</v>
      </c>
      <c r="D1193" s="114">
        <f t="shared" si="669"/>
        <v>6858.17</v>
      </c>
      <c r="E1193" s="115">
        <f t="shared" si="656"/>
        <v>6869.14</v>
      </c>
      <c r="F1193" s="116">
        <f t="shared" si="657"/>
        <v>45373</v>
      </c>
      <c r="G1193" s="117">
        <f t="shared" si="661"/>
        <v>1.5995520670966101E-3</v>
      </c>
      <c r="H1193" s="118">
        <f t="shared" si="674"/>
        <v>45432</v>
      </c>
      <c r="I1193" s="118">
        <f t="shared" si="662"/>
        <v>45432</v>
      </c>
      <c r="J1193" s="119">
        <f t="shared" si="670"/>
        <v>19</v>
      </c>
      <c r="K1193" s="119">
        <f t="shared" si="659"/>
        <v>19</v>
      </c>
      <c r="L1193" s="8">
        <f t="shared" si="671"/>
        <v>1.0015995499999999</v>
      </c>
      <c r="M1193" s="120">
        <f t="shared" si="658"/>
        <v>1.00829937</v>
      </c>
      <c r="N1193" s="120">
        <f t="shared" si="679"/>
        <v>1.2505962560151025</v>
      </c>
      <c r="O1193" s="113">
        <f t="shared" ref="O1193:O1256" si="681">TRUNC(TRUNC((L1193*N1193),15),8)</f>
        <v>1.2525966399999999</v>
      </c>
      <c r="P1193" s="113">
        <f t="shared" si="663"/>
        <v>21.817944860000001</v>
      </c>
      <c r="Q1193" s="167">
        <f t="shared" si="675"/>
        <v>0</v>
      </c>
      <c r="R1193" s="168">
        <f t="shared" si="672"/>
        <v>0</v>
      </c>
      <c r="S1193" s="113">
        <f t="shared" si="664"/>
        <v>0</v>
      </c>
      <c r="T1193" s="123">
        <f t="shared" si="673"/>
        <v>9.4700000000000006E-2</v>
      </c>
      <c r="U1193" s="121">
        <f t="shared" si="680"/>
        <v>19</v>
      </c>
      <c r="V1193" s="121">
        <v>252</v>
      </c>
      <c r="W1193" s="120">
        <f t="shared" si="665"/>
        <v>1.0068452539999999</v>
      </c>
      <c r="X1193" s="113">
        <f t="shared" si="666"/>
        <v>0.14934937000000001</v>
      </c>
      <c r="Y1193" s="113">
        <f t="shared" si="667"/>
        <v>0</v>
      </c>
      <c r="Z1193" s="126" t="str">
        <f t="shared" si="676"/>
        <v>A+J=</v>
      </c>
      <c r="AA1193" s="118">
        <f t="shared" si="67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68"/>
        <v>45431</v>
      </c>
      <c r="B1194" s="113">
        <f t="shared" si="660"/>
        <v>21.96729423</v>
      </c>
      <c r="C1194" s="183">
        <f t="shared" si="678"/>
        <v>17.418172908438638</v>
      </c>
      <c r="D1194" s="114">
        <f t="shared" si="669"/>
        <v>6858.17</v>
      </c>
      <c r="E1194" s="115">
        <f t="shared" ref="E1194:E1257" si="682">IF($K1194=1,VLOOKUP($A1193,$AO$10:$AS$131,4),E1193)</f>
        <v>6869.14</v>
      </c>
      <c r="F1194" s="116">
        <f t="shared" ref="F1194:F1257" si="683">IF($K1194=1,VLOOKUP($A1193,$AO$10:$AS$131,5),F1193)</f>
        <v>45373</v>
      </c>
      <c r="G1194" s="117">
        <f t="shared" si="661"/>
        <v>1.5995520670966101E-3</v>
      </c>
      <c r="H1194" s="118">
        <f t="shared" si="674"/>
        <v>45432</v>
      </c>
      <c r="I1194" s="118">
        <f t="shared" si="662"/>
        <v>45432</v>
      </c>
      <c r="J1194" s="119">
        <f t="shared" si="670"/>
        <v>19</v>
      </c>
      <c r="K1194" s="119">
        <f t="shared" si="659"/>
        <v>19</v>
      </c>
      <c r="L1194" s="8">
        <f t="shared" si="671"/>
        <v>1.0015995499999999</v>
      </c>
      <c r="M1194" s="120">
        <f t="shared" ref="M1194:M1257" si="684">IF(I1194&gt;I1193,L1193,M1193)</f>
        <v>1.00829937</v>
      </c>
      <c r="N1194" s="120">
        <f t="shared" si="679"/>
        <v>1.2505962560151025</v>
      </c>
      <c r="O1194" s="113">
        <f t="shared" si="681"/>
        <v>1.2525966399999999</v>
      </c>
      <c r="P1194" s="113">
        <f t="shared" si="663"/>
        <v>21.817944860000001</v>
      </c>
      <c r="Q1194" s="167">
        <f t="shared" si="675"/>
        <v>0</v>
      </c>
      <c r="R1194" s="168">
        <f t="shared" si="672"/>
        <v>0</v>
      </c>
      <c r="S1194" s="113">
        <f t="shared" si="664"/>
        <v>0</v>
      </c>
      <c r="T1194" s="123">
        <f t="shared" si="673"/>
        <v>9.4700000000000006E-2</v>
      </c>
      <c r="U1194" s="121">
        <f t="shared" si="680"/>
        <v>19</v>
      </c>
      <c r="V1194" s="121">
        <v>252</v>
      </c>
      <c r="W1194" s="120">
        <f t="shared" si="665"/>
        <v>1.0068452539999999</v>
      </c>
      <c r="X1194" s="113">
        <f t="shared" si="666"/>
        <v>0.14934937000000001</v>
      </c>
      <c r="Y1194" s="113">
        <f t="shared" si="667"/>
        <v>0</v>
      </c>
      <c r="Z1194" s="126" t="str">
        <f t="shared" si="676"/>
        <v>A+J=</v>
      </c>
      <c r="AA1194" s="118">
        <f t="shared" si="67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68"/>
        <v>45432</v>
      </c>
      <c r="B1195" s="113">
        <f t="shared" si="660"/>
        <v>21.96729423</v>
      </c>
      <c r="C1195" s="183">
        <f t="shared" si="678"/>
        <v>17.418172908438638</v>
      </c>
      <c r="D1195" s="114">
        <f t="shared" si="669"/>
        <v>6858.17</v>
      </c>
      <c r="E1195" s="115">
        <f t="shared" si="682"/>
        <v>6869.14</v>
      </c>
      <c r="F1195" s="116">
        <f t="shared" si="683"/>
        <v>45373</v>
      </c>
      <c r="G1195" s="117">
        <f t="shared" si="661"/>
        <v>1.5995520670966101E-3</v>
      </c>
      <c r="H1195" s="118">
        <f t="shared" si="674"/>
        <v>45463</v>
      </c>
      <c r="I1195" s="118">
        <f t="shared" si="662"/>
        <v>45432</v>
      </c>
      <c r="J1195" s="119">
        <f t="shared" si="670"/>
        <v>19</v>
      </c>
      <c r="K1195" s="119">
        <f t="shared" si="659"/>
        <v>19</v>
      </c>
      <c r="L1195" s="8">
        <f t="shared" si="671"/>
        <v>1.0015995499999999</v>
      </c>
      <c r="M1195" s="120">
        <f t="shared" si="684"/>
        <v>1.00829937</v>
      </c>
      <c r="N1195" s="120">
        <f t="shared" si="679"/>
        <v>1.2505962560151025</v>
      </c>
      <c r="O1195" s="113">
        <f t="shared" si="681"/>
        <v>1.2525966399999999</v>
      </c>
      <c r="P1195" s="113">
        <f t="shared" si="663"/>
        <v>21.817944860000001</v>
      </c>
      <c r="Q1195" s="167">
        <f t="shared" si="675"/>
        <v>39</v>
      </c>
      <c r="R1195" s="168">
        <f t="shared" si="672"/>
        <v>0.33883099999999999</v>
      </c>
      <c r="S1195" s="113">
        <f t="shared" si="664"/>
        <v>7.3925960699999997</v>
      </c>
      <c r="T1195" s="123">
        <f t="shared" si="673"/>
        <v>9.4700000000000006E-2</v>
      </c>
      <c r="U1195" s="121">
        <f t="shared" si="680"/>
        <v>19</v>
      </c>
      <c r="V1195" s="121">
        <v>252</v>
      </c>
      <c r="W1195" s="120">
        <f t="shared" si="665"/>
        <v>1.0068452539999999</v>
      </c>
      <c r="X1195" s="113">
        <f t="shared" si="666"/>
        <v>0.14934937000000001</v>
      </c>
      <c r="Y1195" s="113">
        <f t="shared" si="667"/>
        <v>7.5419454400000001</v>
      </c>
      <c r="Z1195" s="126" t="str">
        <f t="shared" si="676"/>
        <v>A+J=</v>
      </c>
      <c r="AA1195" s="118">
        <f t="shared" si="67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68"/>
        <v>45433</v>
      </c>
      <c r="B1196" s="113">
        <f t="shared" si="660"/>
        <v>14.433016850000001</v>
      </c>
      <c r="C1196" s="183">
        <f t="shared" si="678"/>
        <v>11.516355967591663</v>
      </c>
      <c r="D1196" s="114">
        <f t="shared" si="669"/>
        <v>6869.14</v>
      </c>
      <c r="E1196" s="115">
        <f t="shared" si="682"/>
        <v>6895.24</v>
      </c>
      <c r="F1196" s="116">
        <f t="shared" si="683"/>
        <v>45402</v>
      </c>
      <c r="G1196" s="117">
        <f t="shared" si="661"/>
        <v>3.7996022791790818E-3</v>
      </c>
      <c r="H1196" s="118">
        <f t="shared" si="674"/>
        <v>45463</v>
      </c>
      <c r="I1196" s="118">
        <f t="shared" si="662"/>
        <v>45463</v>
      </c>
      <c r="J1196" s="119">
        <f t="shared" si="670"/>
        <v>22</v>
      </c>
      <c r="K1196" s="119">
        <f t="shared" si="659"/>
        <v>1</v>
      </c>
      <c r="L1196" s="8">
        <f t="shared" si="671"/>
        <v>1.0001723899999999</v>
      </c>
      <c r="M1196" s="120">
        <f t="shared" si="684"/>
        <v>1.0015995499999999</v>
      </c>
      <c r="N1196" s="120">
        <f t="shared" si="679"/>
        <v>1.2525966472564114</v>
      </c>
      <c r="O1196" s="113">
        <f t="shared" si="681"/>
        <v>1.2528125800000001</v>
      </c>
      <c r="P1196" s="113">
        <f t="shared" si="663"/>
        <v>14.427835630000001</v>
      </c>
      <c r="Q1196" s="167">
        <f t="shared" si="675"/>
        <v>0</v>
      </c>
      <c r="R1196" s="168">
        <f t="shared" si="672"/>
        <v>0</v>
      </c>
      <c r="S1196" s="113">
        <f t="shared" si="664"/>
        <v>0</v>
      </c>
      <c r="T1196" s="123">
        <f t="shared" si="673"/>
        <v>9.4700000000000006E-2</v>
      </c>
      <c r="U1196" s="121">
        <f t="shared" si="680"/>
        <v>1</v>
      </c>
      <c r="V1196" s="121">
        <v>252</v>
      </c>
      <c r="W1196" s="120">
        <f t="shared" si="665"/>
        <v>1.000359113</v>
      </c>
      <c r="X1196" s="113">
        <f t="shared" si="666"/>
        <v>5.1812200000000003E-3</v>
      </c>
      <c r="Y1196" s="113">
        <f t="shared" si="667"/>
        <v>0</v>
      </c>
      <c r="Z1196" s="126" t="str">
        <f t="shared" si="676"/>
        <v>A+J=</v>
      </c>
      <c r="AA1196" s="118">
        <f t="shared" si="67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68"/>
        <v>45434</v>
      </c>
      <c r="B1197" s="113">
        <f t="shared" si="660"/>
        <v>14.440689030000001</v>
      </c>
      <c r="C1197" s="183">
        <f t="shared" si="678"/>
        <v>11.516355967591663</v>
      </c>
      <c r="D1197" s="114">
        <f t="shared" si="669"/>
        <v>6869.14</v>
      </c>
      <c r="E1197" s="115">
        <f t="shared" si="682"/>
        <v>6895.24</v>
      </c>
      <c r="F1197" s="116">
        <f t="shared" si="683"/>
        <v>45402</v>
      </c>
      <c r="G1197" s="117">
        <f t="shared" si="661"/>
        <v>3.7996022791790818E-3</v>
      </c>
      <c r="H1197" s="118">
        <f t="shared" si="674"/>
        <v>45463</v>
      </c>
      <c r="I1197" s="118">
        <f t="shared" si="662"/>
        <v>45463</v>
      </c>
      <c r="J1197" s="119">
        <f t="shared" si="670"/>
        <v>22</v>
      </c>
      <c r="K1197" s="119">
        <f t="shared" si="659"/>
        <v>2</v>
      </c>
      <c r="L1197" s="8">
        <f t="shared" si="671"/>
        <v>1.00034482</v>
      </c>
      <c r="M1197" s="120">
        <f t="shared" si="684"/>
        <v>1.0015995499999999</v>
      </c>
      <c r="N1197" s="120">
        <f t="shared" si="679"/>
        <v>1.2525966472564114</v>
      </c>
      <c r="O1197" s="113">
        <f t="shared" si="681"/>
        <v>1.25302856</v>
      </c>
      <c r="P1197" s="113">
        <f t="shared" si="663"/>
        <v>14.430322930000001</v>
      </c>
      <c r="Q1197" s="167">
        <f t="shared" si="675"/>
        <v>0</v>
      </c>
      <c r="R1197" s="168">
        <f t="shared" si="672"/>
        <v>0</v>
      </c>
      <c r="S1197" s="113">
        <f t="shared" si="664"/>
        <v>0</v>
      </c>
      <c r="T1197" s="123">
        <f t="shared" si="673"/>
        <v>9.4700000000000006E-2</v>
      </c>
      <c r="U1197" s="121">
        <f t="shared" si="680"/>
        <v>2</v>
      </c>
      <c r="V1197" s="121">
        <v>252</v>
      </c>
      <c r="W1197" s="120">
        <f t="shared" si="665"/>
        <v>1.0007183559999999</v>
      </c>
      <c r="X1197" s="113">
        <f t="shared" si="666"/>
        <v>1.03661E-2</v>
      </c>
      <c r="Y1197" s="113">
        <f t="shared" si="667"/>
        <v>0</v>
      </c>
      <c r="Z1197" s="126" t="str">
        <f t="shared" si="676"/>
        <v>A+J=</v>
      </c>
      <c r="AA1197" s="118">
        <f t="shared" si="67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68"/>
        <v>45435</v>
      </c>
      <c r="B1198" s="113">
        <f t="shared" si="660"/>
        <v>14.4483652</v>
      </c>
      <c r="C1198" s="183">
        <f t="shared" si="678"/>
        <v>11.516355967591663</v>
      </c>
      <c r="D1198" s="114">
        <f t="shared" si="669"/>
        <v>6869.14</v>
      </c>
      <c r="E1198" s="115">
        <f t="shared" si="682"/>
        <v>6895.24</v>
      </c>
      <c r="F1198" s="116">
        <f t="shared" si="683"/>
        <v>45402</v>
      </c>
      <c r="G1198" s="117">
        <f t="shared" si="661"/>
        <v>3.7996022791790818E-3</v>
      </c>
      <c r="H1198" s="118">
        <f t="shared" si="674"/>
        <v>45463</v>
      </c>
      <c r="I1198" s="118">
        <f t="shared" si="662"/>
        <v>45463</v>
      </c>
      <c r="J1198" s="119">
        <f t="shared" si="670"/>
        <v>22</v>
      </c>
      <c r="K1198" s="119">
        <f t="shared" ref="K1198:K1261" si="685">(J1198-(NETWORKDAYS(A1198,I1198,AD$148:AD$502)-1))</f>
        <v>3</v>
      </c>
      <c r="L1198" s="8">
        <f t="shared" si="671"/>
        <v>1.00051727</v>
      </c>
      <c r="M1198" s="120">
        <f t="shared" si="684"/>
        <v>1.0015995499999999</v>
      </c>
      <c r="N1198" s="120">
        <f t="shared" si="679"/>
        <v>1.2525966472564114</v>
      </c>
      <c r="O1198" s="113">
        <f t="shared" si="681"/>
        <v>1.2532445699999999</v>
      </c>
      <c r="P1198" s="113">
        <f t="shared" si="663"/>
        <v>14.43281058</v>
      </c>
      <c r="Q1198" s="167">
        <f t="shared" si="675"/>
        <v>0</v>
      </c>
      <c r="R1198" s="168">
        <f t="shared" si="672"/>
        <v>0</v>
      </c>
      <c r="S1198" s="113">
        <f t="shared" si="664"/>
        <v>0</v>
      </c>
      <c r="T1198" s="123">
        <f t="shared" si="673"/>
        <v>9.4700000000000006E-2</v>
      </c>
      <c r="U1198" s="121">
        <f t="shared" si="680"/>
        <v>3</v>
      </c>
      <c r="V1198" s="121">
        <v>252</v>
      </c>
      <c r="W1198" s="120">
        <f t="shared" si="665"/>
        <v>1.001077727</v>
      </c>
      <c r="X1198" s="113">
        <f t="shared" si="666"/>
        <v>1.555462E-2</v>
      </c>
      <c r="Y1198" s="113">
        <f t="shared" si="667"/>
        <v>0</v>
      </c>
      <c r="Z1198" s="126" t="str">
        <f t="shared" si="676"/>
        <v>A+J=</v>
      </c>
      <c r="AA1198" s="118">
        <f t="shared" si="67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68"/>
        <v>45436</v>
      </c>
      <c r="B1199" s="113">
        <f t="shared" si="660"/>
        <v>14.45604561</v>
      </c>
      <c r="C1199" s="183">
        <f t="shared" si="678"/>
        <v>11.516355967591663</v>
      </c>
      <c r="D1199" s="114">
        <f t="shared" si="669"/>
        <v>6869.14</v>
      </c>
      <c r="E1199" s="115">
        <f t="shared" si="682"/>
        <v>6895.24</v>
      </c>
      <c r="F1199" s="116">
        <f t="shared" si="683"/>
        <v>45402</v>
      </c>
      <c r="G1199" s="117">
        <f t="shared" si="661"/>
        <v>3.7996022791790818E-3</v>
      </c>
      <c r="H1199" s="118">
        <f t="shared" si="674"/>
        <v>45463</v>
      </c>
      <c r="I1199" s="118">
        <f t="shared" si="662"/>
        <v>45463</v>
      </c>
      <c r="J1199" s="119">
        <f t="shared" si="670"/>
        <v>22</v>
      </c>
      <c r="K1199" s="119">
        <f t="shared" si="685"/>
        <v>4</v>
      </c>
      <c r="L1199" s="8">
        <f t="shared" si="671"/>
        <v>1.00068976</v>
      </c>
      <c r="M1199" s="120">
        <f t="shared" si="684"/>
        <v>1.0015995499999999</v>
      </c>
      <c r="N1199" s="120">
        <f t="shared" si="679"/>
        <v>1.2525966472564114</v>
      </c>
      <c r="O1199" s="113">
        <f t="shared" si="681"/>
        <v>1.25346063</v>
      </c>
      <c r="P1199" s="113">
        <f t="shared" si="663"/>
        <v>14.4352988</v>
      </c>
      <c r="Q1199" s="167">
        <f t="shared" si="675"/>
        <v>0</v>
      </c>
      <c r="R1199" s="168">
        <f t="shared" si="672"/>
        <v>0</v>
      </c>
      <c r="S1199" s="113">
        <f t="shared" si="664"/>
        <v>0</v>
      </c>
      <c r="T1199" s="123">
        <f t="shared" si="673"/>
        <v>9.4700000000000006E-2</v>
      </c>
      <c r="U1199" s="121">
        <f t="shared" si="680"/>
        <v>4</v>
      </c>
      <c r="V1199" s="121">
        <v>252</v>
      </c>
      <c r="W1199" s="120">
        <f t="shared" si="665"/>
        <v>1.0014372279999999</v>
      </c>
      <c r="X1199" s="113">
        <f t="shared" si="666"/>
        <v>2.0746810000000001E-2</v>
      </c>
      <c r="Y1199" s="113">
        <f t="shared" si="667"/>
        <v>0</v>
      </c>
      <c r="Z1199" s="126" t="str">
        <f t="shared" si="676"/>
        <v>A+J=</v>
      </c>
      <c r="AA1199" s="118">
        <f t="shared" si="67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68"/>
        <v>45437</v>
      </c>
      <c r="B1200" s="113">
        <f t="shared" si="660"/>
        <v>14.463730119999999</v>
      </c>
      <c r="C1200" s="183">
        <f t="shared" si="678"/>
        <v>11.516355967591663</v>
      </c>
      <c r="D1200" s="114">
        <f t="shared" si="669"/>
        <v>6869.14</v>
      </c>
      <c r="E1200" s="115">
        <f t="shared" si="682"/>
        <v>6895.24</v>
      </c>
      <c r="F1200" s="116">
        <f t="shared" si="683"/>
        <v>45402</v>
      </c>
      <c r="G1200" s="117">
        <f t="shared" si="661"/>
        <v>3.7996022791790818E-3</v>
      </c>
      <c r="H1200" s="118">
        <f t="shared" si="674"/>
        <v>45463</v>
      </c>
      <c r="I1200" s="118">
        <f t="shared" si="662"/>
        <v>45463</v>
      </c>
      <c r="J1200" s="119">
        <f t="shared" si="670"/>
        <v>22</v>
      </c>
      <c r="K1200" s="119">
        <f t="shared" si="685"/>
        <v>5</v>
      </c>
      <c r="L1200" s="8">
        <f t="shared" si="671"/>
        <v>1.00086228</v>
      </c>
      <c r="M1200" s="120">
        <f t="shared" si="684"/>
        <v>1.0015995499999999</v>
      </c>
      <c r="N1200" s="120">
        <f t="shared" si="679"/>
        <v>1.2525966472564114</v>
      </c>
      <c r="O1200" s="113">
        <f t="shared" si="681"/>
        <v>1.25367673</v>
      </c>
      <c r="P1200" s="113">
        <f t="shared" si="663"/>
        <v>14.43778749</v>
      </c>
      <c r="Q1200" s="167">
        <f t="shared" si="675"/>
        <v>0</v>
      </c>
      <c r="R1200" s="168">
        <f t="shared" si="672"/>
        <v>0</v>
      </c>
      <c r="S1200" s="113">
        <f t="shared" si="664"/>
        <v>0</v>
      </c>
      <c r="T1200" s="123">
        <f t="shared" si="673"/>
        <v>9.4700000000000006E-2</v>
      </c>
      <c r="U1200" s="121">
        <f t="shared" si="680"/>
        <v>5</v>
      </c>
      <c r="V1200" s="121">
        <v>252</v>
      </c>
      <c r="W1200" s="120">
        <f t="shared" si="665"/>
        <v>1.001796857</v>
      </c>
      <c r="X1200" s="113">
        <f t="shared" si="666"/>
        <v>2.5942630000000001E-2</v>
      </c>
      <c r="Y1200" s="113">
        <f t="shared" si="667"/>
        <v>0</v>
      </c>
      <c r="Z1200" s="126" t="str">
        <f t="shared" si="676"/>
        <v>A+J=</v>
      </c>
      <c r="AA1200" s="118">
        <f t="shared" si="67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68"/>
        <v>45438</v>
      </c>
      <c r="B1201" s="113">
        <f t="shared" si="660"/>
        <v>14.463730119999999</v>
      </c>
      <c r="C1201" s="183">
        <f t="shared" si="678"/>
        <v>11.516355967591663</v>
      </c>
      <c r="D1201" s="114">
        <f t="shared" si="669"/>
        <v>6869.14</v>
      </c>
      <c r="E1201" s="115">
        <f t="shared" si="682"/>
        <v>6895.24</v>
      </c>
      <c r="F1201" s="116">
        <f t="shared" si="683"/>
        <v>45402</v>
      </c>
      <c r="G1201" s="117">
        <f t="shared" si="661"/>
        <v>3.7996022791790818E-3</v>
      </c>
      <c r="H1201" s="118">
        <f t="shared" si="674"/>
        <v>45463</v>
      </c>
      <c r="I1201" s="118">
        <f t="shared" si="662"/>
        <v>45463</v>
      </c>
      <c r="J1201" s="119">
        <f t="shared" si="670"/>
        <v>22</v>
      </c>
      <c r="K1201" s="119">
        <f t="shared" si="685"/>
        <v>5</v>
      </c>
      <c r="L1201" s="8">
        <f t="shared" si="671"/>
        <v>1.00086228</v>
      </c>
      <c r="M1201" s="120">
        <f t="shared" si="684"/>
        <v>1.0015995499999999</v>
      </c>
      <c r="N1201" s="120">
        <f t="shared" si="679"/>
        <v>1.2525966472564114</v>
      </c>
      <c r="O1201" s="113">
        <f t="shared" si="681"/>
        <v>1.25367673</v>
      </c>
      <c r="P1201" s="113">
        <f t="shared" si="663"/>
        <v>14.43778749</v>
      </c>
      <c r="Q1201" s="167">
        <f t="shared" si="675"/>
        <v>0</v>
      </c>
      <c r="R1201" s="168">
        <f t="shared" si="672"/>
        <v>0</v>
      </c>
      <c r="S1201" s="113">
        <f t="shared" si="664"/>
        <v>0</v>
      </c>
      <c r="T1201" s="123">
        <f t="shared" si="673"/>
        <v>9.4700000000000006E-2</v>
      </c>
      <c r="U1201" s="121">
        <f t="shared" si="680"/>
        <v>5</v>
      </c>
      <c r="V1201" s="121">
        <v>252</v>
      </c>
      <c r="W1201" s="120">
        <f t="shared" si="665"/>
        <v>1.001796857</v>
      </c>
      <c r="X1201" s="113">
        <f t="shared" si="666"/>
        <v>2.5942630000000001E-2</v>
      </c>
      <c r="Y1201" s="113">
        <f t="shared" si="667"/>
        <v>0</v>
      </c>
      <c r="Z1201" s="126" t="str">
        <f t="shared" si="676"/>
        <v>A+J=</v>
      </c>
      <c r="AA1201" s="118">
        <f t="shared" si="67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68"/>
        <v>45439</v>
      </c>
      <c r="B1202" s="113">
        <f t="shared" si="660"/>
        <v>14.463730119999999</v>
      </c>
      <c r="C1202" s="183">
        <f t="shared" si="678"/>
        <v>11.516355967591663</v>
      </c>
      <c r="D1202" s="114">
        <f t="shared" si="669"/>
        <v>6869.14</v>
      </c>
      <c r="E1202" s="115">
        <f t="shared" si="682"/>
        <v>6895.24</v>
      </c>
      <c r="F1202" s="116">
        <f t="shared" si="683"/>
        <v>45402</v>
      </c>
      <c r="G1202" s="117">
        <f t="shared" si="661"/>
        <v>3.7996022791790818E-3</v>
      </c>
      <c r="H1202" s="118">
        <f t="shared" si="674"/>
        <v>45463</v>
      </c>
      <c r="I1202" s="118">
        <f t="shared" si="662"/>
        <v>45463</v>
      </c>
      <c r="J1202" s="119">
        <f t="shared" si="670"/>
        <v>22</v>
      </c>
      <c r="K1202" s="119">
        <f t="shared" si="685"/>
        <v>5</v>
      </c>
      <c r="L1202" s="8">
        <f t="shared" si="671"/>
        <v>1.00086228</v>
      </c>
      <c r="M1202" s="120">
        <f t="shared" si="684"/>
        <v>1.0015995499999999</v>
      </c>
      <c r="N1202" s="120">
        <f t="shared" si="679"/>
        <v>1.2525966472564114</v>
      </c>
      <c r="O1202" s="113">
        <f t="shared" si="681"/>
        <v>1.25367673</v>
      </c>
      <c r="P1202" s="113">
        <f t="shared" si="663"/>
        <v>14.43778749</v>
      </c>
      <c r="Q1202" s="167">
        <f t="shared" si="675"/>
        <v>0</v>
      </c>
      <c r="R1202" s="168">
        <f t="shared" si="672"/>
        <v>0</v>
      </c>
      <c r="S1202" s="113">
        <f t="shared" si="664"/>
        <v>0</v>
      </c>
      <c r="T1202" s="123">
        <f t="shared" si="673"/>
        <v>9.4700000000000006E-2</v>
      </c>
      <c r="U1202" s="121">
        <f t="shared" si="680"/>
        <v>5</v>
      </c>
      <c r="V1202" s="121">
        <v>252</v>
      </c>
      <c r="W1202" s="120">
        <f t="shared" si="665"/>
        <v>1.001796857</v>
      </c>
      <c r="X1202" s="113">
        <f t="shared" si="666"/>
        <v>2.5942630000000001E-2</v>
      </c>
      <c r="Y1202" s="113">
        <f t="shared" si="667"/>
        <v>0</v>
      </c>
      <c r="Z1202" s="126" t="str">
        <f t="shared" si="676"/>
        <v>A+J=</v>
      </c>
      <c r="AA1202" s="118">
        <f t="shared" si="67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68"/>
        <v>45440</v>
      </c>
      <c r="B1203" s="113">
        <f t="shared" si="660"/>
        <v>14.471418529999999</v>
      </c>
      <c r="C1203" s="183">
        <f t="shared" si="678"/>
        <v>11.516355967591663</v>
      </c>
      <c r="D1203" s="114">
        <f t="shared" si="669"/>
        <v>6869.14</v>
      </c>
      <c r="E1203" s="115">
        <f t="shared" si="682"/>
        <v>6895.24</v>
      </c>
      <c r="F1203" s="116">
        <f t="shared" si="683"/>
        <v>45402</v>
      </c>
      <c r="G1203" s="117">
        <f t="shared" si="661"/>
        <v>3.7996022791790818E-3</v>
      </c>
      <c r="H1203" s="118">
        <f t="shared" si="674"/>
        <v>45463</v>
      </c>
      <c r="I1203" s="118">
        <f t="shared" si="662"/>
        <v>45463</v>
      </c>
      <c r="J1203" s="119">
        <f t="shared" si="670"/>
        <v>22</v>
      </c>
      <c r="K1203" s="119">
        <f t="shared" si="685"/>
        <v>6</v>
      </c>
      <c r="L1203" s="8">
        <f t="shared" si="671"/>
        <v>1.0010348200000001</v>
      </c>
      <c r="M1203" s="120">
        <f t="shared" si="684"/>
        <v>1.0015995499999999</v>
      </c>
      <c r="N1203" s="120">
        <f t="shared" si="679"/>
        <v>1.2525966472564114</v>
      </c>
      <c r="O1203" s="113">
        <f t="shared" si="681"/>
        <v>1.2538928499999999</v>
      </c>
      <c r="P1203" s="113">
        <f t="shared" si="663"/>
        <v>14.4402764</v>
      </c>
      <c r="Q1203" s="167">
        <f t="shared" si="675"/>
        <v>0</v>
      </c>
      <c r="R1203" s="168">
        <f t="shared" si="672"/>
        <v>0</v>
      </c>
      <c r="S1203" s="113">
        <f t="shared" si="664"/>
        <v>0</v>
      </c>
      <c r="T1203" s="123">
        <f t="shared" si="673"/>
        <v>9.4700000000000006E-2</v>
      </c>
      <c r="U1203" s="121">
        <f t="shared" si="680"/>
        <v>6</v>
      </c>
      <c r="V1203" s="121">
        <v>252</v>
      </c>
      <c r="W1203" s="120">
        <f t="shared" si="665"/>
        <v>1.0021566159999999</v>
      </c>
      <c r="X1203" s="113">
        <f t="shared" si="666"/>
        <v>3.1142130000000001E-2</v>
      </c>
      <c r="Y1203" s="113">
        <f t="shared" si="667"/>
        <v>0</v>
      </c>
      <c r="Z1203" s="126" t="str">
        <f t="shared" si="676"/>
        <v>A+J=</v>
      </c>
      <c r="AA1203" s="118">
        <f t="shared" si="67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68"/>
        <v>45441</v>
      </c>
      <c r="B1204" s="113">
        <f t="shared" si="660"/>
        <v>14.47911128</v>
      </c>
      <c r="C1204" s="183">
        <f t="shared" si="678"/>
        <v>11.516355967591663</v>
      </c>
      <c r="D1204" s="114">
        <f t="shared" si="669"/>
        <v>6869.14</v>
      </c>
      <c r="E1204" s="115">
        <f t="shared" si="682"/>
        <v>6895.24</v>
      </c>
      <c r="F1204" s="116">
        <f t="shared" si="683"/>
        <v>45402</v>
      </c>
      <c r="G1204" s="117">
        <f t="shared" si="661"/>
        <v>3.7996022791790818E-3</v>
      </c>
      <c r="H1204" s="118">
        <f t="shared" si="674"/>
        <v>45463</v>
      </c>
      <c r="I1204" s="118">
        <f t="shared" si="662"/>
        <v>45463</v>
      </c>
      <c r="J1204" s="119">
        <f t="shared" si="670"/>
        <v>22</v>
      </c>
      <c r="K1204" s="119">
        <f t="shared" si="685"/>
        <v>7</v>
      </c>
      <c r="L1204" s="8">
        <f t="shared" si="671"/>
        <v>1.0012074</v>
      </c>
      <c r="M1204" s="120">
        <f t="shared" si="684"/>
        <v>1.0015995499999999</v>
      </c>
      <c r="N1204" s="120">
        <f t="shared" si="679"/>
        <v>1.2525966472564114</v>
      </c>
      <c r="O1204" s="113">
        <f t="shared" si="681"/>
        <v>1.25410903</v>
      </c>
      <c r="P1204" s="113">
        <f t="shared" si="663"/>
        <v>14.44276601</v>
      </c>
      <c r="Q1204" s="167">
        <f t="shared" si="675"/>
        <v>0</v>
      </c>
      <c r="R1204" s="168">
        <f t="shared" si="672"/>
        <v>0</v>
      </c>
      <c r="S1204" s="113">
        <f t="shared" si="664"/>
        <v>0</v>
      </c>
      <c r="T1204" s="123">
        <f t="shared" si="673"/>
        <v>9.4700000000000006E-2</v>
      </c>
      <c r="U1204" s="121">
        <f t="shared" si="680"/>
        <v>7</v>
      </c>
      <c r="V1204" s="121">
        <v>252</v>
      </c>
      <c r="W1204" s="120">
        <f t="shared" si="665"/>
        <v>1.0025165039999999</v>
      </c>
      <c r="X1204" s="113">
        <f t="shared" si="666"/>
        <v>3.6345269999999999E-2</v>
      </c>
      <c r="Y1204" s="113">
        <f t="shared" si="667"/>
        <v>0</v>
      </c>
      <c r="Z1204" s="126" t="str">
        <f t="shared" si="676"/>
        <v>A+J=</v>
      </c>
      <c r="AA1204" s="118">
        <f t="shared" si="67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68"/>
        <v>45442</v>
      </c>
      <c r="B1205" s="113">
        <f t="shared" si="660"/>
        <v>14.48680792</v>
      </c>
      <c r="C1205" s="183">
        <f t="shared" si="678"/>
        <v>11.516355967591663</v>
      </c>
      <c r="D1205" s="114">
        <f t="shared" si="669"/>
        <v>6869.14</v>
      </c>
      <c r="E1205" s="115">
        <f t="shared" si="682"/>
        <v>6895.24</v>
      </c>
      <c r="F1205" s="116">
        <f t="shared" si="683"/>
        <v>45402</v>
      </c>
      <c r="G1205" s="117">
        <f t="shared" si="661"/>
        <v>3.7996022791790818E-3</v>
      </c>
      <c r="H1205" s="118">
        <f t="shared" si="674"/>
        <v>45463</v>
      </c>
      <c r="I1205" s="118">
        <f t="shared" si="662"/>
        <v>45463</v>
      </c>
      <c r="J1205" s="119">
        <f t="shared" si="670"/>
        <v>22</v>
      </c>
      <c r="K1205" s="119">
        <f t="shared" si="685"/>
        <v>8</v>
      </c>
      <c r="L1205" s="8">
        <f t="shared" si="671"/>
        <v>1.0013799999999999</v>
      </c>
      <c r="M1205" s="120">
        <f t="shared" si="684"/>
        <v>1.0015995499999999</v>
      </c>
      <c r="N1205" s="120">
        <f t="shared" si="679"/>
        <v>1.2525966472564114</v>
      </c>
      <c r="O1205" s="113">
        <f t="shared" si="681"/>
        <v>1.2543252300000001</v>
      </c>
      <c r="P1205" s="113">
        <f t="shared" si="663"/>
        <v>14.44525584</v>
      </c>
      <c r="Q1205" s="167">
        <f t="shared" si="675"/>
        <v>0</v>
      </c>
      <c r="R1205" s="168">
        <f t="shared" si="672"/>
        <v>0</v>
      </c>
      <c r="S1205" s="113">
        <f t="shared" si="664"/>
        <v>0</v>
      </c>
      <c r="T1205" s="123">
        <f t="shared" si="673"/>
        <v>9.4700000000000006E-2</v>
      </c>
      <c r="U1205" s="121">
        <f t="shared" si="680"/>
        <v>8</v>
      </c>
      <c r="V1205" s="121">
        <v>252</v>
      </c>
      <c r="W1205" s="120">
        <f t="shared" si="665"/>
        <v>1.0028765209999999</v>
      </c>
      <c r="X1205" s="113">
        <f t="shared" si="666"/>
        <v>4.1552079999999998E-2</v>
      </c>
      <c r="Y1205" s="113">
        <f t="shared" si="667"/>
        <v>0</v>
      </c>
      <c r="Z1205" s="126" t="str">
        <f t="shared" si="676"/>
        <v>A+J=</v>
      </c>
      <c r="AA1205" s="118">
        <f t="shared" si="67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68"/>
        <v>45443</v>
      </c>
      <c r="B1206" s="113">
        <f t="shared" si="660"/>
        <v>14.48680792</v>
      </c>
      <c r="C1206" s="183">
        <f t="shared" si="678"/>
        <v>11.516355967591663</v>
      </c>
      <c r="D1206" s="114">
        <f t="shared" si="669"/>
        <v>6869.14</v>
      </c>
      <c r="E1206" s="115">
        <f t="shared" si="682"/>
        <v>6895.24</v>
      </c>
      <c r="F1206" s="116">
        <f t="shared" si="683"/>
        <v>45402</v>
      </c>
      <c r="G1206" s="117">
        <f t="shared" si="661"/>
        <v>3.7996022791790818E-3</v>
      </c>
      <c r="H1206" s="118">
        <f t="shared" si="674"/>
        <v>45463</v>
      </c>
      <c r="I1206" s="118">
        <f t="shared" si="662"/>
        <v>45463</v>
      </c>
      <c r="J1206" s="119">
        <f t="shared" si="670"/>
        <v>22</v>
      </c>
      <c r="K1206" s="119">
        <f t="shared" si="685"/>
        <v>8</v>
      </c>
      <c r="L1206" s="8">
        <f t="shared" si="671"/>
        <v>1.0013799999999999</v>
      </c>
      <c r="M1206" s="120">
        <f t="shared" si="684"/>
        <v>1.0015995499999999</v>
      </c>
      <c r="N1206" s="120">
        <f t="shared" si="679"/>
        <v>1.2525966472564114</v>
      </c>
      <c r="O1206" s="113">
        <f t="shared" si="681"/>
        <v>1.2543252300000001</v>
      </c>
      <c r="P1206" s="113">
        <f t="shared" si="663"/>
        <v>14.44525584</v>
      </c>
      <c r="Q1206" s="167">
        <f t="shared" si="675"/>
        <v>0</v>
      </c>
      <c r="R1206" s="168">
        <f t="shared" si="672"/>
        <v>0</v>
      </c>
      <c r="S1206" s="113">
        <f t="shared" si="664"/>
        <v>0</v>
      </c>
      <c r="T1206" s="123">
        <f t="shared" si="673"/>
        <v>9.4700000000000006E-2</v>
      </c>
      <c r="U1206" s="121">
        <f t="shared" si="680"/>
        <v>8</v>
      </c>
      <c r="V1206" s="121">
        <v>252</v>
      </c>
      <c r="W1206" s="120">
        <f t="shared" si="665"/>
        <v>1.0028765209999999</v>
      </c>
      <c r="X1206" s="113">
        <f t="shared" si="666"/>
        <v>4.1552079999999998E-2</v>
      </c>
      <c r="Y1206" s="113">
        <f t="shared" si="667"/>
        <v>0</v>
      </c>
      <c r="Z1206" s="126" t="str">
        <f t="shared" si="676"/>
        <v>A+J=</v>
      </c>
      <c r="AA1206" s="118">
        <f t="shared" si="67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68"/>
        <v>45444</v>
      </c>
      <c r="B1207" s="113">
        <f t="shared" si="660"/>
        <v>14.49450869</v>
      </c>
      <c r="C1207" s="183">
        <f t="shared" si="678"/>
        <v>11.516355967591663</v>
      </c>
      <c r="D1207" s="114">
        <f t="shared" si="669"/>
        <v>6869.14</v>
      </c>
      <c r="E1207" s="115">
        <f t="shared" si="682"/>
        <v>6895.24</v>
      </c>
      <c r="F1207" s="116">
        <f t="shared" si="683"/>
        <v>45402</v>
      </c>
      <c r="G1207" s="117">
        <f t="shared" si="661"/>
        <v>3.7996022791790818E-3</v>
      </c>
      <c r="H1207" s="118">
        <f t="shared" si="674"/>
        <v>45463</v>
      </c>
      <c r="I1207" s="118">
        <f t="shared" si="662"/>
        <v>45463</v>
      </c>
      <c r="J1207" s="119">
        <f t="shared" si="670"/>
        <v>22</v>
      </c>
      <c r="K1207" s="119">
        <f t="shared" si="685"/>
        <v>9</v>
      </c>
      <c r="L1207" s="8">
        <f t="shared" si="671"/>
        <v>1.0015526400000001</v>
      </c>
      <c r="M1207" s="120">
        <f t="shared" si="684"/>
        <v>1.0015995499999999</v>
      </c>
      <c r="N1207" s="120">
        <f t="shared" si="679"/>
        <v>1.2525966472564114</v>
      </c>
      <c r="O1207" s="113">
        <f t="shared" si="681"/>
        <v>1.2545414699999999</v>
      </c>
      <c r="P1207" s="113">
        <f t="shared" si="663"/>
        <v>14.44774614</v>
      </c>
      <c r="Q1207" s="167">
        <f t="shared" si="675"/>
        <v>0</v>
      </c>
      <c r="R1207" s="168">
        <f t="shared" si="672"/>
        <v>0</v>
      </c>
      <c r="S1207" s="113">
        <f t="shared" si="664"/>
        <v>0</v>
      </c>
      <c r="T1207" s="123">
        <f t="shared" si="673"/>
        <v>9.4700000000000006E-2</v>
      </c>
      <c r="U1207" s="121">
        <f t="shared" si="680"/>
        <v>9</v>
      </c>
      <c r="V1207" s="121">
        <v>252</v>
      </c>
      <c r="W1207" s="120">
        <f t="shared" si="665"/>
        <v>1.003236668</v>
      </c>
      <c r="X1207" s="113">
        <f t="shared" si="666"/>
        <v>4.676255E-2</v>
      </c>
      <c r="Y1207" s="113">
        <f t="shared" si="667"/>
        <v>0</v>
      </c>
      <c r="Z1207" s="126" t="str">
        <f t="shared" si="676"/>
        <v>A+J=</v>
      </c>
      <c r="AA1207" s="118">
        <f t="shared" si="67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68"/>
        <v>45445</v>
      </c>
      <c r="B1208" s="113">
        <f t="shared" si="660"/>
        <v>14.49450869</v>
      </c>
      <c r="C1208" s="183">
        <f t="shared" si="678"/>
        <v>11.516355967591663</v>
      </c>
      <c r="D1208" s="114">
        <f t="shared" si="669"/>
        <v>6869.14</v>
      </c>
      <c r="E1208" s="115">
        <f t="shared" si="682"/>
        <v>6895.24</v>
      </c>
      <c r="F1208" s="116">
        <f t="shared" si="683"/>
        <v>45402</v>
      </c>
      <c r="G1208" s="117">
        <f t="shared" si="661"/>
        <v>3.7996022791790818E-3</v>
      </c>
      <c r="H1208" s="118">
        <f t="shared" si="674"/>
        <v>45463</v>
      </c>
      <c r="I1208" s="118">
        <f t="shared" si="662"/>
        <v>45463</v>
      </c>
      <c r="J1208" s="119">
        <f t="shared" si="670"/>
        <v>22</v>
      </c>
      <c r="K1208" s="119">
        <f t="shared" si="685"/>
        <v>9</v>
      </c>
      <c r="L1208" s="8">
        <f t="shared" si="671"/>
        <v>1.0015526400000001</v>
      </c>
      <c r="M1208" s="120">
        <f t="shared" si="684"/>
        <v>1.0015995499999999</v>
      </c>
      <c r="N1208" s="120">
        <f t="shared" si="679"/>
        <v>1.2525966472564114</v>
      </c>
      <c r="O1208" s="113">
        <f t="shared" si="681"/>
        <v>1.2545414699999999</v>
      </c>
      <c r="P1208" s="113">
        <f t="shared" si="663"/>
        <v>14.44774614</v>
      </c>
      <c r="Q1208" s="167">
        <f t="shared" si="675"/>
        <v>0</v>
      </c>
      <c r="R1208" s="168">
        <f t="shared" si="672"/>
        <v>0</v>
      </c>
      <c r="S1208" s="113">
        <f t="shared" si="664"/>
        <v>0</v>
      </c>
      <c r="T1208" s="123">
        <f t="shared" si="673"/>
        <v>9.4700000000000006E-2</v>
      </c>
      <c r="U1208" s="121">
        <f t="shared" si="680"/>
        <v>9</v>
      </c>
      <c r="V1208" s="121">
        <v>252</v>
      </c>
      <c r="W1208" s="120">
        <f t="shared" si="665"/>
        <v>1.003236668</v>
      </c>
      <c r="X1208" s="113">
        <f t="shared" si="666"/>
        <v>4.676255E-2</v>
      </c>
      <c r="Y1208" s="113">
        <f t="shared" si="667"/>
        <v>0</v>
      </c>
      <c r="Z1208" s="126" t="str">
        <f t="shared" si="676"/>
        <v>A+J=</v>
      </c>
      <c r="AA1208" s="118">
        <f t="shared" si="67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68"/>
        <v>45446</v>
      </c>
      <c r="B1209" s="113">
        <f t="shared" si="660"/>
        <v>14.49450869</v>
      </c>
      <c r="C1209" s="183">
        <f t="shared" si="678"/>
        <v>11.516355967591663</v>
      </c>
      <c r="D1209" s="114">
        <f t="shared" si="669"/>
        <v>6869.14</v>
      </c>
      <c r="E1209" s="115">
        <f t="shared" si="682"/>
        <v>6895.24</v>
      </c>
      <c r="F1209" s="116">
        <f t="shared" si="683"/>
        <v>45402</v>
      </c>
      <c r="G1209" s="117">
        <f t="shared" si="661"/>
        <v>3.7996022791790818E-3</v>
      </c>
      <c r="H1209" s="118">
        <f t="shared" si="674"/>
        <v>45463</v>
      </c>
      <c r="I1209" s="118">
        <f t="shared" si="662"/>
        <v>45463</v>
      </c>
      <c r="J1209" s="119">
        <f t="shared" si="670"/>
        <v>22</v>
      </c>
      <c r="K1209" s="119">
        <f t="shared" si="685"/>
        <v>9</v>
      </c>
      <c r="L1209" s="8">
        <f t="shared" si="671"/>
        <v>1.0015526400000001</v>
      </c>
      <c r="M1209" s="120">
        <f t="shared" si="684"/>
        <v>1.0015995499999999</v>
      </c>
      <c r="N1209" s="120">
        <f t="shared" si="679"/>
        <v>1.2525966472564114</v>
      </c>
      <c r="O1209" s="113">
        <f t="shared" si="681"/>
        <v>1.2545414699999999</v>
      </c>
      <c r="P1209" s="113">
        <f t="shared" si="663"/>
        <v>14.44774614</v>
      </c>
      <c r="Q1209" s="167">
        <f t="shared" si="675"/>
        <v>0</v>
      </c>
      <c r="R1209" s="168">
        <f t="shared" si="672"/>
        <v>0</v>
      </c>
      <c r="S1209" s="113">
        <f t="shared" si="664"/>
        <v>0</v>
      </c>
      <c r="T1209" s="123">
        <f t="shared" si="673"/>
        <v>9.4700000000000006E-2</v>
      </c>
      <c r="U1209" s="121">
        <f t="shared" si="680"/>
        <v>9</v>
      </c>
      <c r="V1209" s="121">
        <v>252</v>
      </c>
      <c r="W1209" s="120">
        <f t="shared" si="665"/>
        <v>1.003236668</v>
      </c>
      <c r="X1209" s="113">
        <f t="shared" si="666"/>
        <v>4.676255E-2</v>
      </c>
      <c r="Y1209" s="113">
        <f t="shared" si="667"/>
        <v>0</v>
      </c>
      <c r="Z1209" s="126" t="str">
        <f t="shared" si="676"/>
        <v>A+J=</v>
      </c>
      <c r="AA1209" s="118">
        <f t="shared" si="67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68"/>
        <v>45447</v>
      </c>
      <c r="B1210" s="113">
        <f t="shared" si="660"/>
        <v>14.50221359</v>
      </c>
      <c r="C1210" s="183">
        <f t="shared" si="678"/>
        <v>11.516355967591663</v>
      </c>
      <c r="D1210" s="114">
        <f t="shared" si="669"/>
        <v>6869.14</v>
      </c>
      <c r="E1210" s="115">
        <f t="shared" si="682"/>
        <v>6895.24</v>
      </c>
      <c r="F1210" s="116">
        <f t="shared" si="683"/>
        <v>45402</v>
      </c>
      <c r="G1210" s="117">
        <f t="shared" si="661"/>
        <v>3.7996022791790818E-3</v>
      </c>
      <c r="H1210" s="118">
        <f t="shared" si="674"/>
        <v>45463</v>
      </c>
      <c r="I1210" s="118">
        <f t="shared" si="662"/>
        <v>45463</v>
      </c>
      <c r="J1210" s="119">
        <f t="shared" si="670"/>
        <v>22</v>
      </c>
      <c r="K1210" s="119">
        <f t="shared" si="685"/>
        <v>10</v>
      </c>
      <c r="L1210" s="8">
        <f t="shared" si="671"/>
        <v>1.0017252999999999</v>
      </c>
      <c r="M1210" s="120">
        <f t="shared" si="684"/>
        <v>1.0015995499999999</v>
      </c>
      <c r="N1210" s="120">
        <f t="shared" si="679"/>
        <v>1.2525966472564114</v>
      </c>
      <c r="O1210" s="113">
        <f t="shared" si="681"/>
        <v>1.25475775</v>
      </c>
      <c r="P1210" s="113">
        <f t="shared" si="663"/>
        <v>14.4502369</v>
      </c>
      <c r="Q1210" s="167">
        <f t="shared" si="675"/>
        <v>0</v>
      </c>
      <c r="R1210" s="168">
        <f t="shared" si="672"/>
        <v>0</v>
      </c>
      <c r="S1210" s="113">
        <f t="shared" si="664"/>
        <v>0</v>
      </c>
      <c r="T1210" s="123">
        <f t="shared" si="673"/>
        <v>9.4700000000000006E-2</v>
      </c>
      <c r="U1210" s="121">
        <f t="shared" si="680"/>
        <v>10</v>
      </c>
      <c r="V1210" s="121">
        <v>252</v>
      </c>
      <c r="W1210" s="120">
        <f t="shared" si="665"/>
        <v>1.0035969440000001</v>
      </c>
      <c r="X1210" s="113">
        <f t="shared" si="666"/>
        <v>5.1976689999999999E-2</v>
      </c>
      <c r="Y1210" s="113">
        <f t="shared" si="667"/>
        <v>0</v>
      </c>
      <c r="Z1210" s="126" t="str">
        <f t="shared" si="676"/>
        <v>A+J=</v>
      </c>
      <c r="AA1210" s="118">
        <f t="shared" si="67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68"/>
        <v>45448</v>
      </c>
      <c r="B1211" s="113">
        <f t="shared" si="660"/>
        <v>14.50992248</v>
      </c>
      <c r="C1211" s="183">
        <f t="shared" si="678"/>
        <v>11.516355967591663</v>
      </c>
      <c r="D1211" s="114">
        <f t="shared" si="669"/>
        <v>6869.14</v>
      </c>
      <c r="E1211" s="115">
        <f t="shared" si="682"/>
        <v>6895.24</v>
      </c>
      <c r="F1211" s="116">
        <f t="shared" si="683"/>
        <v>45402</v>
      </c>
      <c r="G1211" s="117">
        <f t="shared" si="661"/>
        <v>3.7996022791790818E-3</v>
      </c>
      <c r="H1211" s="118">
        <f t="shared" si="674"/>
        <v>45463</v>
      </c>
      <c r="I1211" s="118">
        <f t="shared" si="662"/>
        <v>45463</v>
      </c>
      <c r="J1211" s="119">
        <f t="shared" si="670"/>
        <v>22</v>
      </c>
      <c r="K1211" s="119">
        <f t="shared" si="685"/>
        <v>11</v>
      </c>
      <c r="L1211" s="8">
        <f t="shared" si="671"/>
        <v>1.00189799</v>
      </c>
      <c r="M1211" s="120">
        <f t="shared" si="684"/>
        <v>1.0015995499999999</v>
      </c>
      <c r="N1211" s="120">
        <f t="shared" si="679"/>
        <v>1.2525966472564114</v>
      </c>
      <c r="O1211" s="113">
        <f t="shared" si="681"/>
        <v>1.2549740599999999</v>
      </c>
      <c r="P1211" s="113">
        <f t="shared" si="663"/>
        <v>14.452728</v>
      </c>
      <c r="Q1211" s="167">
        <f t="shared" si="675"/>
        <v>0</v>
      </c>
      <c r="R1211" s="168">
        <f t="shared" si="672"/>
        <v>0</v>
      </c>
      <c r="S1211" s="113">
        <f t="shared" si="664"/>
        <v>0</v>
      </c>
      <c r="T1211" s="123">
        <f t="shared" si="673"/>
        <v>9.4700000000000006E-2</v>
      </c>
      <c r="U1211" s="121">
        <f t="shared" si="680"/>
        <v>11</v>
      </c>
      <c r="V1211" s="121">
        <v>252</v>
      </c>
      <c r="W1211" s="120">
        <f t="shared" si="665"/>
        <v>1.003957349</v>
      </c>
      <c r="X1211" s="113">
        <f t="shared" si="666"/>
        <v>5.7194479999999999E-2</v>
      </c>
      <c r="Y1211" s="113">
        <f t="shared" si="667"/>
        <v>0</v>
      </c>
      <c r="Z1211" s="126" t="str">
        <f t="shared" si="676"/>
        <v>A+J=</v>
      </c>
      <c r="AA1211" s="118">
        <f t="shared" si="67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68"/>
        <v>45449</v>
      </c>
      <c r="B1212" s="113">
        <f t="shared" si="660"/>
        <v>14.51763562</v>
      </c>
      <c r="C1212" s="183">
        <f t="shared" si="678"/>
        <v>11.516355967591663</v>
      </c>
      <c r="D1212" s="114">
        <f t="shared" si="669"/>
        <v>6869.14</v>
      </c>
      <c r="E1212" s="115">
        <f t="shared" si="682"/>
        <v>6895.24</v>
      </c>
      <c r="F1212" s="116">
        <f t="shared" si="683"/>
        <v>45402</v>
      </c>
      <c r="G1212" s="117">
        <f t="shared" si="661"/>
        <v>3.7996022791790818E-3</v>
      </c>
      <c r="H1212" s="118">
        <f t="shared" si="674"/>
        <v>45463</v>
      </c>
      <c r="I1212" s="118">
        <f t="shared" si="662"/>
        <v>45463</v>
      </c>
      <c r="J1212" s="119">
        <f t="shared" si="670"/>
        <v>22</v>
      </c>
      <c r="K1212" s="119">
        <f t="shared" si="685"/>
        <v>12</v>
      </c>
      <c r="L1212" s="8">
        <f t="shared" si="671"/>
        <v>1.0020707200000001</v>
      </c>
      <c r="M1212" s="120">
        <f t="shared" si="684"/>
        <v>1.0015995499999999</v>
      </c>
      <c r="N1212" s="120">
        <f t="shared" si="679"/>
        <v>1.2525966472564114</v>
      </c>
      <c r="O1212" s="113">
        <f t="shared" si="681"/>
        <v>1.2551904199999999</v>
      </c>
      <c r="P1212" s="113">
        <f t="shared" si="663"/>
        <v>14.455219680000001</v>
      </c>
      <c r="Q1212" s="167">
        <f t="shared" si="675"/>
        <v>0</v>
      </c>
      <c r="R1212" s="168">
        <f t="shared" si="672"/>
        <v>0</v>
      </c>
      <c r="S1212" s="113">
        <f t="shared" si="664"/>
        <v>0</v>
      </c>
      <c r="T1212" s="123">
        <f t="shared" si="673"/>
        <v>9.4700000000000006E-2</v>
      </c>
      <c r="U1212" s="121">
        <f t="shared" si="680"/>
        <v>12</v>
      </c>
      <c r="V1212" s="121">
        <v>252</v>
      </c>
      <c r="W1212" s="120">
        <f t="shared" si="665"/>
        <v>1.0043178829999999</v>
      </c>
      <c r="X1212" s="113">
        <f t="shared" si="666"/>
        <v>6.2415940000000003E-2</v>
      </c>
      <c r="Y1212" s="113">
        <f t="shared" si="667"/>
        <v>0</v>
      </c>
      <c r="Z1212" s="126" t="str">
        <f t="shared" si="676"/>
        <v>A+J=</v>
      </c>
      <c r="AA1212" s="118">
        <f t="shared" si="67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68"/>
        <v>45450</v>
      </c>
      <c r="B1213" s="113">
        <f t="shared" si="660"/>
        <v>14.525352790000001</v>
      </c>
      <c r="C1213" s="183">
        <f t="shared" si="678"/>
        <v>11.516355967591663</v>
      </c>
      <c r="D1213" s="114">
        <f t="shared" si="669"/>
        <v>6869.14</v>
      </c>
      <c r="E1213" s="115">
        <f t="shared" si="682"/>
        <v>6895.24</v>
      </c>
      <c r="F1213" s="116">
        <f t="shared" si="683"/>
        <v>45402</v>
      </c>
      <c r="G1213" s="117">
        <f t="shared" si="661"/>
        <v>3.7996022791790818E-3</v>
      </c>
      <c r="H1213" s="118">
        <f t="shared" si="674"/>
        <v>45463</v>
      </c>
      <c r="I1213" s="118">
        <f t="shared" si="662"/>
        <v>45463</v>
      </c>
      <c r="J1213" s="119">
        <f t="shared" si="670"/>
        <v>22</v>
      </c>
      <c r="K1213" s="119">
        <f t="shared" si="685"/>
        <v>13</v>
      </c>
      <c r="L1213" s="8">
        <f t="shared" si="671"/>
        <v>1.00224347</v>
      </c>
      <c r="M1213" s="120">
        <f t="shared" si="684"/>
        <v>1.0015995499999999</v>
      </c>
      <c r="N1213" s="120">
        <f t="shared" si="679"/>
        <v>1.2525966472564114</v>
      </c>
      <c r="O1213" s="113">
        <f t="shared" si="681"/>
        <v>1.25540681</v>
      </c>
      <c r="P1213" s="113">
        <f t="shared" si="663"/>
        <v>14.457711700000001</v>
      </c>
      <c r="Q1213" s="167">
        <f t="shared" si="675"/>
        <v>0</v>
      </c>
      <c r="R1213" s="168">
        <f t="shared" si="672"/>
        <v>0</v>
      </c>
      <c r="S1213" s="113">
        <f t="shared" si="664"/>
        <v>0</v>
      </c>
      <c r="T1213" s="123">
        <f t="shared" si="673"/>
        <v>9.4700000000000006E-2</v>
      </c>
      <c r="U1213" s="121">
        <f t="shared" si="680"/>
        <v>13</v>
      </c>
      <c r="V1213" s="121">
        <v>252</v>
      </c>
      <c r="W1213" s="120">
        <f t="shared" si="665"/>
        <v>1.004678548</v>
      </c>
      <c r="X1213" s="113">
        <f t="shared" si="666"/>
        <v>6.7641090000000001E-2</v>
      </c>
      <c r="Y1213" s="113">
        <f t="shared" si="667"/>
        <v>0</v>
      </c>
      <c r="Z1213" s="126" t="str">
        <f t="shared" si="676"/>
        <v>A+J=</v>
      </c>
      <c r="AA1213" s="118">
        <f t="shared" si="67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68"/>
        <v>45451</v>
      </c>
      <c r="B1214" s="113">
        <f t="shared" si="660"/>
        <v>14.53307408</v>
      </c>
      <c r="C1214" s="183">
        <f t="shared" si="678"/>
        <v>11.516355967591663</v>
      </c>
      <c r="D1214" s="114">
        <f t="shared" si="669"/>
        <v>6869.14</v>
      </c>
      <c r="E1214" s="115">
        <f t="shared" si="682"/>
        <v>6895.24</v>
      </c>
      <c r="F1214" s="116">
        <f t="shared" si="683"/>
        <v>45402</v>
      </c>
      <c r="G1214" s="117">
        <f t="shared" si="661"/>
        <v>3.7996022791790818E-3</v>
      </c>
      <c r="H1214" s="118">
        <f t="shared" si="674"/>
        <v>45463</v>
      </c>
      <c r="I1214" s="118">
        <f t="shared" si="662"/>
        <v>45463</v>
      </c>
      <c r="J1214" s="119">
        <f t="shared" si="670"/>
        <v>22</v>
      </c>
      <c r="K1214" s="119">
        <f t="shared" si="685"/>
        <v>14</v>
      </c>
      <c r="L1214" s="8">
        <f t="shared" si="671"/>
        <v>1.0024162599999999</v>
      </c>
      <c r="M1214" s="120">
        <f t="shared" si="684"/>
        <v>1.0015995499999999</v>
      </c>
      <c r="N1214" s="120">
        <f t="shared" si="679"/>
        <v>1.2525966472564114</v>
      </c>
      <c r="O1214" s="113">
        <f t="shared" si="681"/>
        <v>1.25562324</v>
      </c>
      <c r="P1214" s="113">
        <f t="shared" si="663"/>
        <v>14.460204190000001</v>
      </c>
      <c r="Q1214" s="167">
        <f t="shared" si="675"/>
        <v>0</v>
      </c>
      <c r="R1214" s="168">
        <f t="shared" si="672"/>
        <v>0</v>
      </c>
      <c r="S1214" s="113">
        <f t="shared" si="664"/>
        <v>0</v>
      </c>
      <c r="T1214" s="123">
        <f t="shared" si="673"/>
        <v>9.4700000000000006E-2</v>
      </c>
      <c r="U1214" s="121">
        <f t="shared" si="680"/>
        <v>14</v>
      </c>
      <c r="V1214" s="121">
        <v>252</v>
      </c>
      <c r="W1214" s="120">
        <f t="shared" si="665"/>
        <v>1.005039341</v>
      </c>
      <c r="X1214" s="113">
        <f t="shared" si="666"/>
        <v>7.2869890000000007E-2</v>
      </c>
      <c r="Y1214" s="113">
        <f t="shared" si="667"/>
        <v>0</v>
      </c>
      <c r="Z1214" s="126" t="str">
        <f t="shared" si="676"/>
        <v>A+J=</v>
      </c>
      <c r="AA1214" s="118">
        <f t="shared" si="67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68"/>
        <v>45452</v>
      </c>
      <c r="B1215" s="113">
        <f t="shared" si="660"/>
        <v>14.53307408</v>
      </c>
      <c r="C1215" s="183">
        <f t="shared" si="678"/>
        <v>11.516355967591663</v>
      </c>
      <c r="D1215" s="114">
        <f t="shared" si="669"/>
        <v>6869.14</v>
      </c>
      <c r="E1215" s="115">
        <f t="shared" si="682"/>
        <v>6895.24</v>
      </c>
      <c r="F1215" s="116">
        <f t="shared" si="683"/>
        <v>45402</v>
      </c>
      <c r="G1215" s="117">
        <f t="shared" si="661"/>
        <v>3.7996022791790818E-3</v>
      </c>
      <c r="H1215" s="118">
        <f t="shared" si="674"/>
        <v>45463</v>
      </c>
      <c r="I1215" s="118">
        <f t="shared" si="662"/>
        <v>45463</v>
      </c>
      <c r="J1215" s="119">
        <f t="shared" si="670"/>
        <v>22</v>
      </c>
      <c r="K1215" s="119">
        <f t="shared" si="685"/>
        <v>14</v>
      </c>
      <c r="L1215" s="8">
        <f t="shared" si="671"/>
        <v>1.0024162599999999</v>
      </c>
      <c r="M1215" s="120">
        <f t="shared" si="684"/>
        <v>1.0015995499999999</v>
      </c>
      <c r="N1215" s="120">
        <f t="shared" si="679"/>
        <v>1.2525966472564114</v>
      </c>
      <c r="O1215" s="113">
        <f t="shared" si="681"/>
        <v>1.25562324</v>
      </c>
      <c r="P1215" s="113">
        <f t="shared" si="663"/>
        <v>14.460204190000001</v>
      </c>
      <c r="Q1215" s="167">
        <f t="shared" si="675"/>
        <v>0</v>
      </c>
      <c r="R1215" s="168">
        <f t="shared" si="672"/>
        <v>0</v>
      </c>
      <c r="S1215" s="113">
        <f t="shared" si="664"/>
        <v>0</v>
      </c>
      <c r="T1215" s="123">
        <f t="shared" si="673"/>
        <v>9.4700000000000006E-2</v>
      </c>
      <c r="U1215" s="121">
        <f t="shared" si="680"/>
        <v>14</v>
      </c>
      <c r="V1215" s="121">
        <v>252</v>
      </c>
      <c r="W1215" s="120">
        <f t="shared" si="665"/>
        <v>1.005039341</v>
      </c>
      <c r="X1215" s="113">
        <f t="shared" si="666"/>
        <v>7.2869890000000007E-2</v>
      </c>
      <c r="Y1215" s="113">
        <f t="shared" si="667"/>
        <v>0</v>
      </c>
      <c r="Z1215" s="126" t="str">
        <f t="shared" si="676"/>
        <v>A+J=</v>
      </c>
      <c r="AA1215" s="118">
        <f t="shared" si="67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68"/>
        <v>45453</v>
      </c>
      <c r="B1216" s="113">
        <f t="shared" si="660"/>
        <v>14.53307408</v>
      </c>
      <c r="C1216" s="183">
        <f t="shared" si="678"/>
        <v>11.516355967591663</v>
      </c>
      <c r="D1216" s="114">
        <f t="shared" si="669"/>
        <v>6869.14</v>
      </c>
      <c r="E1216" s="115">
        <f t="shared" si="682"/>
        <v>6895.24</v>
      </c>
      <c r="F1216" s="116">
        <f t="shared" si="683"/>
        <v>45402</v>
      </c>
      <c r="G1216" s="117">
        <f t="shared" si="661"/>
        <v>3.7996022791790818E-3</v>
      </c>
      <c r="H1216" s="118">
        <f t="shared" si="674"/>
        <v>45463</v>
      </c>
      <c r="I1216" s="118">
        <f t="shared" si="662"/>
        <v>45463</v>
      </c>
      <c r="J1216" s="119">
        <f t="shared" si="670"/>
        <v>22</v>
      </c>
      <c r="K1216" s="119">
        <f t="shared" si="685"/>
        <v>14</v>
      </c>
      <c r="L1216" s="8">
        <f t="shared" si="671"/>
        <v>1.0024162599999999</v>
      </c>
      <c r="M1216" s="120">
        <f t="shared" si="684"/>
        <v>1.0015995499999999</v>
      </c>
      <c r="N1216" s="120">
        <f t="shared" si="679"/>
        <v>1.2525966472564114</v>
      </c>
      <c r="O1216" s="113">
        <f t="shared" si="681"/>
        <v>1.25562324</v>
      </c>
      <c r="P1216" s="113">
        <f t="shared" si="663"/>
        <v>14.460204190000001</v>
      </c>
      <c r="Q1216" s="167">
        <f t="shared" si="675"/>
        <v>0</v>
      </c>
      <c r="R1216" s="168">
        <f t="shared" si="672"/>
        <v>0</v>
      </c>
      <c r="S1216" s="113">
        <f t="shared" si="664"/>
        <v>0</v>
      </c>
      <c r="T1216" s="123">
        <f t="shared" si="673"/>
        <v>9.4700000000000006E-2</v>
      </c>
      <c r="U1216" s="121">
        <f t="shared" si="680"/>
        <v>14</v>
      </c>
      <c r="V1216" s="121">
        <v>252</v>
      </c>
      <c r="W1216" s="120">
        <f t="shared" si="665"/>
        <v>1.005039341</v>
      </c>
      <c r="X1216" s="113">
        <f t="shared" si="666"/>
        <v>7.2869890000000007E-2</v>
      </c>
      <c r="Y1216" s="113">
        <f t="shared" si="667"/>
        <v>0</v>
      </c>
      <c r="Z1216" s="126" t="str">
        <f t="shared" si="676"/>
        <v>A+J=</v>
      </c>
      <c r="AA1216" s="118">
        <f t="shared" si="67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68"/>
        <v>45454</v>
      </c>
      <c r="B1217" s="113">
        <f t="shared" si="660"/>
        <v>14.540799400000001</v>
      </c>
      <c r="C1217" s="183">
        <f t="shared" si="678"/>
        <v>11.516355967591663</v>
      </c>
      <c r="D1217" s="114">
        <f t="shared" si="669"/>
        <v>6869.14</v>
      </c>
      <c r="E1217" s="115">
        <f t="shared" si="682"/>
        <v>6895.24</v>
      </c>
      <c r="F1217" s="116">
        <f t="shared" si="683"/>
        <v>45402</v>
      </c>
      <c r="G1217" s="117">
        <f t="shared" si="661"/>
        <v>3.7996022791790818E-3</v>
      </c>
      <c r="H1217" s="118">
        <f t="shared" si="674"/>
        <v>45463</v>
      </c>
      <c r="I1217" s="118">
        <f t="shared" si="662"/>
        <v>45463</v>
      </c>
      <c r="J1217" s="119">
        <f t="shared" si="670"/>
        <v>22</v>
      </c>
      <c r="K1217" s="119">
        <f t="shared" si="685"/>
        <v>15</v>
      </c>
      <c r="L1217" s="8">
        <f t="shared" si="671"/>
        <v>1.00258907</v>
      </c>
      <c r="M1217" s="120">
        <f t="shared" si="684"/>
        <v>1.0015995499999999</v>
      </c>
      <c r="N1217" s="120">
        <f t="shared" si="679"/>
        <v>1.2525966472564114</v>
      </c>
      <c r="O1217" s="113">
        <f t="shared" si="681"/>
        <v>1.2558396999999999</v>
      </c>
      <c r="P1217" s="113">
        <f t="shared" si="663"/>
        <v>14.46269702</v>
      </c>
      <c r="Q1217" s="167">
        <f t="shared" si="675"/>
        <v>0</v>
      </c>
      <c r="R1217" s="168">
        <f t="shared" si="672"/>
        <v>0</v>
      </c>
      <c r="S1217" s="113">
        <f t="shared" si="664"/>
        <v>0</v>
      </c>
      <c r="T1217" s="123">
        <f t="shared" si="673"/>
        <v>9.4700000000000006E-2</v>
      </c>
      <c r="U1217" s="121">
        <f t="shared" si="680"/>
        <v>15</v>
      </c>
      <c r="V1217" s="121">
        <v>252</v>
      </c>
      <c r="W1217" s="120">
        <f t="shared" si="665"/>
        <v>1.0054002639999999</v>
      </c>
      <c r="X1217" s="113">
        <f t="shared" si="666"/>
        <v>7.8102379999999999E-2</v>
      </c>
      <c r="Y1217" s="113">
        <f t="shared" si="667"/>
        <v>0</v>
      </c>
      <c r="Z1217" s="126" t="str">
        <f t="shared" si="676"/>
        <v>A+J=</v>
      </c>
      <c r="AA1217" s="118">
        <f t="shared" si="67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68"/>
        <v>45455</v>
      </c>
      <c r="B1218" s="113">
        <f t="shared" si="660"/>
        <v>14.54852885</v>
      </c>
      <c r="C1218" s="183">
        <f t="shared" si="678"/>
        <v>11.516355967591663</v>
      </c>
      <c r="D1218" s="114">
        <f t="shared" si="669"/>
        <v>6869.14</v>
      </c>
      <c r="E1218" s="115">
        <f t="shared" si="682"/>
        <v>6895.24</v>
      </c>
      <c r="F1218" s="116">
        <f t="shared" si="683"/>
        <v>45402</v>
      </c>
      <c r="G1218" s="117">
        <f t="shared" si="661"/>
        <v>3.7996022791790818E-3</v>
      </c>
      <c r="H1218" s="118">
        <f t="shared" si="674"/>
        <v>45463</v>
      </c>
      <c r="I1218" s="118">
        <f t="shared" si="662"/>
        <v>45463</v>
      </c>
      <c r="J1218" s="119">
        <f t="shared" si="670"/>
        <v>22</v>
      </c>
      <c r="K1218" s="119">
        <f t="shared" si="685"/>
        <v>16</v>
      </c>
      <c r="L1218" s="8">
        <f t="shared" si="671"/>
        <v>1.00276191</v>
      </c>
      <c r="M1218" s="120">
        <f t="shared" si="684"/>
        <v>1.0015995499999999</v>
      </c>
      <c r="N1218" s="120">
        <f t="shared" si="679"/>
        <v>1.2525966472564114</v>
      </c>
      <c r="O1218" s="113">
        <f t="shared" si="681"/>
        <v>1.2560562</v>
      </c>
      <c r="P1218" s="113">
        <f t="shared" si="663"/>
        <v>14.465190310000001</v>
      </c>
      <c r="Q1218" s="167">
        <f t="shared" si="675"/>
        <v>0</v>
      </c>
      <c r="R1218" s="168">
        <f t="shared" si="672"/>
        <v>0</v>
      </c>
      <c r="S1218" s="113">
        <f t="shared" si="664"/>
        <v>0</v>
      </c>
      <c r="T1218" s="123">
        <f t="shared" si="673"/>
        <v>9.4700000000000006E-2</v>
      </c>
      <c r="U1218" s="121">
        <f t="shared" si="680"/>
        <v>16</v>
      </c>
      <c r="V1218" s="121">
        <v>252</v>
      </c>
      <c r="W1218" s="120">
        <f t="shared" si="665"/>
        <v>1.0057613169999999</v>
      </c>
      <c r="X1218" s="113">
        <f t="shared" si="666"/>
        <v>8.3338540000000003E-2</v>
      </c>
      <c r="Y1218" s="113">
        <f t="shared" si="667"/>
        <v>0</v>
      </c>
      <c r="Z1218" s="126" t="str">
        <f t="shared" si="676"/>
        <v>A+J=</v>
      </c>
      <c r="AA1218" s="118">
        <f t="shared" si="67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68"/>
        <v>45456</v>
      </c>
      <c r="B1219" s="113">
        <f t="shared" si="660"/>
        <v>14.556262569999999</v>
      </c>
      <c r="C1219" s="183">
        <f t="shared" si="678"/>
        <v>11.516355967591663</v>
      </c>
      <c r="D1219" s="114">
        <f t="shared" si="669"/>
        <v>6869.14</v>
      </c>
      <c r="E1219" s="115">
        <f t="shared" si="682"/>
        <v>6895.24</v>
      </c>
      <c r="F1219" s="116">
        <f t="shared" si="683"/>
        <v>45402</v>
      </c>
      <c r="G1219" s="117">
        <f t="shared" si="661"/>
        <v>3.7996022791790818E-3</v>
      </c>
      <c r="H1219" s="118">
        <f t="shared" si="674"/>
        <v>45463</v>
      </c>
      <c r="I1219" s="118">
        <f t="shared" si="662"/>
        <v>45463</v>
      </c>
      <c r="J1219" s="119">
        <f t="shared" si="670"/>
        <v>22</v>
      </c>
      <c r="K1219" s="119">
        <f t="shared" si="685"/>
        <v>17</v>
      </c>
      <c r="L1219" s="8">
        <f t="shared" si="671"/>
        <v>1.0029347900000001</v>
      </c>
      <c r="M1219" s="120">
        <f t="shared" si="684"/>
        <v>1.0015995499999999</v>
      </c>
      <c r="N1219" s="120">
        <f t="shared" si="679"/>
        <v>1.2525966472564114</v>
      </c>
      <c r="O1219" s="113">
        <f t="shared" si="681"/>
        <v>1.2562727499999999</v>
      </c>
      <c r="P1219" s="113">
        <f t="shared" si="663"/>
        <v>14.467684179999999</v>
      </c>
      <c r="Q1219" s="167">
        <f t="shared" si="675"/>
        <v>0</v>
      </c>
      <c r="R1219" s="168">
        <f t="shared" si="672"/>
        <v>0</v>
      </c>
      <c r="S1219" s="113">
        <f t="shared" si="664"/>
        <v>0</v>
      </c>
      <c r="T1219" s="123">
        <f t="shared" si="673"/>
        <v>9.4700000000000006E-2</v>
      </c>
      <c r="U1219" s="121">
        <f t="shared" si="680"/>
        <v>17</v>
      </c>
      <c r="V1219" s="121">
        <v>252</v>
      </c>
      <c r="W1219" s="120">
        <f t="shared" si="665"/>
        <v>1.0061225</v>
      </c>
      <c r="X1219" s="113">
        <f t="shared" si="666"/>
        <v>8.8578390000000007E-2</v>
      </c>
      <c r="Y1219" s="113">
        <f t="shared" si="667"/>
        <v>0</v>
      </c>
      <c r="Z1219" s="126" t="str">
        <f t="shared" si="676"/>
        <v>A+J=</v>
      </c>
      <c r="AA1219" s="118">
        <f t="shared" si="67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68"/>
        <v>45457</v>
      </c>
      <c r="B1220" s="113">
        <f t="shared" si="660"/>
        <v>14.564000180000001</v>
      </c>
      <c r="C1220" s="183">
        <f t="shared" si="678"/>
        <v>11.516355967591663</v>
      </c>
      <c r="D1220" s="114">
        <f t="shared" si="669"/>
        <v>6869.14</v>
      </c>
      <c r="E1220" s="115">
        <f t="shared" si="682"/>
        <v>6895.24</v>
      </c>
      <c r="F1220" s="116">
        <f t="shared" si="683"/>
        <v>45402</v>
      </c>
      <c r="G1220" s="117">
        <f t="shared" si="661"/>
        <v>3.7996022791790818E-3</v>
      </c>
      <c r="H1220" s="118">
        <f t="shared" si="674"/>
        <v>45463</v>
      </c>
      <c r="I1220" s="118">
        <f t="shared" si="662"/>
        <v>45463</v>
      </c>
      <c r="J1220" s="119">
        <f t="shared" si="670"/>
        <v>22</v>
      </c>
      <c r="K1220" s="119">
        <f t="shared" si="685"/>
        <v>18</v>
      </c>
      <c r="L1220" s="8">
        <f t="shared" si="671"/>
        <v>1.00310769</v>
      </c>
      <c r="M1220" s="120">
        <f t="shared" si="684"/>
        <v>1.0015995499999999</v>
      </c>
      <c r="N1220" s="120">
        <f t="shared" si="679"/>
        <v>1.2525966472564114</v>
      </c>
      <c r="O1220" s="113">
        <f t="shared" si="681"/>
        <v>1.25648932</v>
      </c>
      <c r="P1220" s="113">
        <f t="shared" si="663"/>
        <v>14.47017827</v>
      </c>
      <c r="Q1220" s="167">
        <f t="shared" si="675"/>
        <v>0</v>
      </c>
      <c r="R1220" s="168">
        <f t="shared" si="672"/>
        <v>0</v>
      </c>
      <c r="S1220" s="113">
        <f t="shared" si="664"/>
        <v>0</v>
      </c>
      <c r="T1220" s="123">
        <f t="shared" si="673"/>
        <v>9.4700000000000006E-2</v>
      </c>
      <c r="U1220" s="121">
        <f t="shared" si="680"/>
        <v>18</v>
      </c>
      <c r="V1220" s="121">
        <v>252</v>
      </c>
      <c r="W1220" s="120">
        <f t="shared" si="665"/>
        <v>1.0064838119999999</v>
      </c>
      <c r="X1220" s="113">
        <f t="shared" si="666"/>
        <v>9.3821909999999994E-2</v>
      </c>
      <c r="Y1220" s="113">
        <f t="shared" si="667"/>
        <v>0</v>
      </c>
      <c r="Z1220" s="126" t="str">
        <f t="shared" si="676"/>
        <v>A+J=</v>
      </c>
      <c r="AA1220" s="118">
        <f t="shared" si="67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68"/>
        <v>45458</v>
      </c>
      <c r="B1221" s="113">
        <f t="shared" si="660"/>
        <v>14.571742069999999</v>
      </c>
      <c r="C1221" s="183">
        <f t="shared" si="678"/>
        <v>11.516355967591663</v>
      </c>
      <c r="D1221" s="114">
        <f t="shared" si="669"/>
        <v>6869.14</v>
      </c>
      <c r="E1221" s="115">
        <f t="shared" si="682"/>
        <v>6895.24</v>
      </c>
      <c r="F1221" s="116">
        <f t="shared" si="683"/>
        <v>45402</v>
      </c>
      <c r="G1221" s="117">
        <f t="shared" si="661"/>
        <v>3.7996022791790818E-3</v>
      </c>
      <c r="H1221" s="118">
        <f t="shared" si="674"/>
        <v>45463</v>
      </c>
      <c r="I1221" s="118">
        <f t="shared" si="662"/>
        <v>45463</v>
      </c>
      <c r="J1221" s="119">
        <f t="shared" si="670"/>
        <v>22</v>
      </c>
      <c r="K1221" s="119">
        <f t="shared" si="685"/>
        <v>19</v>
      </c>
      <c r="L1221" s="8">
        <f t="shared" si="671"/>
        <v>1.00328062</v>
      </c>
      <c r="M1221" s="120">
        <f t="shared" si="684"/>
        <v>1.0015995499999999</v>
      </c>
      <c r="N1221" s="120">
        <f t="shared" si="679"/>
        <v>1.2525966472564114</v>
      </c>
      <c r="O1221" s="113">
        <f t="shared" si="681"/>
        <v>1.25670594</v>
      </c>
      <c r="P1221" s="113">
        <f t="shared" si="663"/>
        <v>14.47267295</v>
      </c>
      <c r="Q1221" s="167">
        <f t="shared" si="675"/>
        <v>0</v>
      </c>
      <c r="R1221" s="168">
        <f t="shared" si="672"/>
        <v>0</v>
      </c>
      <c r="S1221" s="113">
        <f t="shared" si="664"/>
        <v>0</v>
      </c>
      <c r="T1221" s="123">
        <f t="shared" si="673"/>
        <v>9.4700000000000006E-2</v>
      </c>
      <c r="U1221" s="121">
        <f t="shared" si="680"/>
        <v>19</v>
      </c>
      <c r="V1221" s="121">
        <v>252</v>
      </c>
      <c r="W1221" s="120">
        <f t="shared" si="665"/>
        <v>1.0068452539999999</v>
      </c>
      <c r="X1221" s="113">
        <f t="shared" si="666"/>
        <v>9.9069119999999997E-2</v>
      </c>
      <c r="Y1221" s="113">
        <f t="shared" si="667"/>
        <v>0</v>
      </c>
      <c r="Z1221" s="126" t="str">
        <f t="shared" si="676"/>
        <v>A+J=</v>
      </c>
      <c r="AA1221" s="118">
        <f t="shared" si="67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68"/>
        <v>45459</v>
      </c>
      <c r="B1222" s="113">
        <f t="shared" si="660"/>
        <v>14.571742069999999</v>
      </c>
      <c r="C1222" s="183">
        <f t="shared" si="678"/>
        <v>11.516355967591663</v>
      </c>
      <c r="D1222" s="114">
        <f t="shared" si="669"/>
        <v>6869.14</v>
      </c>
      <c r="E1222" s="115">
        <f t="shared" si="682"/>
        <v>6895.24</v>
      </c>
      <c r="F1222" s="116">
        <f t="shared" si="683"/>
        <v>45402</v>
      </c>
      <c r="G1222" s="117">
        <f t="shared" si="661"/>
        <v>3.7996022791790818E-3</v>
      </c>
      <c r="H1222" s="118">
        <f t="shared" si="674"/>
        <v>45463</v>
      </c>
      <c r="I1222" s="118">
        <f t="shared" si="662"/>
        <v>45463</v>
      </c>
      <c r="J1222" s="119">
        <f t="shared" si="670"/>
        <v>22</v>
      </c>
      <c r="K1222" s="119">
        <f t="shared" si="685"/>
        <v>19</v>
      </c>
      <c r="L1222" s="8">
        <f t="shared" si="671"/>
        <v>1.00328062</v>
      </c>
      <c r="M1222" s="120">
        <f t="shared" si="684"/>
        <v>1.0015995499999999</v>
      </c>
      <c r="N1222" s="120">
        <f t="shared" si="679"/>
        <v>1.2525966472564114</v>
      </c>
      <c r="O1222" s="113">
        <f t="shared" si="681"/>
        <v>1.25670594</v>
      </c>
      <c r="P1222" s="113">
        <f t="shared" si="663"/>
        <v>14.47267295</v>
      </c>
      <c r="Q1222" s="167">
        <f t="shared" si="675"/>
        <v>0</v>
      </c>
      <c r="R1222" s="168">
        <f t="shared" si="672"/>
        <v>0</v>
      </c>
      <c r="S1222" s="113">
        <f t="shared" si="664"/>
        <v>0</v>
      </c>
      <c r="T1222" s="123">
        <f t="shared" si="673"/>
        <v>9.4700000000000006E-2</v>
      </c>
      <c r="U1222" s="121">
        <f t="shared" si="680"/>
        <v>19</v>
      </c>
      <c r="V1222" s="121">
        <v>252</v>
      </c>
      <c r="W1222" s="120">
        <f t="shared" si="665"/>
        <v>1.0068452539999999</v>
      </c>
      <c r="X1222" s="113">
        <f t="shared" si="666"/>
        <v>9.9069119999999997E-2</v>
      </c>
      <c r="Y1222" s="113">
        <f t="shared" si="667"/>
        <v>0</v>
      </c>
      <c r="Z1222" s="126" t="str">
        <f t="shared" si="676"/>
        <v>A+J=</v>
      </c>
      <c r="AA1222" s="118">
        <f t="shared" si="67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68"/>
        <v>45460</v>
      </c>
      <c r="B1223" s="113">
        <f t="shared" si="660"/>
        <v>14.571742069999999</v>
      </c>
      <c r="C1223" s="183">
        <f t="shared" si="678"/>
        <v>11.516355967591663</v>
      </c>
      <c r="D1223" s="114">
        <f t="shared" si="669"/>
        <v>6869.14</v>
      </c>
      <c r="E1223" s="115">
        <f t="shared" si="682"/>
        <v>6895.24</v>
      </c>
      <c r="F1223" s="116">
        <f t="shared" si="683"/>
        <v>45402</v>
      </c>
      <c r="G1223" s="117">
        <f t="shared" si="661"/>
        <v>3.7996022791790818E-3</v>
      </c>
      <c r="H1223" s="118">
        <f t="shared" si="674"/>
        <v>45463</v>
      </c>
      <c r="I1223" s="118">
        <f t="shared" si="662"/>
        <v>45463</v>
      </c>
      <c r="J1223" s="119">
        <f t="shared" si="670"/>
        <v>22</v>
      </c>
      <c r="K1223" s="119">
        <f t="shared" si="685"/>
        <v>19</v>
      </c>
      <c r="L1223" s="8">
        <f t="shared" si="671"/>
        <v>1.00328062</v>
      </c>
      <c r="M1223" s="120">
        <f t="shared" si="684"/>
        <v>1.0015995499999999</v>
      </c>
      <c r="N1223" s="120">
        <f t="shared" si="679"/>
        <v>1.2525966472564114</v>
      </c>
      <c r="O1223" s="113">
        <f t="shared" si="681"/>
        <v>1.25670594</v>
      </c>
      <c r="P1223" s="113">
        <f t="shared" si="663"/>
        <v>14.47267295</v>
      </c>
      <c r="Q1223" s="167">
        <f t="shared" si="675"/>
        <v>0</v>
      </c>
      <c r="R1223" s="168">
        <f t="shared" si="672"/>
        <v>0</v>
      </c>
      <c r="S1223" s="113">
        <f t="shared" si="664"/>
        <v>0</v>
      </c>
      <c r="T1223" s="123">
        <f t="shared" si="673"/>
        <v>9.4700000000000006E-2</v>
      </c>
      <c r="U1223" s="121">
        <f t="shared" si="680"/>
        <v>19</v>
      </c>
      <c r="V1223" s="121">
        <v>252</v>
      </c>
      <c r="W1223" s="120">
        <f t="shared" si="665"/>
        <v>1.0068452539999999</v>
      </c>
      <c r="X1223" s="113">
        <f t="shared" si="666"/>
        <v>9.9069119999999997E-2</v>
      </c>
      <c r="Y1223" s="113">
        <f t="shared" si="667"/>
        <v>0</v>
      </c>
      <c r="Z1223" s="126" t="str">
        <f t="shared" si="676"/>
        <v>A+J=</v>
      </c>
      <c r="AA1223" s="118">
        <f t="shared" si="67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68"/>
        <v>45461</v>
      </c>
      <c r="B1224" s="113">
        <f t="shared" si="660"/>
        <v>14.57948785</v>
      </c>
      <c r="C1224" s="183">
        <f t="shared" si="678"/>
        <v>11.516355967591663</v>
      </c>
      <c r="D1224" s="114">
        <f t="shared" si="669"/>
        <v>6869.14</v>
      </c>
      <c r="E1224" s="115">
        <f t="shared" si="682"/>
        <v>6895.24</v>
      </c>
      <c r="F1224" s="116">
        <f t="shared" si="683"/>
        <v>45402</v>
      </c>
      <c r="G1224" s="117">
        <f t="shared" si="661"/>
        <v>3.7996022791790818E-3</v>
      </c>
      <c r="H1224" s="118">
        <f t="shared" si="674"/>
        <v>45463</v>
      </c>
      <c r="I1224" s="118">
        <f t="shared" si="662"/>
        <v>45463</v>
      </c>
      <c r="J1224" s="119">
        <f t="shared" si="670"/>
        <v>22</v>
      </c>
      <c r="K1224" s="119">
        <f t="shared" si="685"/>
        <v>20</v>
      </c>
      <c r="L1224" s="8">
        <f t="shared" si="671"/>
        <v>1.00345358</v>
      </c>
      <c r="M1224" s="120">
        <f t="shared" si="684"/>
        <v>1.0015995499999999</v>
      </c>
      <c r="N1224" s="120">
        <f t="shared" si="679"/>
        <v>1.2525966472564114</v>
      </c>
      <c r="O1224" s="113">
        <f t="shared" si="681"/>
        <v>1.2569225799999999</v>
      </c>
      <c r="P1224" s="113">
        <f t="shared" si="663"/>
        <v>14.47516785</v>
      </c>
      <c r="Q1224" s="167">
        <f t="shared" si="675"/>
        <v>0</v>
      </c>
      <c r="R1224" s="168">
        <f t="shared" si="672"/>
        <v>0</v>
      </c>
      <c r="S1224" s="113">
        <f t="shared" si="664"/>
        <v>0</v>
      </c>
      <c r="T1224" s="123">
        <f t="shared" si="673"/>
        <v>9.4700000000000006E-2</v>
      </c>
      <c r="U1224" s="121">
        <f t="shared" si="680"/>
        <v>20</v>
      </c>
      <c r="V1224" s="121">
        <v>252</v>
      </c>
      <c r="W1224" s="120">
        <f t="shared" si="665"/>
        <v>1.0072068249999999</v>
      </c>
      <c r="X1224" s="113">
        <f t="shared" si="666"/>
        <v>0.10432</v>
      </c>
      <c r="Y1224" s="113">
        <f t="shared" si="667"/>
        <v>0</v>
      </c>
      <c r="Z1224" s="126" t="str">
        <f t="shared" si="676"/>
        <v>A+J=</v>
      </c>
      <c r="AA1224" s="118">
        <f t="shared" si="67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68"/>
        <v>45462</v>
      </c>
      <c r="B1225" s="113">
        <f t="shared" si="660"/>
        <v>14.587238020000001</v>
      </c>
      <c r="C1225" s="183">
        <f t="shared" si="678"/>
        <v>11.516355967591663</v>
      </c>
      <c r="D1225" s="114">
        <f t="shared" si="669"/>
        <v>6869.14</v>
      </c>
      <c r="E1225" s="115">
        <f t="shared" si="682"/>
        <v>6895.24</v>
      </c>
      <c r="F1225" s="116">
        <f t="shared" si="683"/>
        <v>45402</v>
      </c>
      <c r="G1225" s="117">
        <f t="shared" si="661"/>
        <v>3.7996022791790818E-3</v>
      </c>
      <c r="H1225" s="118">
        <f t="shared" si="674"/>
        <v>45463</v>
      </c>
      <c r="I1225" s="118">
        <f t="shared" si="662"/>
        <v>45463</v>
      </c>
      <c r="J1225" s="119">
        <f t="shared" si="670"/>
        <v>22</v>
      </c>
      <c r="K1225" s="119">
        <f t="shared" si="685"/>
        <v>21</v>
      </c>
      <c r="L1225" s="8">
        <f t="shared" si="671"/>
        <v>1.0036265799999999</v>
      </c>
      <c r="M1225" s="120">
        <f t="shared" si="684"/>
        <v>1.0015995499999999</v>
      </c>
      <c r="N1225" s="120">
        <f t="shared" si="679"/>
        <v>1.2525966472564114</v>
      </c>
      <c r="O1225" s="113">
        <f t="shared" si="681"/>
        <v>1.2571392800000001</v>
      </c>
      <c r="P1225" s="113">
        <f t="shared" si="663"/>
        <v>14.477663440000001</v>
      </c>
      <c r="Q1225" s="167">
        <f t="shared" si="675"/>
        <v>0</v>
      </c>
      <c r="R1225" s="168">
        <f t="shared" si="672"/>
        <v>0</v>
      </c>
      <c r="S1225" s="113">
        <f t="shared" si="664"/>
        <v>0</v>
      </c>
      <c r="T1225" s="123">
        <f t="shared" si="673"/>
        <v>9.4700000000000006E-2</v>
      </c>
      <c r="U1225" s="121">
        <f t="shared" si="680"/>
        <v>21</v>
      </c>
      <c r="V1225" s="121">
        <v>252</v>
      </c>
      <c r="W1225" s="120">
        <f t="shared" si="665"/>
        <v>1.0075685270000001</v>
      </c>
      <c r="X1225" s="113">
        <f t="shared" si="666"/>
        <v>0.10957458</v>
      </c>
      <c r="Y1225" s="113">
        <f t="shared" si="667"/>
        <v>0</v>
      </c>
      <c r="Z1225" s="126" t="str">
        <f t="shared" si="676"/>
        <v>A+J=</v>
      </c>
      <c r="AA1225" s="118">
        <f t="shared" si="67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68"/>
        <v>45463</v>
      </c>
      <c r="B1226" s="113">
        <f t="shared" ref="B1226:B1289" si="686">(P1226+X1226)</f>
        <v>14.59499222</v>
      </c>
      <c r="C1226" s="183">
        <f t="shared" si="678"/>
        <v>11.516355967591663</v>
      </c>
      <c r="D1226" s="114">
        <f t="shared" si="669"/>
        <v>6869.14</v>
      </c>
      <c r="E1226" s="115">
        <f t="shared" si="682"/>
        <v>6895.24</v>
      </c>
      <c r="F1226" s="116">
        <f t="shared" si="683"/>
        <v>45402</v>
      </c>
      <c r="G1226" s="117">
        <f t="shared" ref="G1226:G1289" si="687">(E1226/D1226)-1</f>
        <v>3.7996022791790818E-3</v>
      </c>
      <c r="H1226" s="118">
        <f t="shared" si="674"/>
        <v>45495</v>
      </c>
      <c r="I1226" s="118">
        <f t="shared" ref="I1226:I1289" si="688">IF(A1226&gt;I1225,H1226,I1225)</f>
        <v>45463</v>
      </c>
      <c r="J1226" s="119">
        <f t="shared" si="670"/>
        <v>22</v>
      </c>
      <c r="K1226" s="119">
        <f t="shared" si="685"/>
        <v>22</v>
      </c>
      <c r="L1226" s="8">
        <f t="shared" si="671"/>
        <v>1.0037996</v>
      </c>
      <c r="M1226" s="120">
        <f t="shared" si="684"/>
        <v>1.0015995499999999</v>
      </c>
      <c r="N1226" s="120">
        <f t="shared" si="679"/>
        <v>1.2525966472564114</v>
      </c>
      <c r="O1226" s="113">
        <f t="shared" si="681"/>
        <v>1.2573560100000001</v>
      </c>
      <c r="P1226" s="113">
        <f t="shared" ref="P1226:P1289" si="689">TRUNC(C1226*O1226,8)</f>
        <v>14.48015938</v>
      </c>
      <c r="Q1226" s="167">
        <f t="shared" si="675"/>
        <v>40</v>
      </c>
      <c r="R1226" s="168">
        <f t="shared" si="672"/>
        <v>0.50328300000000004</v>
      </c>
      <c r="S1226" s="113">
        <f t="shared" ref="S1226:S1289" si="690">IF(R1226&gt;0,TRUNC(R1226*P1226,8),0)</f>
        <v>7.2876180499999998</v>
      </c>
      <c r="T1226" s="123">
        <f t="shared" si="673"/>
        <v>9.4700000000000006E-2</v>
      </c>
      <c r="U1226" s="121">
        <f t="shared" si="680"/>
        <v>22</v>
      </c>
      <c r="V1226" s="121">
        <v>252</v>
      </c>
      <c r="W1226" s="120">
        <f t="shared" ref="W1226:W1289" si="691">ROUND((1+T1226)^TRUNC((U1226/V1226),9),9)</f>
        <v>1.0079303580000001</v>
      </c>
      <c r="X1226" s="113">
        <f t="shared" ref="X1226:X1289" si="692">TRUNC((P1226*(W1226-1)),8)</f>
        <v>0.11483284000000001</v>
      </c>
      <c r="Y1226" s="113">
        <f t="shared" ref="Y1226:Y1289" si="693">IF(Q1226&gt;0,S1226+X1226,0)</f>
        <v>7.4024508899999999</v>
      </c>
      <c r="Z1226" s="126" t="str">
        <f t="shared" si="676"/>
        <v>A+J=</v>
      </c>
      <c r="AA1226" s="118">
        <f t="shared" si="67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94">(A1226+1)</f>
        <v>45464</v>
      </c>
      <c r="B1227" s="113">
        <f t="shared" si="686"/>
        <v>7.1966254300000001</v>
      </c>
      <c r="C1227" s="183">
        <f t="shared" si="678"/>
        <v>5.7203697933974507</v>
      </c>
      <c r="D1227" s="114">
        <f t="shared" ref="D1227:D1290" si="695">IF(E1227=E1226,D1226,E1226)</f>
        <v>6895.24</v>
      </c>
      <c r="E1227" s="115">
        <f t="shared" si="682"/>
        <v>6926.96</v>
      </c>
      <c r="F1227" s="116">
        <f t="shared" si="683"/>
        <v>45432</v>
      </c>
      <c r="G1227" s="117">
        <f t="shared" si="687"/>
        <v>4.600274972299756E-3</v>
      </c>
      <c r="H1227" s="118">
        <f t="shared" si="674"/>
        <v>45495</v>
      </c>
      <c r="I1227" s="118">
        <f t="shared" si="688"/>
        <v>45495</v>
      </c>
      <c r="J1227" s="119">
        <f t="shared" ref="J1227:J1290" si="696">IF(I1227=I1226,J1226,NETWORKDAYS(I1226,I1227,$AD$148:$AD$502)-1)</f>
        <v>22</v>
      </c>
      <c r="K1227" s="119">
        <f t="shared" si="685"/>
        <v>1</v>
      </c>
      <c r="L1227" s="8">
        <f t="shared" ref="L1227:L1290" si="697">IF(E1227&lt;D1227,1,TRUNC((E1227/D1227)^TRUNC((K1227/J1227),9),8))</f>
        <v>1.0002086400000001</v>
      </c>
      <c r="M1227" s="120">
        <f t="shared" si="684"/>
        <v>1.0037996</v>
      </c>
      <c r="N1227" s="120">
        <f t="shared" si="679"/>
        <v>1.257356013477327</v>
      </c>
      <c r="O1227" s="113">
        <f t="shared" si="681"/>
        <v>1.2576183400000001</v>
      </c>
      <c r="P1227" s="113">
        <f t="shared" si="689"/>
        <v>7.1940419599999998</v>
      </c>
      <c r="Q1227" s="167">
        <f t="shared" si="675"/>
        <v>0</v>
      </c>
      <c r="R1227" s="168">
        <f t="shared" ref="R1227:R1290" si="698">IF(Q1227&gt;0,VLOOKUP($A1227,$AD$10:$AI$140,6),0)</f>
        <v>0</v>
      </c>
      <c r="S1227" s="113">
        <f t="shared" si="690"/>
        <v>0</v>
      </c>
      <c r="T1227" s="123">
        <f t="shared" ref="T1227:T1290" si="699">(T1226)</f>
        <v>9.4700000000000006E-2</v>
      </c>
      <c r="U1227" s="121">
        <f t="shared" si="680"/>
        <v>1</v>
      </c>
      <c r="V1227" s="121">
        <v>252</v>
      </c>
      <c r="W1227" s="120">
        <f t="shared" si="691"/>
        <v>1.000359113</v>
      </c>
      <c r="X1227" s="113">
        <f t="shared" si="692"/>
        <v>2.58347E-3</v>
      </c>
      <c r="Y1227" s="113">
        <f t="shared" si="693"/>
        <v>0</v>
      </c>
      <c r="Z1227" s="126" t="str">
        <f t="shared" si="676"/>
        <v>A+J=</v>
      </c>
      <c r="AA1227" s="118">
        <f t="shared" si="67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94"/>
        <v>45465</v>
      </c>
      <c r="B1228" s="113">
        <f t="shared" si="686"/>
        <v>7.2007119399999997</v>
      </c>
      <c r="C1228" s="183">
        <f t="shared" si="678"/>
        <v>5.7203697933974507</v>
      </c>
      <c r="D1228" s="114">
        <f t="shared" si="695"/>
        <v>6895.24</v>
      </c>
      <c r="E1228" s="115">
        <f t="shared" si="682"/>
        <v>6926.96</v>
      </c>
      <c r="F1228" s="116">
        <f t="shared" si="683"/>
        <v>45432</v>
      </c>
      <c r="G1228" s="117">
        <f t="shared" si="687"/>
        <v>4.600274972299756E-3</v>
      </c>
      <c r="H1228" s="118">
        <f t="shared" ref="H1228:H1291" si="700">IF(DAY(A1228)=H$9,VLOOKUP(A1228,AH$118:AN$450,4),H1227)</f>
        <v>45495</v>
      </c>
      <c r="I1228" s="118">
        <f t="shared" si="688"/>
        <v>45495</v>
      </c>
      <c r="J1228" s="119">
        <f t="shared" si="696"/>
        <v>22</v>
      </c>
      <c r="K1228" s="119">
        <f t="shared" si="685"/>
        <v>2</v>
      </c>
      <c r="L1228" s="8">
        <f t="shared" si="697"/>
        <v>1.0004173300000001</v>
      </c>
      <c r="M1228" s="120">
        <f t="shared" si="684"/>
        <v>1.0037996</v>
      </c>
      <c r="N1228" s="120">
        <f t="shared" si="679"/>
        <v>1.257356013477327</v>
      </c>
      <c r="O1228" s="113">
        <f t="shared" si="681"/>
        <v>1.2578807400000001</v>
      </c>
      <c r="P1228" s="113">
        <f t="shared" si="689"/>
        <v>7.1955429799999999</v>
      </c>
      <c r="Q1228" s="167">
        <f t="shared" ref="Q1228:Q1291" si="701">IF(VLOOKUP(A1228,AD$10:AK$140,8)=VLOOKUP(A1227,AD$10:AK$140,8),0,VLOOKUP(A1228,AD$10:AK$140,8))</f>
        <v>0</v>
      </c>
      <c r="R1228" s="168">
        <f t="shared" si="698"/>
        <v>0</v>
      </c>
      <c r="S1228" s="113">
        <f t="shared" si="690"/>
        <v>0</v>
      </c>
      <c r="T1228" s="123">
        <f t="shared" si="699"/>
        <v>9.4700000000000006E-2</v>
      </c>
      <c r="U1228" s="121">
        <f t="shared" si="680"/>
        <v>2</v>
      </c>
      <c r="V1228" s="121">
        <v>252</v>
      </c>
      <c r="W1228" s="120">
        <f t="shared" si="691"/>
        <v>1.0007183559999999</v>
      </c>
      <c r="X1228" s="113">
        <f t="shared" si="692"/>
        <v>5.1689600000000002E-3</v>
      </c>
      <c r="Y1228" s="113">
        <f t="shared" si="693"/>
        <v>0</v>
      </c>
      <c r="Z1228" s="126" t="str">
        <f t="shared" ref="Z1228:Z1291" si="702">IF($Q1227&gt;0,VLOOKUP($A1227,$AD$10:$AM$140,9),Z1227)</f>
        <v>A+J=</v>
      </c>
      <c r="AA1228" s="118">
        <f t="shared" ref="AA1228:AA1291" si="70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94"/>
        <v>45466</v>
      </c>
      <c r="B1229" s="113">
        <f t="shared" si="686"/>
        <v>7.2007119399999997</v>
      </c>
      <c r="C1229" s="183">
        <f t="shared" si="678"/>
        <v>5.7203697933974507</v>
      </c>
      <c r="D1229" s="114">
        <f t="shared" si="695"/>
        <v>6895.24</v>
      </c>
      <c r="E1229" s="115">
        <f t="shared" si="682"/>
        <v>6926.96</v>
      </c>
      <c r="F1229" s="116">
        <f t="shared" si="683"/>
        <v>45432</v>
      </c>
      <c r="G1229" s="117">
        <f t="shared" si="687"/>
        <v>4.600274972299756E-3</v>
      </c>
      <c r="H1229" s="118">
        <f t="shared" si="700"/>
        <v>45495</v>
      </c>
      <c r="I1229" s="118">
        <f t="shared" si="688"/>
        <v>45495</v>
      </c>
      <c r="J1229" s="119">
        <f t="shared" si="696"/>
        <v>22</v>
      </c>
      <c r="K1229" s="119">
        <f t="shared" si="685"/>
        <v>2</v>
      </c>
      <c r="L1229" s="8">
        <f t="shared" si="697"/>
        <v>1.0004173300000001</v>
      </c>
      <c r="M1229" s="120">
        <f t="shared" si="684"/>
        <v>1.0037996</v>
      </c>
      <c r="N1229" s="120">
        <f t="shared" si="679"/>
        <v>1.257356013477327</v>
      </c>
      <c r="O1229" s="113">
        <f t="shared" si="681"/>
        <v>1.2578807400000001</v>
      </c>
      <c r="P1229" s="113">
        <f t="shared" si="689"/>
        <v>7.1955429799999999</v>
      </c>
      <c r="Q1229" s="167">
        <f t="shared" si="701"/>
        <v>0</v>
      </c>
      <c r="R1229" s="168">
        <f t="shared" si="698"/>
        <v>0</v>
      </c>
      <c r="S1229" s="113">
        <f t="shared" si="690"/>
        <v>0</v>
      </c>
      <c r="T1229" s="123">
        <f t="shared" si="699"/>
        <v>9.4700000000000006E-2</v>
      </c>
      <c r="U1229" s="121">
        <f t="shared" si="680"/>
        <v>2</v>
      </c>
      <c r="V1229" s="121">
        <v>252</v>
      </c>
      <c r="W1229" s="120">
        <f t="shared" si="691"/>
        <v>1.0007183559999999</v>
      </c>
      <c r="X1229" s="113">
        <f t="shared" si="692"/>
        <v>5.1689600000000002E-3</v>
      </c>
      <c r="Y1229" s="113">
        <f t="shared" si="693"/>
        <v>0</v>
      </c>
      <c r="Z1229" s="126" t="str">
        <f t="shared" si="702"/>
        <v>A+J=</v>
      </c>
      <c r="AA1229" s="118">
        <f t="shared" si="70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94"/>
        <v>45467</v>
      </c>
      <c r="B1230" s="113">
        <f t="shared" si="686"/>
        <v>7.2007119399999997</v>
      </c>
      <c r="C1230" s="183">
        <f t="shared" si="678"/>
        <v>5.7203697933974507</v>
      </c>
      <c r="D1230" s="114">
        <f t="shared" si="695"/>
        <v>6895.24</v>
      </c>
      <c r="E1230" s="115">
        <f t="shared" si="682"/>
        <v>6926.96</v>
      </c>
      <c r="F1230" s="116">
        <f t="shared" si="683"/>
        <v>45432</v>
      </c>
      <c r="G1230" s="117">
        <f t="shared" si="687"/>
        <v>4.600274972299756E-3</v>
      </c>
      <c r="H1230" s="118">
        <f t="shared" si="700"/>
        <v>45495</v>
      </c>
      <c r="I1230" s="118">
        <f t="shared" si="688"/>
        <v>45495</v>
      </c>
      <c r="J1230" s="119">
        <f t="shared" si="696"/>
        <v>22</v>
      </c>
      <c r="K1230" s="119">
        <f t="shared" si="685"/>
        <v>2</v>
      </c>
      <c r="L1230" s="8">
        <f t="shared" si="697"/>
        <v>1.0004173300000001</v>
      </c>
      <c r="M1230" s="120">
        <f t="shared" si="684"/>
        <v>1.0037996</v>
      </c>
      <c r="N1230" s="120">
        <f t="shared" si="679"/>
        <v>1.257356013477327</v>
      </c>
      <c r="O1230" s="113">
        <f t="shared" si="681"/>
        <v>1.2578807400000001</v>
      </c>
      <c r="P1230" s="113">
        <f t="shared" si="689"/>
        <v>7.1955429799999999</v>
      </c>
      <c r="Q1230" s="167">
        <f t="shared" si="701"/>
        <v>0</v>
      </c>
      <c r="R1230" s="168">
        <f t="shared" si="698"/>
        <v>0</v>
      </c>
      <c r="S1230" s="113">
        <f t="shared" si="690"/>
        <v>0</v>
      </c>
      <c r="T1230" s="123">
        <f t="shared" si="699"/>
        <v>9.4700000000000006E-2</v>
      </c>
      <c r="U1230" s="121">
        <f t="shared" si="680"/>
        <v>2</v>
      </c>
      <c r="V1230" s="121">
        <v>252</v>
      </c>
      <c r="W1230" s="120">
        <f t="shared" si="691"/>
        <v>1.0007183559999999</v>
      </c>
      <c r="X1230" s="113">
        <f t="shared" si="692"/>
        <v>5.1689600000000002E-3</v>
      </c>
      <c r="Y1230" s="113">
        <f t="shared" si="693"/>
        <v>0</v>
      </c>
      <c r="Z1230" s="126" t="str">
        <f t="shared" si="702"/>
        <v>A+J=</v>
      </c>
      <c r="AA1230" s="118">
        <f t="shared" si="70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94"/>
        <v>45468</v>
      </c>
      <c r="B1231" s="113">
        <f t="shared" si="686"/>
        <v>7.2048007299999997</v>
      </c>
      <c r="C1231" s="183">
        <f t="shared" ref="C1231:C1294" si="704">C1230-(S1230/O1230)</f>
        <v>5.7203697933974507</v>
      </c>
      <c r="D1231" s="114">
        <f t="shared" si="695"/>
        <v>6895.24</v>
      </c>
      <c r="E1231" s="115">
        <f t="shared" si="682"/>
        <v>6926.96</v>
      </c>
      <c r="F1231" s="116">
        <f t="shared" si="683"/>
        <v>45432</v>
      </c>
      <c r="G1231" s="117">
        <f t="shared" si="687"/>
        <v>4.600274972299756E-3</v>
      </c>
      <c r="H1231" s="118">
        <f t="shared" si="700"/>
        <v>45495</v>
      </c>
      <c r="I1231" s="118">
        <f t="shared" si="688"/>
        <v>45495</v>
      </c>
      <c r="J1231" s="119">
        <f t="shared" si="696"/>
        <v>22</v>
      </c>
      <c r="K1231" s="119">
        <f t="shared" si="685"/>
        <v>3</v>
      </c>
      <c r="L1231" s="8">
        <f t="shared" si="697"/>
        <v>1.0006260600000001</v>
      </c>
      <c r="M1231" s="120">
        <f t="shared" si="684"/>
        <v>1.0037996</v>
      </c>
      <c r="N1231" s="120">
        <f t="shared" si="679"/>
        <v>1.257356013477327</v>
      </c>
      <c r="O1231" s="113">
        <f t="shared" si="681"/>
        <v>1.25814319</v>
      </c>
      <c r="P1231" s="113">
        <f t="shared" si="689"/>
        <v>7.19704429</v>
      </c>
      <c r="Q1231" s="167">
        <f t="shared" si="701"/>
        <v>0</v>
      </c>
      <c r="R1231" s="168">
        <f t="shared" si="698"/>
        <v>0</v>
      </c>
      <c r="S1231" s="113">
        <f t="shared" si="690"/>
        <v>0</v>
      </c>
      <c r="T1231" s="123">
        <f t="shared" si="699"/>
        <v>9.4700000000000006E-2</v>
      </c>
      <c r="U1231" s="121">
        <f t="shared" si="680"/>
        <v>3</v>
      </c>
      <c r="V1231" s="121">
        <v>252</v>
      </c>
      <c r="W1231" s="120">
        <f t="shared" si="691"/>
        <v>1.001077727</v>
      </c>
      <c r="X1231" s="113">
        <f t="shared" si="692"/>
        <v>7.7564399999999999E-3</v>
      </c>
      <c r="Y1231" s="113">
        <f t="shared" si="693"/>
        <v>0</v>
      </c>
      <c r="Z1231" s="126" t="str">
        <f t="shared" si="702"/>
        <v>A+J=</v>
      </c>
      <c r="AA1231" s="118">
        <f t="shared" si="70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94"/>
        <v>45469</v>
      </c>
      <c r="B1232" s="113">
        <f t="shared" si="686"/>
        <v>7.2088918999999994</v>
      </c>
      <c r="C1232" s="183">
        <f t="shared" si="704"/>
        <v>5.7203697933974507</v>
      </c>
      <c r="D1232" s="114">
        <f t="shared" si="695"/>
        <v>6895.24</v>
      </c>
      <c r="E1232" s="115">
        <f t="shared" si="682"/>
        <v>6926.96</v>
      </c>
      <c r="F1232" s="116">
        <f t="shared" si="683"/>
        <v>45432</v>
      </c>
      <c r="G1232" s="117">
        <f t="shared" si="687"/>
        <v>4.600274972299756E-3</v>
      </c>
      <c r="H1232" s="118">
        <f t="shared" si="700"/>
        <v>45495</v>
      </c>
      <c r="I1232" s="118">
        <f t="shared" si="688"/>
        <v>45495</v>
      </c>
      <c r="J1232" s="119">
        <f t="shared" si="696"/>
        <v>22</v>
      </c>
      <c r="K1232" s="119">
        <f t="shared" si="685"/>
        <v>4</v>
      </c>
      <c r="L1232" s="8">
        <f t="shared" si="697"/>
        <v>1.00083484</v>
      </c>
      <c r="M1232" s="120">
        <f t="shared" si="684"/>
        <v>1.0037996</v>
      </c>
      <c r="N1232" s="120">
        <f t="shared" si="679"/>
        <v>1.257356013477327</v>
      </c>
      <c r="O1232" s="113">
        <f t="shared" si="681"/>
        <v>1.2584057</v>
      </c>
      <c r="P1232" s="113">
        <f t="shared" si="689"/>
        <v>7.1985459499999997</v>
      </c>
      <c r="Q1232" s="167">
        <f t="shared" si="701"/>
        <v>0</v>
      </c>
      <c r="R1232" s="168">
        <f t="shared" si="698"/>
        <v>0</v>
      </c>
      <c r="S1232" s="113">
        <f t="shared" si="690"/>
        <v>0</v>
      </c>
      <c r="T1232" s="123">
        <f t="shared" si="699"/>
        <v>9.4700000000000006E-2</v>
      </c>
      <c r="U1232" s="121">
        <f t="shared" si="680"/>
        <v>4</v>
      </c>
      <c r="V1232" s="121">
        <v>252</v>
      </c>
      <c r="W1232" s="120">
        <f t="shared" si="691"/>
        <v>1.0014372279999999</v>
      </c>
      <c r="X1232" s="113">
        <f t="shared" si="692"/>
        <v>1.034595E-2</v>
      </c>
      <c r="Y1232" s="113">
        <f t="shared" si="693"/>
        <v>0</v>
      </c>
      <c r="Z1232" s="126" t="str">
        <f t="shared" si="702"/>
        <v>A+J=</v>
      </c>
      <c r="AA1232" s="118">
        <f t="shared" si="70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94"/>
        <v>45470</v>
      </c>
      <c r="B1233" s="113">
        <f t="shared" si="686"/>
        <v>7.2129853399999995</v>
      </c>
      <c r="C1233" s="183">
        <f t="shared" si="704"/>
        <v>5.7203697933974507</v>
      </c>
      <c r="D1233" s="114">
        <f t="shared" si="695"/>
        <v>6895.24</v>
      </c>
      <c r="E1233" s="115">
        <f t="shared" si="682"/>
        <v>6926.96</v>
      </c>
      <c r="F1233" s="116">
        <f t="shared" si="683"/>
        <v>45432</v>
      </c>
      <c r="G1233" s="117">
        <f t="shared" si="687"/>
        <v>4.600274972299756E-3</v>
      </c>
      <c r="H1233" s="118">
        <f t="shared" si="700"/>
        <v>45495</v>
      </c>
      <c r="I1233" s="118">
        <f t="shared" si="688"/>
        <v>45495</v>
      </c>
      <c r="J1233" s="119">
        <f t="shared" si="696"/>
        <v>22</v>
      </c>
      <c r="K1233" s="119">
        <f t="shared" si="685"/>
        <v>5</v>
      </c>
      <c r="L1233" s="8">
        <f t="shared" si="697"/>
        <v>1.0010436599999999</v>
      </c>
      <c r="M1233" s="120">
        <f t="shared" si="684"/>
        <v>1.0037996</v>
      </c>
      <c r="N1233" s="120">
        <f t="shared" si="679"/>
        <v>1.257356013477327</v>
      </c>
      <c r="O1233" s="113">
        <f t="shared" si="681"/>
        <v>1.2586682600000001</v>
      </c>
      <c r="P1233" s="113">
        <f t="shared" si="689"/>
        <v>7.2000478899999996</v>
      </c>
      <c r="Q1233" s="167">
        <f t="shared" si="701"/>
        <v>0</v>
      </c>
      <c r="R1233" s="168">
        <f t="shared" si="698"/>
        <v>0</v>
      </c>
      <c r="S1233" s="113">
        <f t="shared" si="690"/>
        <v>0</v>
      </c>
      <c r="T1233" s="123">
        <f t="shared" si="699"/>
        <v>9.4700000000000006E-2</v>
      </c>
      <c r="U1233" s="121">
        <f t="shared" si="680"/>
        <v>5</v>
      </c>
      <c r="V1233" s="121">
        <v>252</v>
      </c>
      <c r="W1233" s="120">
        <f t="shared" si="691"/>
        <v>1.001796857</v>
      </c>
      <c r="X1233" s="113">
        <f t="shared" si="692"/>
        <v>1.293745E-2</v>
      </c>
      <c r="Y1233" s="113">
        <f t="shared" si="693"/>
        <v>0</v>
      </c>
      <c r="Z1233" s="126" t="str">
        <f t="shared" si="702"/>
        <v>A+J=</v>
      </c>
      <c r="AA1233" s="118">
        <f t="shared" si="70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94"/>
        <v>45471</v>
      </c>
      <c r="B1234" s="113">
        <f t="shared" si="686"/>
        <v>7.2170810900000006</v>
      </c>
      <c r="C1234" s="183">
        <f t="shared" si="704"/>
        <v>5.7203697933974507</v>
      </c>
      <c r="D1234" s="114">
        <f t="shared" si="695"/>
        <v>6895.24</v>
      </c>
      <c r="E1234" s="115">
        <f t="shared" si="682"/>
        <v>6926.96</v>
      </c>
      <c r="F1234" s="116">
        <f t="shared" si="683"/>
        <v>45432</v>
      </c>
      <c r="G1234" s="117">
        <f t="shared" si="687"/>
        <v>4.600274972299756E-3</v>
      </c>
      <c r="H1234" s="118">
        <f t="shared" si="700"/>
        <v>45495</v>
      </c>
      <c r="I1234" s="118">
        <f t="shared" si="688"/>
        <v>45495</v>
      </c>
      <c r="J1234" s="119">
        <f t="shared" si="696"/>
        <v>22</v>
      </c>
      <c r="K1234" s="119">
        <f t="shared" si="685"/>
        <v>6</v>
      </c>
      <c r="L1234" s="8">
        <f t="shared" si="697"/>
        <v>1.00125252</v>
      </c>
      <c r="M1234" s="120">
        <f t="shared" si="684"/>
        <v>1.0037996</v>
      </c>
      <c r="N1234" s="120">
        <f t="shared" si="679"/>
        <v>1.257356013477327</v>
      </c>
      <c r="O1234" s="113">
        <f t="shared" si="681"/>
        <v>1.2589308699999999</v>
      </c>
      <c r="P1234" s="113">
        <f t="shared" si="689"/>
        <v>7.2015501200000003</v>
      </c>
      <c r="Q1234" s="167">
        <f t="shared" si="701"/>
        <v>0</v>
      </c>
      <c r="R1234" s="168">
        <f t="shared" si="698"/>
        <v>0</v>
      </c>
      <c r="S1234" s="113">
        <f t="shared" si="690"/>
        <v>0</v>
      </c>
      <c r="T1234" s="123">
        <f t="shared" si="699"/>
        <v>9.4700000000000006E-2</v>
      </c>
      <c r="U1234" s="121">
        <f t="shared" si="680"/>
        <v>6</v>
      </c>
      <c r="V1234" s="121">
        <v>252</v>
      </c>
      <c r="W1234" s="120">
        <f t="shared" si="691"/>
        <v>1.0021566159999999</v>
      </c>
      <c r="X1234" s="113">
        <f t="shared" si="692"/>
        <v>1.553097E-2</v>
      </c>
      <c r="Y1234" s="113">
        <f t="shared" si="693"/>
        <v>0</v>
      </c>
      <c r="Z1234" s="126" t="str">
        <f t="shared" si="702"/>
        <v>A+J=</v>
      </c>
      <c r="AA1234" s="118">
        <f t="shared" si="70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94"/>
        <v>45472</v>
      </c>
      <c r="B1235" s="113">
        <f t="shared" si="686"/>
        <v>7.2211792500000005</v>
      </c>
      <c r="C1235" s="183">
        <f t="shared" si="704"/>
        <v>5.7203697933974507</v>
      </c>
      <c r="D1235" s="114">
        <f t="shared" si="695"/>
        <v>6895.24</v>
      </c>
      <c r="E1235" s="115">
        <f t="shared" si="682"/>
        <v>6926.96</v>
      </c>
      <c r="F1235" s="116">
        <f t="shared" si="683"/>
        <v>45432</v>
      </c>
      <c r="G1235" s="117">
        <f t="shared" si="687"/>
        <v>4.600274972299756E-3</v>
      </c>
      <c r="H1235" s="118">
        <f t="shared" si="700"/>
        <v>45495</v>
      </c>
      <c r="I1235" s="118">
        <f t="shared" si="688"/>
        <v>45495</v>
      </c>
      <c r="J1235" s="119">
        <f t="shared" si="696"/>
        <v>22</v>
      </c>
      <c r="K1235" s="119">
        <f t="shared" si="685"/>
        <v>7</v>
      </c>
      <c r="L1235" s="8">
        <f t="shared" si="697"/>
        <v>1.00146143</v>
      </c>
      <c r="M1235" s="120">
        <f t="shared" si="684"/>
        <v>1.0037996</v>
      </c>
      <c r="N1235" s="120">
        <f t="shared" si="679"/>
        <v>1.257356013477327</v>
      </c>
      <c r="O1235" s="113">
        <f t="shared" si="681"/>
        <v>1.25919355</v>
      </c>
      <c r="P1235" s="113">
        <f t="shared" si="689"/>
        <v>7.2030527400000004</v>
      </c>
      <c r="Q1235" s="167">
        <f t="shared" si="701"/>
        <v>0</v>
      </c>
      <c r="R1235" s="168">
        <f t="shared" si="698"/>
        <v>0</v>
      </c>
      <c r="S1235" s="113">
        <f t="shared" si="690"/>
        <v>0</v>
      </c>
      <c r="T1235" s="123">
        <f t="shared" si="699"/>
        <v>9.4700000000000006E-2</v>
      </c>
      <c r="U1235" s="121">
        <f t="shared" si="680"/>
        <v>7</v>
      </c>
      <c r="V1235" s="121">
        <v>252</v>
      </c>
      <c r="W1235" s="120">
        <f t="shared" si="691"/>
        <v>1.0025165039999999</v>
      </c>
      <c r="X1235" s="113">
        <f t="shared" si="692"/>
        <v>1.8126509999999998E-2</v>
      </c>
      <c r="Y1235" s="113">
        <f t="shared" si="693"/>
        <v>0</v>
      </c>
      <c r="Z1235" s="126" t="str">
        <f t="shared" si="702"/>
        <v>A+J=</v>
      </c>
      <c r="AA1235" s="118">
        <f t="shared" si="70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94"/>
        <v>45473</v>
      </c>
      <c r="B1236" s="113">
        <f t="shared" si="686"/>
        <v>7.2211792500000005</v>
      </c>
      <c r="C1236" s="183">
        <f t="shared" si="704"/>
        <v>5.7203697933974507</v>
      </c>
      <c r="D1236" s="114">
        <f t="shared" si="695"/>
        <v>6895.24</v>
      </c>
      <c r="E1236" s="115">
        <f t="shared" si="682"/>
        <v>6926.96</v>
      </c>
      <c r="F1236" s="116">
        <f t="shared" si="683"/>
        <v>45432</v>
      </c>
      <c r="G1236" s="117">
        <f t="shared" si="687"/>
        <v>4.600274972299756E-3</v>
      </c>
      <c r="H1236" s="118">
        <f t="shared" si="700"/>
        <v>45495</v>
      </c>
      <c r="I1236" s="118">
        <f t="shared" si="688"/>
        <v>45495</v>
      </c>
      <c r="J1236" s="119">
        <f t="shared" si="696"/>
        <v>22</v>
      </c>
      <c r="K1236" s="119">
        <f t="shared" si="685"/>
        <v>7</v>
      </c>
      <c r="L1236" s="8">
        <f t="shared" si="697"/>
        <v>1.00146143</v>
      </c>
      <c r="M1236" s="120">
        <f t="shared" si="684"/>
        <v>1.0037996</v>
      </c>
      <c r="N1236" s="120">
        <f t="shared" si="679"/>
        <v>1.257356013477327</v>
      </c>
      <c r="O1236" s="113">
        <f t="shared" si="681"/>
        <v>1.25919355</v>
      </c>
      <c r="P1236" s="113">
        <f t="shared" si="689"/>
        <v>7.2030527400000004</v>
      </c>
      <c r="Q1236" s="167">
        <f t="shared" si="701"/>
        <v>0</v>
      </c>
      <c r="R1236" s="168">
        <f t="shared" si="698"/>
        <v>0</v>
      </c>
      <c r="S1236" s="113">
        <f t="shared" si="690"/>
        <v>0</v>
      </c>
      <c r="T1236" s="123">
        <f t="shared" si="699"/>
        <v>9.4700000000000006E-2</v>
      </c>
      <c r="U1236" s="121">
        <f t="shared" si="680"/>
        <v>7</v>
      </c>
      <c r="V1236" s="121">
        <v>252</v>
      </c>
      <c r="W1236" s="120">
        <f t="shared" si="691"/>
        <v>1.0025165039999999</v>
      </c>
      <c r="X1236" s="113">
        <f t="shared" si="692"/>
        <v>1.8126509999999998E-2</v>
      </c>
      <c r="Y1236" s="113">
        <f t="shared" si="693"/>
        <v>0</v>
      </c>
      <c r="Z1236" s="126" t="str">
        <f t="shared" si="702"/>
        <v>A+J=</v>
      </c>
      <c r="AA1236" s="118">
        <f t="shared" si="70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94"/>
        <v>45474</v>
      </c>
      <c r="B1237" s="113">
        <f t="shared" si="686"/>
        <v>7.2211792500000005</v>
      </c>
      <c r="C1237" s="183">
        <f t="shared" si="704"/>
        <v>5.7203697933974507</v>
      </c>
      <c r="D1237" s="114">
        <f t="shared" si="695"/>
        <v>6895.24</v>
      </c>
      <c r="E1237" s="115">
        <f t="shared" si="682"/>
        <v>6926.96</v>
      </c>
      <c r="F1237" s="116">
        <f t="shared" si="683"/>
        <v>45432</v>
      </c>
      <c r="G1237" s="117">
        <f t="shared" si="687"/>
        <v>4.600274972299756E-3</v>
      </c>
      <c r="H1237" s="118">
        <f t="shared" si="700"/>
        <v>45495</v>
      </c>
      <c r="I1237" s="118">
        <f t="shared" si="688"/>
        <v>45495</v>
      </c>
      <c r="J1237" s="119">
        <f t="shared" si="696"/>
        <v>22</v>
      </c>
      <c r="K1237" s="119">
        <f t="shared" si="685"/>
        <v>7</v>
      </c>
      <c r="L1237" s="8">
        <f t="shared" si="697"/>
        <v>1.00146143</v>
      </c>
      <c r="M1237" s="120">
        <f t="shared" si="684"/>
        <v>1.0037996</v>
      </c>
      <c r="N1237" s="120">
        <f t="shared" si="679"/>
        <v>1.257356013477327</v>
      </c>
      <c r="O1237" s="113">
        <f t="shared" si="681"/>
        <v>1.25919355</v>
      </c>
      <c r="P1237" s="113">
        <f t="shared" si="689"/>
        <v>7.2030527400000004</v>
      </c>
      <c r="Q1237" s="167">
        <f t="shared" si="701"/>
        <v>0</v>
      </c>
      <c r="R1237" s="168">
        <f t="shared" si="698"/>
        <v>0</v>
      </c>
      <c r="S1237" s="113">
        <f t="shared" si="690"/>
        <v>0</v>
      </c>
      <c r="T1237" s="123">
        <f t="shared" si="699"/>
        <v>9.4700000000000006E-2</v>
      </c>
      <c r="U1237" s="121">
        <f t="shared" si="680"/>
        <v>7</v>
      </c>
      <c r="V1237" s="121">
        <v>252</v>
      </c>
      <c r="W1237" s="120">
        <f t="shared" si="691"/>
        <v>1.0025165039999999</v>
      </c>
      <c r="X1237" s="113">
        <f t="shared" si="692"/>
        <v>1.8126509999999998E-2</v>
      </c>
      <c r="Y1237" s="113">
        <f t="shared" si="693"/>
        <v>0</v>
      </c>
      <c r="Z1237" s="126" t="str">
        <f t="shared" si="702"/>
        <v>A+J=</v>
      </c>
      <c r="AA1237" s="118">
        <f t="shared" si="70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94"/>
        <v>45475</v>
      </c>
      <c r="B1238" s="113">
        <f t="shared" si="686"/>
        <v>7.2252796500000001</v>
      </c>
      <c r="C1238" s="183">
        <f t="shared" si="704"/>
        <v>5.7203697933974507</v>
      </c>
      <c r="D1238" s="114">
        <f t="shared" si="695"/>
        <v>6895.24</v>
      </c>
      <c r="E1238" s="115">
        <f t="shared" si="682"/>
        <v>6926.96</v>
      </c>
      <c r="F1238" s="116">
        <f t="shared" si="683"/>
        <v>45432</v>
      </c>
      <c r="G1238" s="117">
        <f t="shared" si="687"/>
        <v>4.600274972299756E-3</v>
      </c>
      <c r="H1238" s="118">
        <f t="shared" si="700"/>
        <v>45495</v>
      </c>
      <c r="I1238" s="118">
        <f t="shared" si="688"/>
        <v>45495</v>
      </c>
      <c r="J1238" s="119">
        <f t="shared" si="696"/>
        <v>22</v>
      </c>
      <c r="K1238" s="119">
        <f t="shared" si="685"/>
        <v>8</v>
      </c>
      <c r="L1238" s="8">
        <f t="shared" si="697"/>
        <v>1.00167038</v>
      </c>
      <c r="M1238" s="120">
        <f t="shared" si="684"/>
        <v>1.0037996</v>
      </c>
      <c r="N1238" s="120">
        <f t="shared" si="679"/>
        <v>1.257356013477327</v>
      </c>
      <c r="O1238" s="113">
        <f t="shared" si="681"/>
        <v>1.25945627</v>
      </c>
      <c r="P1238" s="113">
        <f t="shared" si="689"/>
        <v>7.2045555999999999</v>
      </c>
      <c r="Q1238" s="167">
        <f t="shared" si="701"/>
        <v>0</v>
      </c>
      <c r="R1238" s="168">
        <f t="shared" si="698"/>
        <v>0</v>
      </c>
      <c r="S1238" s="113">
        <f t="shared" si="690"/>
        <v>0</v>
      </c>
      <c r="T1238" s="123">
        <f t="shared" si="699"/>
        <v>9.4700000000000006E-2</v>
      </c>
      <c r="U1238" s="121">
        <f t="shared" si="680"/>
        <v>8</v>
      </c>
      <c r="V1238" s="121">
        <v>252</v>
      </c>
      <c r="W1238" s="120">
        <f t="shared" si="691"/>
        <v>1.0028765209999999</v>
      </c>
      <c r="X1238" s="113">
        <f t="shared" si="692"/>
        <v>2.0724050000000001E-2</v>
      </c>
      <c r="Y1238" s="113">
        <f t="shared" si="693"/>
        <v>0</v>
      </c>
      <c r="Z1238" s="126" t="str">
        <f t="shared" si="702"/>
        <v>A+J=</v>
      </c>
      <c r="AA1238" s="118">
        <f t="shared" si="70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94"/>
        <v>45476</v>
      </c>
      <c r="B1239" s="113">
        <f t="shared" si="686"/>
        <v>7.2293824100000004</v>
      </c>
      <c r="C1239" s="183">
        <f t="shared" si="704"/>
        <v>5.7203697933974507</v>
      </c>
      <c r="D1239" s="114">
        <f t="shared" si="695"/>
        <v>6895.24</v>
      </c>
      <c r="E1239" s="115">
        <f t="shared" si="682"/>
        <v>6926.96</v>
      </c>
      <c r="F1239" s="116">
        <f t="shared" si="683"/>
        <v>45432</v>
      </c>
      <c r="G1239" s="117">
        <f t="shared" si="687"/>
        <v>4.600274972299756E-3</v>
      </c>
      <c r="H1239" s="118">
        <f t="shared" si="700"/>
        <v>45495</v>
      </c>
      <c r="I1239" s="118">
        <f t="shared" si="688"/>
        <v>45495</v>
      </c>
      <c r="J1239" s="119">
        <f t="shared" si="696"/>
        <v>22</v>
      </c>
      <c r="K1239" s="119">
        <f t="shared" si="685"/>
        <v>9</v>
      </c>
      <c r="L1239" s="8">
        <f t="shared" si="697"/>
        <v>1.0018793699999999</v>
      </c>
      <c r="M1239" s="120">
        <f t="shared" si="684"/>
        <v>1.0037996</v>
      </c>
      <c r="N1239" s="120">
        <f t="shared" si="679"/>
        <v>1.257356013477327</v>
      </c>
      <c r="O1239" s="113">
        <f t="shared" si="681"/>
        <v>1.25971905</v>
      </c>
      <c r="P1239" s="113">
        <f t="shared" si="689"/>
        <v>7.2060588000000001</v>
      </c>
      <c r="Q1239" s="167">
        <f t="shared" si="701"/>
        <v>0</v>
      </c>
      <c r="R1239" s="168">
        <f t="shared" si="698"/>
        <v>0</v>
      </c>
      <c r="S1239" s="113">
        <f t="shared" si="690"/>
        <v>0</v>
      </c>
      <c r="T1239" s="123">
        <f t="shared" si="699"/>
        <v>9.4700000000000006E-2</v>
      </c>
      <c r="U1239" s="121">
        <f t="shared" si="680"/>
        <v>9</v>
      </c>
      <c r="V1239" s="121">
        <v>252</v>
      </c>
      <c r="W1239" s="120">
        <f t="shared" si="691"/>
        <v>1.003236668</v>
      </c>
      <c r="X1239" s="113">
        <f t="shared" si="692"/>
        <v>2.3323610000000002E-2</v>
      </c>
      <c r="Y1239" s="113">
        <f t="shared" si="693"/>
        <v>0</v>
      </c>
      <c r="Z1239" s="126" t="str">
        <f t="shared" si="702"/>
        <v>A+J=</v>
      </c>
      <c r="AA1239" s="118">
        <f t="shared" si="70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94"/>
        <v>45477</v>
      </c>
      <c r="B1240" s="113">
        <f t="shared" si="686"/>
        <v>7.23348747</v>
      </c>
      <c r="C1240" s="183">
        <f t="shared" si="704"/>
        <v>5.7203697933974507</v>
      </c>
      <c r="D1240" s="114">
        <f t="shared" si="695"/>
        <v>6895.24</v>
      </c>
      <c r="E1240" s="115">
        <f t="shared" si="682"/>
        <v>6926.96</v>
      </c>
      <c r="F1240" s="116">
        <f t="shared" si="683"/>
        <v>45432</v>
      </c>
      <c r="G1240" s="117">
        <f t="shared" si="687"/>
        <v>4.600274972299756E-3</v>
      </c>
      <c r="H1240" s="118">
        <f t="shared" si="700"/>
        <v>45495</v>
      </c>
      <c r="I1240" s="118">
        <f t="shared" si="688"/>
        <v>45495</v>
      </c>
      <c r="J1240" s="119">
        <f t="shared" si="696"/>
        <v>22</v>
      </c>
      <c r="K1240" s="119">
        <f t="shared" si="685"/>
        <v>10</v>
      </c>
      <c r="L1240" s="8">
        <f t="shared" si="697"/>
        <v>1.00208841</v>
      </c>
      <c r="M1240" s="120">
        <f t="shared" si="684"/>
        <v>1.0037996</v>
      </c>
      <c r="N1240" s="120">
        <f t="shared" si="679"/>
        <v>1.257356013477327</v>
      </c>
      <c r="O1240" s="113">
        <f t="shared" si="681"/>
        <v>1.25998188</v>
      </c>
      <c r="P1240" s="113">
        <f t="shared" si="689"/>
        <v>7.2075622800000003</v>
      </c>
      <c r="Q1240" s="167">
        <f t="shared" si="701"/>
        <v>0</v>
      </c>
      <c r="R1240" s="168">
        <f t="shared" si="698"/>
        <v>0</v>
      </c>
      <c r="S1240" s="113">
        <f t="shared" si="690"/>
        <v>0</v>
      </c>
      <c r="T1240" s="123">
        <f t="shared" si="699"/>
        <v>9.4700000000000006E-2</v>
      </c>
      <c r="U1240" s="121">
        <f t="shared" si="680"/>
        <v>10</v>
      </c>
      <c r="V1240" s="121">
        <v>252</v>
      </c>
      <c r="W1240" s="120">
        <f t="shared" si="691"/>
        <v>1.0035969440000001</v>
      </c>
      <c r="X1240" s="113">
        <f t="shared" si="692"/>
        <v>2.5925190000000001E-2</v>
      </c>
      <c r="Y1240" s="113">
        <f t="shared" si="693"/>
        <v>0</v>
      </c>
      <c r="Z1240" s="126" t="str">
        <f t="shared" si="702"/>
        <v>A+J=</v>
      </c>
      <c r="AA1240" s="118">
        <f t="shared" si="70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94"/>
        <v>45478</v>
      </c>
      <c r="B1241" s="113">
        <f t="shared" si="686"/>
        <v>7.2375949000000004</v>
      </c>
      <c r="C1241" s="183">
        <f t="shared" si="704"/>
        <v>5.7203697933974507</v>
      </c>
      <c r="D1241" s="114">
        <f t="shared" si="695"/>
        <v>6895.24</v>
      </c>
      <c r="E1241" s="115">
        <f t="shared" si="682"/>
        <v>6926.96</v>
      </c>
      <c r="F1241" s="116">
        <f t="shared" si="683"/>
        <v>45432</v>
      </c>
      <c r="G1241" s="117">
        <f t="shared" si="687"/>
        <v>4.600274972299756E-3</v>
      </c>
      <c r="H1241" s="118">
        <f t="shared" si="700"/>
        <v>45495</v>
      </c>
      <c r="I1241" s="118">
        <f t="shared" si="688"/>
        <v>45495</v>
      </c>
      <c r="J1241" s="119">
        <f t="shared" si="696"/>
        <v>22</v>
      </c>
      <c r="K1241" s="119">
        <f t="shared" si="685"/>
        <v>11</v>
      </c>
      <c r="L1241" s="8">
        <f t="shared" si="697"/>
        <v>1.0022974899999999</v>
      </c>
      <c r="M1241" s="120">
        <f t="shared" si="684"/>
        <v>1.0037996</v>
      </c>
      <c r="N1241" s="120">
        <f t="shared" si="679"/>
        <v>1.257356013477327</v>
      </c>
      <c r="O1241" s="113">
        <f t="shared" si="681"/>
        <v>1.2602447699999999</v>
      </c>
      <c r="P1241" s="113">
        <f t="shared" si="689"/>
        <v>7.2090661100000002</v>
      </c>
      <c r="Q1241" s="167">
        <f t="shared" si="701"/>
        <v>0</v>
      </c>
      <c r="R1241" s="168">
        <f t="shared" si="698"/>
        <v>0</v>
      </c>
      <c r="S1241" s="113">
        <f t="shared" si="690"/>
        <v>0</v>
      </c>
      <c r="T1241" s="123">
        <f t="shared" si="699"/>
        <v>9.4700000000000006E-2</v>
      </c>
      <c r="U1241" s="121">
        <f t="shared" si="680"/>
        <v>11</v>
      </c>
      <c r="V1241" s="121">
        <v>252</v>
      </c>
      <c r="W1241" s="120">
        <f t="shared" si="691"/>
        <v>1.003957349</v>
      </c>
      <c r="X1241" s="113">
        <f t="shared" si="692"/>
        <v>2.8528789999999998E-2</v>
      </c>
      <c r="Y1241" s="113">
        <f t="shared" si="693"/>
        <v>0</v>
      </c>
      <c r="Z1241" s="126" t="str">
        <f t="shared" si="702"/>
        <v>A+J=</v>
      </c>
      <c r="AA1241" s="118">
        <f t="shared" si="70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94"/>
        <v>45479</v>
      </c>
      <c r="B1242" s="113">
        <f t="shared" si="686"/>
        <v>7.2417046699999998</v>
      </c>
      <c r="C1242" s="183">
        <f t="shared" si="704"/>
        <v>5.7203697933974507</v>
      </c>
      <c r="D1242" s="114">
        <f t="shared" si="695"/>
        <v>6895.24</v>
      </c>
      <c r="E1242" s="115">
        <f t="shared" si="682"/>
        <v>6926.96</v>
      </c>
      <c r="F1242" s="116">
        <f t="shared" si="683"/>
        <v>45432</v>
      </c>
      <c r="G1242" s="117">
        <f t="shared" si="687"/>
        <v>4.600274972299756E-3</v>
      </c>
      <c r="H1242" s="118">
        <f t="shared" si="700"/>
        <v>45495</v>
      </c>
      <c r="I1242" s="118">
        <f t="shared" si="688"/>
        <v>45495</v>
      </c>
      <c r="J1242" s="119">
        <f t="shared" si="696"/>
        <v>22</v>
      </c>
      <c r="K1242" s="119">
        <f t="shared" si="685"/>
        <v>12</v>
      </c>
      <c r="L1242" s="8">
        <f t="shared" si="697"/>
        <v>1.0025066199999999</v>
      </c>
      <c r="M1242" s="120">
        <f t="shared" si="684"/>
        <v>1.0037996</v>
      </c>
      <c r="N1242" s="120">
        <f t="shared" si="679"/>
        <v>1.257356013477327</v>
      </c>
      <c r="O1242" s="113">
        <f t="shared" si="681"/>
        <v>1.2605077200000001</v>
      </c>
      <c r="P1242" s="113">
        <f t="shared" si="689"/>
        <v>7.2105702799999998</v>
      </c>
      <c r="Q1242" s="167">
        <f t="shared" si="701"/>
        <v>0</v>
      </c>
      <c r="R1242" s="168">
        <f t="shared" si="698"/>
        <v>0</v>
      </c>
      <c r="S1242" s="113">
        <f t="shared" si="690"/>
        <v>0</v>
      </c>
      <c r="T1242" s="123">
        <f t="shared" si="699"/>
        <v>9.4700000000000006E-2</v>
      </c>
      <c r="U1242" s="121">
        <f t="shared" si="680"/>
        <v>12</v>
      </c>
      <c r="V1242" s="121">
        <v>252</v>
      </c>
      <c r="W1242" s="120">
        <f t="shared" si="691"/>
        <v>1.0043178829999999</v>
      </c>
      <c r="X1242" s="113">
        <f t="shared" si="692"/>
        <v>3.1134390000000001E-2</v>
      </c>
      <c r="Y1242" s="113">
        <f t="shared" si="693"/>
        <v>0</v>
      </c>
      <c r="Z1242" s="126" t="str">
        <f t="shared" si="702"/>
        <v>A+J=</v>
      </c>
      <c r="AA1242" s="118">
        <f t="shared" si="70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94"/>
        <v>45480</v>
      </c>
      <c r="B1243" s="113">
        <f t="shared" si="686"/>
        <v>7.2417046699999998</v>
      </c>
      <c r="C1243" s="183">
        <f t="shared" si="704"/>
        <v>5.7203697933974507</v>
      </c>
      <c r="D1243" s="114">
        <f t="shared" si="695"/>
        <v>6895.24</v>
      </c>
      <c r="E1243" s="115">
        <f t="shared" si="682"/>
        <v>6926.96</v>
      </c>
      <c r="F1243" s="116">
        <f t="shared" si="683"/>
        <v>45432</v>
      </c>
      <c r="G1243" s="117">
        <f t="shared" si="687"/>
        <v>4.600274972299756E-3</v>
      </c>
      <c r="H1243" s="118">
        <f t="shared" si="700"/>
        <v>45495</v>
      </c>
      <c r="I1243" s="118">
        <f t="shared" si="688"/>
        <v>45495</v>
      </c>
      <c r="J1243" s="119">
        <f t="shared" si="696"/>
        <v>22</v>
      </c>
      <c r="K1243" s="119">
        <f t="shared" si="685"/>
        <v>12</v>
      </c>
      <c r="L1243" s="8">
        <f t="shared" si="697"/>
        <v>1.0025066199999999</v>
      </c>
      <c r="M1243" s="120">
        <f t="shared" si="684"/>
        <v>1.0037996</v>
      </c>
      <c r="N1243" s="120">
        <f t="shared" si="679"/>
        <v>1.257356013477327</v>
      </c>
      <c r="O1243" s="113">
        <f t="shared" si="681"/>
        <v>1.2605077200000001</v>
      </c>
      <c r="P1243" s="113">
        <f t="shared" si="689"/>
        <v>7.2105702799999998</v>
      </c>
      <c r="Q1243" s="167">
        <f t="shared" si="701"/>
        <v>0</v>
      </c>
      <c r="R1243" s="168">
        <f t="shared" si="698"/>
        <v>0</v>
      </c>
      <c r="S1243" s="113">
        <f t="shared" si="690"/>
        <v>0</v>
      </c>
      <c r="T1243" s="123">
        <f t="shared" si="699"/>
        <v>9.4700000000000006E-2</v>
      </c>
      <c r="U1243" s="121">
        <f t="shared" si="680"/>
        <v>12</v>
      </c>
      <c r="V1243" s="121">
        <v>252</v>
      </c>
      <c r="W1243" s="120">
        <f t="shared" si="691"/>
        <v>1.0043178829999999</v>
      </c>
      <c r="X1243" s="113">
        <f t="shared" si="692"/>
        <v>3.1134390000000001E-2</v>
      </c>
      <c r="Y1243" s="113">
        <f t="shared" si="693"/>
        <v>0</v>
      </c>
      <c r="Z1243" s="126" t="str">
        <f t="shared" si="702"/>
        <v>A+J=</v>
      </c>
      <c r="AA1243" s="118">
        <f t="shared" si="70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94"/>
        <v>45481</v>
      </c>
      <c r="B1244" s="113">
        <f t="shared" si="686"/>
        <v>7.2417046699999998</v>
      </c>
      <c r="C1244" s="183">
        <f t="shared" si="704"/>
        <v>5.7203697933974507</v>
      </c>
      <c r="D1244" s="114">
        <f t="shared" si="695"/>
        <v>6895.24</v>
      </c>
      <c r="E1244" s="115">
        <f t="shared" si="682"/>
        <v>6926.96</v>
      </c>
      <c r="F1244" s="116">
        <f t="shared" si="683"/>
        <v>45432</v>
      </c>
      <c r="G1244" s="117">
        <f t="shared" si="687"/>
        <v>4.600274972299756E-3</v>
      </c>
      <c r="H1244" s="118">
        <f t="shared" si="700"/>
        <v>45495</v>
      </c>
      <c r="I1244" s="118">
        <f t="shared" si="688"/>
        <v>45495</v>
      </c>
      <c r="J1244" s="119">
        <f t="shared" si="696"/>
        <v>22</v>
      </c>
      <c r="K1244" s="119">
        <f t="shared" si="685"/>
        <v>12</v>
      </c>
      <c r="L1244" s="8">
        <f t="shared" si="697"/>
        <v>1.0025066199999999</v>
      </c>
      <c r="M1244" s="120">
        <f t="shared" si="684"/>
        <v>1.0037996</v>
      </c>
      <c r="N1244" s="120">
        <f t="shared" si="679"/>
        <v>1.257356013477327</v>
      </c>
      <c r="O1244" s="113">
        <f t="shared" si="681"/>
        <v>1.2605077200000001</v>
      </c>
      <c r="P1244" s="113">
        <f t="shared" si="689"/>
        <v>7.2105702799999998</v>
      </c>
      <c r="Q1244" s="167">
        <f t="shared" si="701"/>
        <v>0</v>
      </c>
      <c r="R1244" s="168">
        <f t="shared" si="698"/>
        <v>0</v>
      </c>
      <c r="S1244" s="113">
        <f t="shared" si="690"/>
        <v>0</v>
      </c>
      <c r="T1244" s="123">
        <f t="shared" si="699"/>
        <v>9.4700000000000006E-2</v>
      </c>
      <c r="U1244" s="121">
        <f t="shared" si="680"/>
        <v>12</v>
      </c>
      <c r="V1244" s="121">
        <v>252</v>
      </c>
      <c r="W1244" s="120">
        <f t="shared" si="691"/>
        <v>1.0043178829999999</v>
      </c>
      <c r="X1244" s="113">
        <f t="shared" si="692"/>
        <v>3.1134390000000001E-2</v>
      </c>
      <c r="Y1244" s="113">
        <f t="shared" si="693"/>
        <v>0</v>
      </c>
      <c r="Z1244" s="126" t="str">
        <f t="shared" si="702"/>
        <v>A+J=</v>
      </c>
      <c r="AA1244" s="118">
        <f t="shared" si="70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94"/>
        <v>45482</v>
      </c>
      <c r="B1245" s="113">
        <f t="shared" si="686"/>
        <v>7.2458167700000002</v>
      </c>
      <c r="C1245" s="183">
        <f t="shared" si="704"/>
        <v>5.7203697933974507</v>
      </c>
      <c r="D1245" s="114">
        <f t="shared" si="695"/>
        <v>6895.24</v>
      </c>
      <c r="E1245" s="115">
        <f t="shared" si="682"/>
        <v>6926.96</v>
      </c>
      <c r="F1245" s="116">
        <f t="shared" si="683"/>
        <v>45432</v>
      </c>
      <c r="G1245" s="117">
        <f t="shared" si="687"/>
        <v>4.600274972299756E-3</v>
      </c>
      <c r="H1245" s="118">
        <f t="shared" si="700"/>
        <v>45495</v>
      </c>
      <c r="I1245" s="118">
        <f t="shared" si="688"/>
        <v>45495</v>
      </c>
      <c r="J1245" s="119">
        <f t="shared" si="696"/>
        <v>22</v>
      </c>
      <c r="K1245" s="119">
        <f t="shared" si="685"/>
        <v>13</v>
      </c>
      <c r="L1245" s="8">
        <f t="shared" si="697"/>
        <v>1.0027157900000001</v>
      </c>
      <c r="M1245" s="120">
        <f t="shared" si="684"/>
        <v>1.0037996</v>
      </c>
      <c r="N1245" s="120">
        <f t="shared" si="679"/>
        <v>1.257356013477327</v>
      </c>
      <c r="O1245" s="113">
        <f t="shared" si="681"/>
        <v>1.26077072</v>
      </c>
      <c r="P1245" s="113">
        <f t="shared" si="689"/>
        <v>7.2120747400000003</v>
      </c>
      <c r="Q1245" s="167">
        <f t="shared" si="701"/>
        <v>0</v>
      </c>
      <c r="R1245" s="168">
        <f t="shared" si="698"/>
        <v>0</v>
      </c>
      <c r="S1245" s="113">
        <f t="shared" si="690"/>
        <v>0</v>
      </c>
      <c r="T1245" s="123">
        <f t="shared" si="699"/>
        <v>9.4700000000000006E-2</v>
      </c>
      <c r="U1245" s="121">
        <f t="shared" si="680"/>
        <v>13</v>
      </c>
      <c r="V1245" s="121">
        <v>252</v>
      </c>
      <c r="W1245" s="120">
        <f t="shared" si="691"/>
        <v>1.004678548</v>
      </c>
      <c r="X1245" s="113">
        <f t="shared" si="692"/>
        <v>3.3742029999999999E-2</v>
      </c>
      <c r="Y1245" s="113">
        <f t="shared" si="693"/>
        <v>0</v>
      </c>
      <c r="Z1245" s="126" t="str">
        <f t="shared" si="702"/>
        <v>A+J=</v>
      </c>
      <c r="AA1245" s="118">
        <f t="shared" si="70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94"/>
        <v>45483</v>
      </c>
      <c r="B1246" s="113">
        <f t="shared" si="686"/>
        <v>7.24993116</v>
      </c>
      <c r="C1246" s="183">
        <f t="shared" si="704"/>
        <v>5.7203697933974507</v>
      </c>
      <c r="D1246" s="114">
        <f t="shared" si="695"/>
        <v>6895.24</v>
      </c>
      <c r="E1246" s="115">
        <f t="shared" si="682"/>
        <v>6926.96</v>
      </c>
      <c r="F1246" s="116">
        <f t="shared" si="683"/>
        <v>45432</v>
      </c>
      <c r="G1246" s="117">
        <f t="shared" si="687"/>
        <v>4.600274972299756E-3</v>
      </c>
      <c r="H1246" s="118">
        <f t="shared" si="700"/>
        <v>45495</v>
      </c>
      <c r="I1246" s="118">
        <f t="shared" si="688"/>
        <v>45495</v>
      </c>
      <c r="J1246" s="119">
        <f t="shared" si="696"/>
        <v>22</v>
      </c>
      <c r="K1246" s="119">
        <f t="shared" si="685"/>
        <v>14</v>
      </c>
      <c r="L1246" s="8">
        <f t="shared" si="697"/>
        <v>1.0029250000000001</v>
      </c>
      <c r="M1246" s="120">
        <f t="shared" si="684"/>
        <v>1.0037996</v>
      </c>
      <c r="N1246" s="120">
        <f t="shared" si="679"/>
        <v>1.257356013477327</v>
      </c>
      <c r="O1246" s="113">
        <f t="shared" si="681"/>
        <v>1.2610337700000001</v>
      </c>
      <c r="P1246" s="113">
        <f t="shared" si="689"/>
        <v>7.2135794799999999</v>
      </c>
      <c r="Q1246" s="167">
        <f t="shared" si="701"/>
        <v>0</v>
      </c>
      <c r="R1246" s="168">
        <f t="shared" si="698"/>
        <v>0</v>
      </c>
      <c r="S1246" s="113">
        <f t="shared" si="690"/>
        <v>0</v>
      </c>
      <c r="T1246" s="123">
        <f t="shared" si="699"/>
        <v>9.4700000000000006E-2</v>
      </c>
      <c r="U1246" s="121">
        <f t="shared" si="680"/>
        <v>14</v>
      </c>
      <c r="V1246" s="121">
        <v>252</v>
      </c>
      <c r="W1246" s="120">
        <f t="shared" si="691"/>
        <v>1.005039341</v>
      </c>
      <c r="X1246" s="113">
        <f t="shared" si="692"/>
        <v>3.6351679999999997E-2</v>
      </c>
      <c r="Y1246" s="113">
        <f t="shared" si="693"/>
        <v>0</v>
      </c>
      <c r="Z1246" s="126" t="str">
        <f t="shared" si="702"/>
        <v>A+J=</v>
      </c>
      <c r="AA1246" s="118">
        <f t="shared" si="70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94"/>
        <v>45484</v>
      </c>
      <c r="B1247" s="113">
        <f t="shared" si="686"/>
        <v>7.2540479900000001</v>
      </c>
      <c r="C1247" s="183">
        <f t="shared" si="704"/>
        <v>5.7203697933974507</v>
      </c>
      <c r="D1247" s="114">
        <f t="shared" si="695"/>
        <v>6895.24</v>
      </c>
      <c r="E1247" s="115">
        <f t="shared" si="682"/>
        <v>6926.96</v>
      </c>
      <c r="F1247" s="116">
        <f t="shared" si="683"/>
        <v>45432</v>
      </c>
      <c r="G1247" s="117">
        <f t="shared" si="687"/>
        <v>4.600274972299756E-3</v>
      </c>
      <c r="H1247" s="118">
        <f t="shared" si="700"/>
        <v>45495</v>
      </c>
      <c r="I1247" s="118">
        <f t="shared" si="688"/>
        <v>45495</v>
      </c>
      <c r="J1247" s="119">
        <f t="shared" si="696"/>
        <v>22</v>
      </c>
      <c r="K1247" s="119">
        <f t="shared" si="685"/>
        <v>15</v>
      </c>
      <c r="L1247" s="8">
        <f t="shared" si="697"/>
        <v>1.0031342599999999</v>
      </c>
      <c r="M1247" s="120">
        <f t="shared" si="684"/>
        <v>1.0037996</v>
      </c>
      <c r="N1247" s="120">
        <f t="shared" ref="N1247:N1310" si="705">IF(I1247&gt;I1246,N1246*M1247,N1246)</f>
        <v>1.257356013477327</v>
      </c>
      <c r="O1247" s="113">
        <f t="shared" si="681"/>
        <v>1.2612968899999999</v>
      </c>
      <c r="P1247" s="113">
        <f t="shared" si="689"/>
        <v>7.2150846299999998</v>
      </c>
      <c r="Q1247" s="167">
        <f t="shared" si="701"/>
        <v>0</v>
      </c>
      <c r="R1247" s="168">
        <f t="shared" si="698"/>
        <v>0</v>
      </c>
      <c r="S1247" s="113">
        <f t="shared" si="690"/>
        <v>0</v>
      </c>
      <c r="T1247" s="123">
        <f t="shared" si="699"/>
        <v>9.4700000000000006E-2</v>
      </c>
      <c r="U1247" s="121">
        <f t="shared" si="680"/>
        <v>15</v>
      </c>
      <c r="V1247" s="121">
        <v>252</v>
      </c>
      <c r="W1247" s="120">
        <f t="shared" si="691"/>
        <v>1.0054002639999999</v>
      </c>
      <c r="X1247" s="113">
        <f t="shared" si="692"/>
        <v>3.8963360000000002E-2</v>
      </c>
      <c r="Y1247" s="113">
        <f t="shared" si="693"/>
        <v>0</v>
      </c>
      <c r="Z1247" s="126" t="str">
        <f t="shared" si="702"/>
        <v>A+J=</v>
      </c>
      <c r="AA1247" s="118">
        <f t="shared" si="70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94"/>
        <v>45485</v>
      </c>
      <c r="B1248" s="113">
        <f t="shared" si="686"/>
        <v>7.2581670000000003</v>
      </c>
      <c r="C1248" s="183">
        <f t="shared" si="704"/>
        <v>5.7203697933974507</v>
      </c>
      <c r="D1248" s="114">
        <f t="shared" si="695"/>
        <v>6895.24</v>
      </c>
      <c r="E1248" s="115">
        <f t="shared" si="682"/>
        <v>6926.96</v>
      </c>
      <c r="F1248" s="116">
        <f t="shared" si="683"/>
        <v>45432</v>
      </c>
      <c r="G1248" s="117">
        <f t="shared" si="687"/>
        <v>4.600274972299756E-3</v>
      </c>
      <c r="H1248" s="118">
        <f t="shared" si="700"/>
        <v>45495</v>
      </c>
      <c r="I1248" s="118">
        <f t="shared" si="688"/>
        <v>45495</v>
      </c>
      <c r="J1248" s="119">
        <f t="shared" si="696"/>
        <v>22</v>
      </c>
      <c r="K1248" s="119">
        <f t="shared" si="685"/>
        <v>16</v>
      </c>
      <c r="L1248" s="8">
        <f t="shared" si="697"/>
        <v>1.0033435500000001</v>
      </c>
      <c r="M1248" s="120">
        <f t="shared" si="684"/>
        <v>1.0037996</v>
      </c>
      <c r="N1248" s="120">
        <f t="shared" si="705"/>
        <v>1.257356013477327</v>
      </c>
      <c r="O1248" s="113">
        <f t="shared" si="681"/>
        <v>1.26156004</v>
      </c>
      <c r="P1248" s="113">
        <f t="shared" si="689"/>
        <v>7.2165899400000004</v>
      </c>
      <c r="Q1248" s="167">
        <f t="shared" si="701"/>
        <v>0</v>
      </c>
      <c r="R1248" s="168">
        <f t="shared" si="698"/>
        <v>0</v>
      </c>
      <c r="S1248" s="113">
        <f t="shared" si="690"/>
        <v>0</v>
      </c>
      <c r="T1248" s="123">
        <f t="shared" si="699"/>
        <v>9.4700000000000006E-2</v>
      </c>
      <c r="U1248" s="121">
        <f t="shared" si="680"/>
        <v>16</v>
      </c>
      <c r="V1248" s="121">
        <v>252</v>
      </c>
      <c r="W1248" s="120">
        <f t="shared" si="691"/>
        <v>1.0057613169999999</v>
      </c>
      <c r="X1248" s="113">
        <f t="shared" si="692"/>
        <v>4.1577059999999999E-2</v>
      </c>
      <c r="Y1248" s="113">
        <f t="shared" si="693"/>
        <v>0</v>
      </c>
      <c r="Z1248" s="126" t="str">
        <f t="shared" si="702"/>
        <v>A+J=</v>
      </c>
      <c r="AA1248" s="118">
        <f t="shared" si="70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94"/>
        <v>45486</v>
      </c>
      <c r="B1249" s="113">
        <f t="shared" si="686"/>
        <v>7.2622885000000004</v>
      </c>
      <c r="C1249" s="183">
        <f t="shared" si="704"/>
        <v>5.7203697933974507</v>
      </c>
      <c r="D1249" s="114">
        <f t="shared" si="695"/>
        <v>6895.24</v>
      </c>
      <c r="E1249" s="115">
        <f t="shared" si="682"/>
        <v>6926.96</v>
      </c>
      <c r="F1249" s="116">
        <f t="shared" si="683"/>
        <v>45432</v>
      </c>
      <c r="G1249" s="117">
        <f t="shared" si="687"/>
        <v>4.600274972299756E-3</v>
      </c>
      <c r="H1249" s="118">
        <f t="shared" si="700"/>
        <v>45495</v>
      </c>
      <c r="I1249" s="118">
        <f t="shared" si="688"/>
        <v>45495</v>
      </c>
      <c r="J1249" s="119">
        <f t="shared" si="696"/>
        <v>22</v>
      </c>
      <c r="K1249" s="119">
        <f t="shared" si="685"/>
        <v>17</v>
      </c>
      <c r="L1249" s="8">
        <f t="shared" si="697"/>
        <v>1.0035529000000001</v>
      </c>
      <c r="M1249" s="120">
        <f t="shared" si="684"/>
        <v>1.0037996</v>
      </c>
      <c r="N1249" s="120">
        <f t="shared" si="705"/>
        <v>1.257356013477327</v>
      </c>
      <c r="O1249" s="113">
        <f t="shared" si="681"/>
        <v>1.2618232700000001</v>
      </c>
      <c r="P1249" s="113">
        <f t="shared" si="689"/>
        <v>7.2180957100000001</v>
      </c>
      <c r="Q1249" s="167">
        <f t="shared" si="701"/>
        <v>0</v>
      </c>
      <c r="R1249" s="168">
        <f t="shared" si="698"/>
        <v>0</v>
      </c>
      <c r="S1249" s="113">
        <f t="shared" si="690"/>
        <v>0</v>
      </c>
      <c r="T1249" s="123">
        <f t="shared" si="699"/>
        <v>9.4700000000000006E-2</v>
      </c>
      <c r="U1249" s="121">
        <f t="shared" si="680"/>
        <v>17</v>
      </c>
      <c r="V1249" s="121">
        <v>252</v>
      </c>
      <c r="W1249" s="120">
        <f t="shared" si="691"/>
        <v>1.0061225</v>
      </c>
      <c r="X1249" s="113">
        <f t="shared" si="692"/>
        <v>4.4192790000000003E-2</v>
      </c>
      <c r="Y1249" s="113">
        <f t="shared" si="693"/>
        <v>0</v>
      </c>
      <c r="Z1249" s="126" t="str">
        <f t="shared" si="702"/>
        <v>A+J=</v>
      </c>
      <c r="AA1249" s="118">
        <f t="shared" si="70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94"/>
        <v>45487</v>
      </c>
      <c r="B1250" s="113">
        <f t="shared" si="686"/>
        <v>7.2622885000000004</v>
      </c>
      <c r="C1250" s="183">
        <f t="shared" si="704"/>
        <v>5.7203697933974507</v>
      </c>
      <c r="D1250" s="114">
        <f t="shared" si="695"/>
        <v>6895.24</v>
      </c>
      <c r="E1250" s="115">
        <f t="shared" si="682"/>
        <v>6926.96</v>
      </c>
      <c r="F1250" s="116">
        <f t="shared" si="683"/>
        <v>45432</v>
      </c>
      <c r="G1250" s="117">
        <f t="shared" si="687"/>
        <v>4.600274972299756E-3</v>
      </c>
      <c r="H1250" s="118">
        <f t="shared" si="700"/>
        <v>45495</v>
      </c>
      <c r="I1250" s="118">
        <f t="shared" si="688"/>
        <v>45495</v>
      </c>
      <c r="J1250" s="119">
        <f t="shared" si="696"/>
        <v>22</v>
      </c>
      <c r="K1250" s="119">
        <f t="shared" si="685"/>
        <v>17</v>
      </c>
      <c r="L1250" s="8">
        <f t="shared" si="697"/>
        <v>1.0035529000000001</v>
      </c>
      <c r="M1250" s="120">
        <f t="shared" si="684"/>
        <v>1.0037996</v>
      </c>
      <c r="N1250" s="120">
        <f t="shared" si="705"/>
        <v>1.257356013477327</v>
      </c>
      <c r="O1250" s="113">
        <f t="shared" si="681"/>
        <v>1.2618232700000001</v>
      </c>
      <c r="P1250" s="113">
        <f t="shared" si="689"/>
        <v>7.2180957100000001</v>
      </c>
      <c r="Q1250" s="167">
        <f t="shared" si="701"/>
        <v>0</v>
      </c>
      <c r="R1250" s="168">
        <f t="shared" si="698"/>
        <v>0</v>
      </c>
      <c r="S1250" s="113">
        <f t="shared" si="690"/>
        <v>0</v>
      </c>
      <c r="T1250" s="123">
        <f t="shared" si="699"/>
        <v>9.4700000000000006E-2</v>
      </c>
      <c r="U1250" s="121">
        <f t="shared" si="680"/>
        <v>17</v>
      </c>
      <c r="V1250" s="121">
        <v>252</v>
      </c>
      <c r="W1250" s="120">
        <f t="shared" si="691"/>
        <v>1.0061225</v>
      </c>
      <c r="X1250" s="113">
        <f t="shared" si="692"/>
        <v>4.4192790000000003E-2</v>
      </c>
      <c r="Y1250" s="113">
        <f t="shared" si="693"/>
        <v>0</v>
      </c>
      <c r="Z1250" s="126" t="str">
        <f t="shared" si="702"/>
        <v>A+J=</v>
      </c>
      <c r="AA1250" s="118">
        <f t="shared" si="70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94"/>
        <v>45488</v>
      </c>
      <c r="B1251" s="113">
        <f t="shared" si="686"/>
        <v>7.2622885000000004</v>
      </c>
      <c r="C1251" s="183">
        <f t="shared" si="704"/>
        <v>5.7203697933974507</v>
      </c>
      <c r="D1251" s="114">
        <f t="shared" si="695"/>
        <v>6895.24</v>
      </c>
      <c r="E1251" s="115">
        <f t="shared" si="682"/>
        <v>6926.96</v>
      </c>
      <c r="F1251" s="116">
        <f t="shared" si="683"/>
        <v>45432</v>
      </c>
      <c r="G1251" s="117">
        <f t="shared" si="687"/>
        <v>4.600274972299756E-3</v>
      </c>
      <c r="H1251" s="118">
        <f t="shared" si="700"/>
        <v>45495</v>
      </c>
      <c r="I1251" s="118">
        <f t="shared" si="688"/>
        <v>45495</v>
      </c>
      <c r="J1251" s="119">
        <f t="shared" si="696"/>
        <v>22</v>
      </c>
      <c r="K1251" s="119">
        <f t="shared" si="685"/>
        <v>17</v>
      </c>
      <c r="L1251" s="8">
        <f t="shared" si="697"/>
        <v>1.0035529000000001</v>
      </c>
      <c r="M1251" s="120">
        <f t="shared" si="684"/>
        <v>1.0037996</v>
      </c>
      <c r="N1251" s="120">
        <f t="shared" si="705"/>
        <v>1.257356013477327</v>
      </c>
      <c r="O1251" s="113">
        <f t="shared" si="681"/>
        <v>1.2618232700000001</v>
      </c>
      <c r="P1251" s="113">
        <f t="shared" si="689"/>
        <v>7.2180957100000001</v>
      </c>
      <c r="Q1251" s="167">
        <f t="shared" si="701"/>
        <v>0</v>
      </c>
      <c r="R1251" s="168">
        <f t="shared" si="698"/>
        <v>0</v>
      </c>
      <c r="S1251" s="113">
        <f t="shared" si="690"/>
        <v>0</v>
      </c>
      <c r="T1251" s="123">
        <f t="shared" si="699"/>
        <v>9.4700000000000006E-2</v>
      </c>
      <c r="U1251" s="121">
        <f t="shared" si="680"/>
        <v>17</v>
      </c>
      <c r="V1251" s="121">
        <v>252</v>
      </c>
      <c r="W1251" s="120">
        <f t="shared" si="691"/>
        <v>1.0061225</v>
      </c>
      <c r="X1251" s="113">
        <f t="shared" si="692"/>
        <v>4.4192790000000003E-2</v>
      </c>
      <c r="Y1251" s="113">
        <f t="shared" si="693"/>
        <v>0</v>
      </c>
      <c r="Z1251" s="126" t="str">
        <f t="shared" si="702"/>
        <v>A+J=</v>
      </c>
      <c r="AA1251" s="118">
        <f t="shared" si="70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94"/>
        <v>45489</v>
      </c>
      <c r="B1252" s="113">
        <f t="shared" si="686"/>
        <v>7.2664123099999998</v>
      </c>
      <c r="C1252" s="183">
        <f t="shared" si="704"/>
        <v>5.7203697933974507</v>
      </c>
      <c r="D1252" s="114">
        <f t="shared" si="695"/>
        <v>6895.24</v>
      </c>
      <c r="E1252" s="115">
        <f t="shared" si="682"/>
        <v>6926.96</v>
      </c>
      <c r="F1252" s="116">
        <f t="shared" si="683"/>
        <v>45432</v>
      </c>
      <c r="G1252" s="117">
        <f t="shared" si="687"/>
        <v>4.600274972299756E-3</v>
      </c>
      <c r="H1252" s="118">
        <f t="shared" si="700"/>
        <v>45495</v>
      </c>
      <c r="I1252" s="118">
        <f t="shared" si="688"/>
        <v>45495</v>
      </c>
      <c r="J1252" s="119">
        <f t="shared" si="696"/>
        <v>22</v>
      </c>
      <c r="K1252" s="119">
        <f t="shared" si="685"/>
        <v>18</v>
      </c>
      <c r="L1252" s="8">
        <f t="shared" si="697"/>
        <v>1.0037622900000001</v>
      </c>
      <c r="M1252" s="120">
        <f t="shared" si="684"/>
        <v>1.0037996</v>
      </c>
      <c r="N1252" s="120">
        <f t="shared" si="705"/>
        <v>1.257356013477327</v>
      </c>
      <c r="O1252" s="113">
        <f t="shared" si="681"/>
        <v>1.26208655</v>
      </c>
      <c r="P1252" s="113">
        <f t="shared" si="689"/>
        <v>7.2196017699999997</v>
      </c>
      <c r="Q1252" s="167">
        <f t="shared" si="701"/>
        <v>0</v>
      </c>
      <c r="R1252" s="168">
        <f t="shared" si="698"/>
        <v>0</v>
      </c>
      <c r="S1252" s="113">
        <f t="shared" si="690"/>
        <v>0</v>
      </c>
      <c r="T1252" s="123">
        <f t="shared" si="699"/>
        <v>9.4700000000000006E-2</v>
      </c>
      <c r="U1252" s="121">
        <f t="shared" si="680"/>
        <v>18</v>
      </c>
      <c r="V1252" s="121">
        <v>252</v>
      </c>
      <c r="W1252" s="120">
        <f t="shared" si="691"/>
        <v>1.0064838119999999</v>
      </c>
      <c r="X1252" s="113">
        <f t="shared" si="692"/>
        <v>4.6810539999999998E-2</v>
      </c>
      <c r="Y1252" s="113">
        <f t="shared" si="693"/>
        <v>0</v>
      </c>
      <c r="Z1252" s="126" t="str">
        <f t="shared" si="702"/>
        <v>A+J=</v>
      </c>
      <c r="AA1252" s="118">
        <f t="shared" si="70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94"/>
        <v>45490</v>
      </c>
      <c r="B1253" s="113">
        <f t="shared" si="686"/>
        <v>7.2705383699999997</v>
      </c>
      <c r="C1253" s="183">
        <f t="shared" si="704"/>
        <v>5.7203697933974507</v>
      </c>
      <c r="D1253" s="114">
        <f t="shared" si="695"/>
        <v>6895.24</v>
      </c>
      <c r="E1253" s="115">
        <f t="shared" si="682"/>
        <v>6926.96</v>
      </c>
      <c r="F1253" s="116">
        <f t="shared" si="683"/>
        <v>45432</v>
      </c>
      <c r="G1253" s="117">
        <f t="shared" si="687"/>
        <v>4.600274972299756E-3</v>
      </c>
      <c r="H1253" s="118">
        <f t="shared" si="700"/>
        <v>45495</v>
      </c>
      <c r="I1253" s="118">
        <f t="shared" si="688"/>
        <v>45495</v>
      </c>
      <c r="J1253" s="119">
        <f t="shared" si="696"/>
        <v>22</v>
      </c>
      <c r="K1253" s="119">
        <f t="shared" si="685"/>
        <v>19</v>
      </c>
      <c r="L1253" s="8">
        <f t="shared" si="697"/>
        <v>1.00397172</v>
      </c>
      <c r="M1253" s="120">
        <f t="shared" si="684"/>
        <v>1.0037996</v>
      </c>
      <c r="N1253" s="120">
        <f t="shared" si="705"/>
        <v>1.257356013477327</v>
      </c>
      <c r="O1253" s="113">
        <f t="shared" si="681"/>
        <v>1.26234987</v>
      </c>
      <c r="P1253" s="113">
        <f t="shared" si="689"/>
        <v>7.2211080599999997</v>
      </c>
      <c r="Q1253" s="167">
        <f t="shared" si="701"/>
        <v>0</v>
      </c>
      <c r="R1253" s="168">
        <f t="shared" si="698"/>
        <v>0</v>
      </c>
      <c r="S1253" s="113">
        <f t="shared" si="690"/>
        <v>0</v>
      </c>
      <c r="T1253" s="123">
        <f t="shared" si="699"/>
        <v>9.4700000000000006E-2</v>
      </c>
      <c r="U1253" s="121">
        <f t="shared" ref="U1253:U1316" si="706">IF(Q1252&gt;0,1,IF(K1253=K1252,U1252,U1252+1))</f>
        <v>19</v>
      </c>
      <c r="V1253" s="121">
        <v>252</v>
      </c>
      <c r="W1253" s="120">
        <f t="shared" si="691"/>
        <v>1.0068452539999999</v>
      </c>
      <c r="X1253" s="113">
        <f t="shared" si="692"/>
        <v>4.9430309999999998E-2</v>
      </c>
      <c r="Y1253" s="113">
        <f t="shared" si="693"/>
        <v>0</v>
      </c>
      <c r="Z1253" s="126" t="str">
        <f t="shared" si="702"/>
        <v>A+J=</v>
      </c>
      <c r="AA1253" s="118">
        <f t="shared" si="70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94"/>
        <v>45491</v>
      </c>
      <c r="B1254" s="113">
        <f t="shared" si="686"/>
        <v>7.2746668100000003</v>
      </c>
      <c r="C1254" s="183">
        <f t="shared" si="704"/>
        <v>5.7203697933974507</v>
      </c>
      <c r="D1254" s="114">
        <f t="shared" si="695"/>
        <v>6895.24</v>
      </c>
      <c r="E1254" s="115">
        <f t="shared" si="682"/>
        <v>6926.96</v>
      </c>
      <c r="F1254" s="116">
        <f t="shared" si="683"/>
        <v>45432</v>
      </c>
      <c r="G1254" s="117">
        <f t="shared" si="687"/>
        <v>4.600274972299756E-3</v>
      </c>
      <c r="H1254" s="118">
        <f t="shared" si="700"/>
        <v>45495</v>
      </c>
      <c r="I1254" s="118">
        <f t="shared" si="688"/>
        <v>45495</v>
      </c>
      <c r="J1254" s="119">
        <f t="shared" si="696"/>
        <v>22</v>
      </c>
      <c r="K1254" s="119">
        <f t="shared" si="685"/>
        <v>20</v>
      </c>
      <c r="L1254" s="8">
        <f t="shared" si="697"/>
        <v>1.0041811899999999</v>
      </c>
      <c r="M1254" s="120">
        <f t="shared" si="684"/>
        <v>1.0037996</v>
      </c>
      <c r="N1254" s="120">
        <f t="shared" si="705"/>
        <v>1.257356013477327</v>
      </c>
      <c r="O1254" s="113">
        <f t="shared" si="681"/>
        <v>1.26261325</v>
      </c>
      <c r="P1254" s="113">
        <f t="shared" si="689"/>
        <v>7.2226146900000003</v>
      </c>
      <c r="Q1254" s="167">
        <f t="shared" si="701"/>
        <v>0</v>
      </c>
      <c r="R1254" s="168">
        <f t="shared" si="698"/>
        <v>0</v>
      </c>
      <c r="S1254" s="113">
        <f t="shared" si="690"/>
        <v>0</v>
      </c>
      <c r="T1254" s="123">
        <f t="shared" si="699"/>
        <v>9.4700000000000006E-2</v>
      </c>
      <c r="U1254" s="121">
        <f t="shared" si="706"/>
        <v>20</v>
      </c>
      <c r="V1254" s="121">
        <v>252</v>
      </c>
      <c r="W1254" s="120">
        <f t="shared" si="691"/>
        <v>1.0072068249999999</v>
      </c>
      <c r="X1254" s="113">
        <f t="shared" si="692"/>
        <v>5.205212E-2</v>
      </c>
      <c r="Y1254" s="113">
        <f t="shared" si="693"/>
        <v>0</v>
      </c>
      <c r="Z1254" s="126" t="str">
        <f t="shared" si="702"/>
        <v>A+J=</v>
      </c>
      <c r="AA1254" s="118">
        <f t="shared" si="70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94"/>
        <v>45492</v>
      </c>
      <c r="B1255" s="113">
        <f t="shared" si="686"/>
        <v>7.2787976199999997</v>
      </c>
      <c r="C1255" s="183">
        <f t="shared" si="704"/>
        <v>5.7203697933974507</v>
      </c>
      <c r="D1255" s="114">
        <f t="shared" si="695"/>
        <v>6895.24</v>
      </c>
      <c r="E1255" s="115">
        <f t="shared" si="682"/>
        <v>6926.96</v>
      </c>
      <c r="F1255" s="116">
        <f t="shared" si="683"/>
        <v>45432</v>
      </c>
      <c r="G1255" s="117">
        <f t="shared" si="687"/>
        <v>4.600274972299756E-3</v>
      </c>
      <c r="H1255" s="118">
        <f t="shared" si="700"/>
        <v>45495</v>
      </c>
      <c r="I1255" s="118">
        <f t="shared" si="688"/>
        <v>45495</v>
      </c>
      <c r="J1255" s="119">
        <f t="shared" si="696"/>
        <v>22</v>
      </c>
      <c r="K1255" s="119">
        <f t="shared" si="685"/>
        <v>21</v>
      </c>
      <c r="L1255" s="8">
        <f t="shared" si="697"/>
        <v>1.00439071</v>
      </c>
      <c r="M1255" s="120">
        <f t="shared" si="684"/>
        <v>1.0037996</v>
      </c>
      <c r="N1255" s="120">
        <f t="shared" si="705"/>
        <v>1.257356013477327</v>
      </c>
      <c r="O1255" s="113">
        <f t="shared" si="681"/>
        <v>1.2628766899999999</v>
      </c>
      <c r="P1255" s="113">
        <f t="shared" si="689"/>
        <v>7.2241216699999997</v>
      </c>
      <c r="Q1255" s="167">
        <f t="shared" si="701"/>
        <v>0</v>
      </c>
      <c r="R1255" s="168">
        <f t="shared" si="698"/>
        <v>0</v>
      </c>
      <c r="S1255" s="113">
        <f t="shared" si="690"/>
        <v>0</v>
      </c>
      <c r="T1255" s="123">
        <f t="shared" si="699"/>
        <v>9.4700000000000006E-2</v>
      </c>
      <c r="U1255" s="121">
        <f t="shared" si="706"/>
        <v>21</v>
      </c>
      <c r="V1255" s="121">
        <v>252</v>
      </c>
      <c r="W1255" s="120">
        <f t="shared" si="691"/>
        <v>1.0075685270000001</v>
      </c>
      <c r="X1255" s="113">
        <f t="shared" si="692"/>
        <v>5.4675950000000001E-2</v>
      </c>
      <c r="Y1255" s="113">
        <f t="shared" si="693"/>
        <v>0</v>
      </c>
      <c r="Z1255" s="126" t="str">
        <f t="shared" si="702"/>
        <v>A+J=</v>
      </c>
      <c r="AA1255" s="118">
        <f t="shared" si="70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94"/>
        <v>45493</v>
      </c>
      <c r="B1256" s="113">
        <f t="shared" si="686"/>
        <v>7.2829307999999999</v>
      </c>
      <c r="C1256" s="183">
        <f t="shared" si="704"/>
        <v>5.7203697933974507</v>
      </c>
      <c r="D1256" s="114">
        <f t="shared" si="695"/>
        <v>6895.24</v>
      </c>
      <c r="E1256" s="115">
        <f t="shared" si="682"/>
        <v>6926.96</v>
      </c>
      <c r="F1256" s="116">
        <f t="shared" si="683"/>
        <v>45432</v>
      </c>
      <c r="G1256" s="117">
        <f t="shared" si="687"/>
        <v>4.600274972299756E-3</v>
      </c>
      <c r="H1256" s="118">
        <f t="shared" si="700"/>
        <v>45524</v>
      </c>
      <c r="I1256" s="118">
        <f t="shared" si="688"/>
        <v>45495</v>
      </c>
      <c r="J1256" s="119">
        <f t="shared" si="696"/>
        <v>22</v>
      </c>
      <c r="K1256" s="119">
        <f t="shared" si="685"/>
        <v>22</v>
      </c>
      <c r="L1256" s="8">
        <f t="shared" si="697"/>
        <v>1.0046002700000001</v>
      </c>
      <c r="M1256" s="120">
        <f t="shared" si="684"/>
        <v>1.0037996</v>
      </c>
      <c r="N1256" s="120">
        <f t="shared" si="705"/>
        <v>1.257356013477327</v>
      </c>
      <c r="O1256" s="113">
        <f t="shared" si="681"/>
        <v>1.2631401900000001</v>
      </c>
      <c r="P1256" s="113">
        <f t="shared" si="689"/>
        <v>7.2256289799999998</v>
      </c>
      <c r="Q1256" s="167">
        <f t="shared" si="701"/>
        <v>0</v>
      </c>
      <c r="R1256" s="168">
        <f t="shared" si="698"/>
        <v>0</v>
      </c>
      <c r="S1256" s="113">
        <f t="shared" si="690"/>
        <v>0</v>
      </c>
      <c r="T1256" s="123">
        <f t="shared" si="699"/>
        <v>9.4700000000000006E-2</v>
      </c>
      <c r="U1256" s="121">
        <f t="shared" si="706"/>
        <v>22</v>
      </c>
      <c r="V1256" s="121">
        <v>252</v>
      </c>
      <c r="W1256" s="120">
        <f t="shared" si="691"/>
        <v>1.0079303580000001</v>
      </c>
      <c r="X1256" s="113">
        <f t="shared" si="692"/>
        <v>5.7301820000000003E-2</v>
      </c>
      <c r="Y1256" s="113">
        <f t="shared" si="693"/>
        <v>0</v>
      </c>
      <c r="Z1256" s="126" t="str">
        <f t="shared" si="702"/>
        <v>A+J=</v>
      </c>
      <c r="AA1256" s="118">
        <f t="shared" si="70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94"/>
        <v>45494</v>
      </c>
      <c r="B1257" s="113">
        <f t="shared" si="686"/>
        <v>7.2829307999999999</v>
      </c>
      <c r="C1257" s="183">
        <f t="shared" si="704"/>
        <v>5.7203697933974507</v>
      </c>
      <c r="D1257" s="114">
        <f t="shared" si="695"/>
        <v>6895.24</v>
      </c>
      <c r="E1257" s="115">
        <f t="shared" si="682"/>
        <v>6926.96</v>
      </c>
      <c r="F1257" s="116">
        <f t="shared" si="683"/>
        <v>45432</v>
      </c>
      <c r="G1257" s="117">
        <f t="shared" si="687"/>
        <v>4.600274972299756E-3</v>
      </c>
      <c r="H1257" s="118">
        <f t="shared" si="700"/>
        <v>45524</v>
      </c>
      <c r="I1257" s="118">
        <f t="shared" si="688"/>
        <v>45495</v>
      </c>
      <c r="J1257" s="119">
        <f t="shared" si="696"/>
        <v>22</v>
      </c>
      <c r="K1257" s="119">
        <f t="shared" si="685"/>
        <v>22</v>
      </c>
      <c r="L1257" s="8">
        <f t="shared" si="697"/>
        <v>1.0046002700000001</v>
      </c>
      <c r="M1257" s="120">
        <f t="shared" si="684"/>
        <v>1.0037996</v>
      </c>
      <c r="N1257" s="120">
        <f t="shared" si="705"/>
        <v>1.257356013477327</v>
      </c>
      <c r="O1257" s="113">
        <f t="shared" ref="O1257:O1320" si="707">TRUNC(TRUNC((L1257*N1257),15),8)</f>
        <v>1.2631401900000001</v>
      </c>
      <c r="P1257" s="113">
        <f t="shared" si="689"/>
        <v>7.2256289799999998</v>
      </c>
      <c r="Q1257" s="167">
        <f t="shared" si="701"/>
        <v>0</v>
      </c>
      <c r="R1257" s="168">
        <f t="shared" si="698"/>
        <v>0</v>
      </c>
      <c r="S1257" s="113">
        <f t="shared" si="690"/>
        <v>0</v>
      </c>
      <c r="T1257" s="123">
        <f t="shared" si="699"/>
        <v>9.4700000000000006E-2</v>
      </c>
      <c r="U1257" s="121">
        <f t="shared" si="706"/>
        <v>22</v>
      </c>
      <c r="V1257" s="121">
        <v>252</v>
      </c>
      <c r="W1257" s="120">
        <f t="shared" si="691"/>
        <v>1.0079303580000001</v>
      </c>
      <c r="X1257" s="113">
        <f t="shared" si="692"/>
        <v>5.7301820000000003E-2</v>
      </c>
      <c r="Y1257" s="113">
        <f t="shared" si="693"/>
        <v>0</v>
      </c>
      <c r="Z1257" s="126" t="str">
        <f t="shared" si="702"/>
        <v>A+J=</v>
      </c>
      <c r="AA1257" s="118">
        <f t="shared" si="70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94"/>
        <v>45495</v>
      </c>
      <c r="B1258" s="113">
        <f t="shared" si="686"/>
        <v>7.2829307999999999</v>
      </c>
      <c r="C1258" s="183">
        <f t="shared" si="704"/>
        <v>5.7203697933974507</v>
      </c>
      <c r="D1258" s="114">
        <f t="shared" si="695"/>
        <v>6895.24</v>
      </c>
      <c r="E1258" s="115">
        <f t="shared" ref="E1258:E1321" si="708">IF($K1258=1,VLOOKUP($A1257,$AO$10:$AS$131,4),E1257)</f>
        <v>6926.96</v>
      </c>
      <c r="F1258" s="116">
        <f t="shared" ref="F1258:F1321" si="709">IF($K1258=1,VLOOKUP($A1257,$AO$10:$AS$131,5),F1257)</f>
        <v>45432</v>
      </c>
      <c r="G1258" s="117">
        <f t="shared" si="687"/>
        <v>4.600274972299756E-3</v>
      </c>
      <c r="H1258" s="118">
        <f t="shared" si="700"/>
        <v>45524</v>
      </c>
      <c r="I1258" s="118">
        <f t="shared" si="688"/>
        <v>45495</v>
      </c>
      <c r="J1258" s="119">
        <f t="shared" si="696"/>
        <v>22</v>
      </c>
      <c r="K1258" s="119">
        <f t="shared" si="685"/>
        <v>22</v>
      </c>
      <c r="L1258" s="8">
        <f t="shared" si="697"/>
        <v>1.0046002700000001</v>
      </c>
      <c r="M1258" s="120">
        <f t="shared" ref="M1258:M1321" si="710">IF(I1258&gt;I1257,L1257,M1257)</f>
        <v>1.0037996</v>
      </c>
      <c r="N1258" s="120">
        <f t="shared" si="705"/>
        <v>1.257356013477327</v>
      </c>
      <c r="O1258" s="113">
        <f t="shared" si="707"/>
        <v>1.2631401900000001</v>
      </c>
      <c r="P1258" s="113">
        <f t="shared" si="689"/>
        <v>7.2256289799999998</v>
      </c>
      <c r="Q1258" s="167">
        <f t="shared" si="701"/>
        <v>41</v>
      </c>
      <c r="R1258" s="168">
        <f t="shared" si="698"/>
        <v>1</v>
      </c>
      <c r="S1258" s="113">
        <f t="shared" si="690"/>
        <v>7.2256289799999998</v>
      </c>
      <c r="T1258" s="123">
        <f t="shared" si="699"/>
        <v>9.4700000000000006E-2</v>
      </c>
      <c r="U1258" s="121">
        <f t="shared" si="706"/>
        <v>22</v>
      </c>
      <c r="V1258" s="121">
        <v>252</v>
      </c>
      <c r="W1258" s="120">
        <f t="shared" si="691"/>
        <v>1.0079303580000001</v>
      </c>
      <c r="X1258" s="113">
        <f t="shared" si="692"/>
        <v>5.7301820000000003E-2</v>
      </c>
      <c r="Y1258" s="113">
        <f t="shared" si="693"/>
        <v>7.2829307999999999</v>
      </c>
      <c r="Z1258" s="126" t="str">
        <f t="shared" si="702"/>
        <v>A+J=</v>
      </c>
      <c r="AA1258" s="118">
        <f t="shared" si="70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94"/>
        <v>45496</v>
      </c>
      <c r="B1259" s="113">
        <f t="shared" si="686"/>
        <v>0</v>
      </c>
      <c r="C1259" s="183">
        <f t="shared" si="704"/>
        <v>6.0977534133144218E-9</v>
      </c>
      <c r="D1259" s="114">
        <f t="shared" si="695"/>
        <v>6926.96</v>
      </c>
      <c r="E1259" s="115">
        <f t="shared" si="708"/>
        <v>6941.51</v>
      </c>
      <c r="F1259" s="116">
        <f t="shared" si="709"/>
        <v>45465</v>
      </c>
      <c r="G1259" s="117">
        <f t="shared" si="687"/>
        <v>2.1004885259912065E-3</v>
      </c>
      <c r="H1259" s="118">
        <f t="shared" si="700"/>
        <v>45524</v>
      </c>
      <c r="I1259" s="118">
        <f t="shared" si="688"/>
        <v>45524</v>
      </c>
      <c r="J1259" s="119">
        <f t="shared" si="696"/>
        <v>21</v>
      </c>
      <c r="K1259" s="119">
        <f t="shared" si="685"/>
        <v>1</v>
      </c>
      <c r="L1259" s="8">
        <f t="shared" si="697"/>
        <v>1.00009992</v>
      </c>
      <c r="M1259" s="120">
        <f t="shared" si="710"/>
        <v>1.0046002700000001</v>
      </c>
      <c r="N1259" s="120">
        <f t="shared" si="705"/>
        <v>1.2631401906254465</v>
      </c>
      <c r="O1259" s="113">
        <f t="shared" si="707"/>
        <v>1.2632664</v>
      </c>
      <c r="P1259" s="113">
        <f t="shared" si="689"/>
        <v>0</v>
      </c>
      <c r="Q1259" s="167">
        <f t="shared" si="701"/>
        <v>0</v>
      </c>
      <c r="R1259" s="168">
        <f t="shared" si="698"/>
        <v>0</v>
      </c>
      <c r="S1259" s="113">
        <f t="shared" si="690"/>
        <v>0</v>
      </c>
      <c r="T1259" s="123">
        <f t="shared" si="699"/>
        <v>9.4700000000000006E-2</v>
      </c>
      <c r="U1259" s="121">
        <f t="shared" si="706"/>
        <v>1</v>
      </c>
      <c r="V1259" s="121">
        <v>252</v>
      </c>
      <c r="W1259" s="120">
        <f t="shared" si="691"/>
        <v>1.000359113</v>
      </c>
      <c r="X1259" s="113">
        <f t="shared" si="692"/>
        <v>0</v>
      </c>
      <c r="Y1259" s="113">
        <f t="shared" si="693"/>
        <v>0</v>
      </c>
      <c r="Z1259" s="126" t="str">
        <f t="shared" si="702"/>
        <v>A+J=</v>
      </c>
      <c r="AA1259" s="118">
        <f t="shared" si="703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94"/>
        <v>45497</v>
      </c>
      <c r="B1260" s="113">
        <f t="shared" si="686"/>
        <v>0</v>
      </c>
      <c r="C1260" s="183">
        <f t="shared" si="704"/>
        <v>6.0977534133144218E-9</v>
      </c>
      <c r="D1260" s="114">
        <f t="shared" si="695"/>
        <v>6926.96</v>
      </c>
      <c r="E1260" s="115">
        <f t="shared" si="708"/>
        <v>6941.51</v>
      </c>
      <c r="F1260" s="116">
        <f t="shared" si="709"/>
        <v>45465</v>
      </c>
      <c r="G1260" s="117">
        <f t="shared" si="687"/>
        <v>2.1004885259912065E-3</v>
      </c>
      <c r="H1260" s="118">
        <f t="shared" si="700"/>
        <v>45524</v>
      </c>
      <c r="I1260" s="118">
        <f t="shared" si="688"/>
        <v>45524</v>
      </c>
      <c r="J1260" s="119">
        <f t="shared" si="696"/>
        <v>21</v>
      </c>
      <c r="K1260" s="119">
        <f t="shared" si="685"/>
        <v>2</v>
      </c>
      <c r="L1260" s="8">
        <f t="shared" si="697"/>
        <v>1.00019985</v>
      </c>
      <c r="M1260" s="120">
        <f t="shared" si="710"/>
        <v>1.0046002700000001</v>
      </c>
      <c r="N1260" s="120">
        <f t="shared" si="705"/>
        <v>1.2631401906254465</v>
      </c>
      <c r="O1260" s="113">
        <f t="shared" si="707"/>
        <v>1.2633926200000001</v>
      </c>
      <c r="P1260" s="113">
        <f t="shared" si="689"/>
        <v>0</v>
      </c>
      <c r="Q1260" s="167">
        <f t="shared" si="701"/>
        <v>0</v>
      </c>
      <c r="R1260" s="168">
        <f t="shared" si="698"/>
        <v>0</v>
      </c>
      <c r="S1260" s="113">
        <f t="shared" si="690"/>
        <v>0</v>
      </c>
      <c r="T1260" s="123">
        <f t="shared" si="699"/>
        <v>9.4700000000000006E-2</v>
      </c>
      <c r="U1260" s="121">
        <f t="shared" si="706"/>
        <v>2</v>
      </c>
      <c r="V1260" s="121">
        <v>252</v>
      </c>
      <c r="W1260" s="120">
        <f t="shared" si="691"/>
        <v>1.0007183559999999</v>
      </c>
      <c r="X1260" s="113">
        <f t="shared" si="692"/>
        <v>0</v>
      </c>
      <c r="Y1260" s="113">
        <f t="shared" si="693"/>
        <v>0</v>
      </c>
      <c r="Z1260" s="126" t="str">
        <f t="shared" si="702"/>
        <v>A+J=</v>
      </c>
      <c r="AA1260" s="118">
        <f t="shared" si="703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94"/>
        <v>45498</v>
      </c>
      <c r="B1261" s="113">
        <f t="shared" si="686"/>
        <v>0</v>
      </c>
      <c r="C1261" s="183">
        <f t="shared" si="704"/>
        <v>6.0977534133144218E-9</v>
      </c>
      <c r="D1261" s="114">
        <f t="shared" si="695"/>
        <v>6926.96</v>
      </c>
      <c r="E1261" s="115">
        <f t="shared" si="708"/>
        <v>6941.51</v>
      </c>
      <c r="F1261" s="116">
        <f t="shared" si="709"/>
        <v>45465</v>
      </c>
      <c r="G1261" s="117">
        <f t="shared" si="687"/>
        <v>2.1004885259912065E-3</v>
      </c>
      <c r="H1261" s="118">
        <f t="shared" si="700"/>
        <v>45524</v>
      </c>
      <c r="I1261" s="118">
        <f t="shared" si="688"/>
        <v>45524</v>
      </c>
      <c r="J1261" s="119">
        <f t="shared" si="696"/>
        <v>21</v>
      </c>
      <c r="K1261" s="119">
        <f t="shared" si="685"/>
        <v>3</v>
      </c>
      <c r="L1261" s="8">
        <f t="shared" si="697"/>
        <v>1.0002998000000001</v>
      </c>
      <c r="M1261" s="120">
        <f t="shared" si="710"/>
        <v>1.0046002700000001</v>
      </c>
      <c r="N1261" s="120">
        <f t="shared" si="705"/>
        <v>1.2631401906254465</v>
      </c>
      <c r="O1261" s="113">
        <f t="shared" si="707"/>
        <v>1.2635188799999999</v>
      </c>
      <c r="P1261" s="113">
        <f t="shared" si="689"/>
        <v>0</v>
      </c>
      <c r="Q1261" s="167">
        <f t="shared" si="701"/>
        <v>0</v>
      </c>
      <c r="R1261" s="168">
        <f t="shared" si="698"/>
        <v>0</v>
      </c>
      <c r="S1261" s="113">
        <f t="shared" si="690"/>
        <v>0</v>
      </c>
      <c r="T1261" s="123">
        <f t="shared" si="699"/>
        <v>9.4700000000000006E-2</v>
      </c>
      <c r="U1261" s="121">
        <f t="shared" si="706"/>
        <v>3</v>
      </c>
      <c r="V1261" s="121">
        <v>252</v>
      </c>
      <c r="W1261" s="120">
        <f t="shared" si="691"/>
        <v>1.001077727</v>
      </c>
      <c r="X1261" s="113">
        <f t="shared" si="692"/>
        <v>0</v>
      </c>
      <c r="Y1261" s="113">
        <f t="shared" si="693"/>
        <v>0</v>
      </c>
      <c r="Z1261" s="126" t="str">
        <f t="shared" si="702"/>
        <v>A+J=</v>
      </c>
      <c r="AA1261" s="118">
        <f t="shared" si="703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94"/>
        <v>45499</v>
      </c>
      <c r="B1262" s="113">
        <f t="shared" si="686"/>
        <v>0</v>
      </c>
      <c r="C1262" s="183">
        <f t="shared" si="704"/>
        <v>6.0977534133144218E-9</v>
      </c>
      <c r="D1262" s="114">
        <f t="shared" si="695"/>
        <v>6926.96</v>
      </c>
      <c r="E1262" s="115">
        <f t="shared" si="708"/>
        <v>6941.51</v>
      </c>
      <c r="F1262" s="116">
        <f t="shared" si="709"/>
        <v>45465</v>
      </c>
      <c r="G1262" s="117">
        <f t="shared" si="687"/>
        <v>2.1004885259912065E-3</v>
      </c>
      <c r="H1262" s="118">
        <f t="shared" si="700"/>
        <v>45524</v>
      </c>
      <c r="I1262" s="118">
        <f t="shared" si="688"/>
        <v>45524</v>
      </c>
      <c r="J1262" s="119">
        <f t="shared" si="696"/>
        <v>21</v>
      </c>
      <c r="K1262" s="119">
        <f t="shared" ref="K1262:K1325" si="711">(J1262-(NETWORKDAYS(A1262,I1262,AD$148:AD$502)-1))</f>
        <v>4</v>
      </c>
      <c r="L1262" s="8">
        <f t="shared" si="697"/>
        <v>1.0003997499999999</v>
      </c>
      <c r="M1262" s="120">
        <f t="shared" si="710"/>
        <v>1.0046002700000001</v>
      </c>
      <c r="N1262" s="120">
        <f t="shared" si="705"/>
        <v>1.2631401906254465</v>
      </c>
      <c r="O1262" s="113">
        <f t="shared" si="707"/>
        <v>1.26364513</v>
      </c>
      <c r="P1262" s="113">
        <f t="shared" si="689"/>
        <v>0</v>
      </c>
      <c r="Q1262" s="167">
        <f t="shared" si="701"/>
        <v>0</v>
      </c>
      <c r="R1262" s="168">
        <f t="shared" si="698"/>
        <v>0</v>
      </c>
      <c r="S1262" s="113">
        <f t="shared" si="690"/>
        <v>0</v>
      </c>
      <c r="T1262" s="123">
        <f t="shared" si="699"/>
        <v>9.4700000000000006E-2</v>
      </c>
      <c r="U1262" s="121">
        <f t="shared" si="706"/>
        <v>4</v>
      </c>
      <c r="V1262" s="121">
        <v>252</v>
      </c>
      <c r="W1262" s="120">
        <f t="shared" si="691"/>
        <v>1.0014372279999999</v>
      </c>
      <c r="X1262" s="113">
        <f t="shared" si="692"/>
        <v>0</v>
      </c>
      <c r="Y1262" s="113">
        <f t="shared" si="693"/>
        <v>0</v>
      </c>
      <c r="Z1262" s="126" t="str">
        <f t="shared" si="702"/>
        <v>A+J=</v>
      </c>
      <c r="AA1262" s="118">
        <f t="shared" si="703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94"/>
        <v>45500</v>
      </c>
      <c r="B1263" s="113">
        <f t="shared" si="686"/>
        <v>0</v>
      </c>
      <c r="C1263" s="183">
        <f t="shared" si="704"/>
        <v>6.0977534133144218E-9</v>
      </c>
      <c r="D1263" s="114">
        <f t="shared" si="695"/>
        <v>6926.96</v>
      </c>
      <c r="E1263" s="115">
        <f t="shared" si="708"/>
        <v>6941.51</v>
      </c>
      <c r="F1263" s="116">
        <f t="shared" si="709"/>
        <v>45465</v>
      </c>
      <c r="G1263" s="117">
        <f t="shared" si="687"/>
        <v>2.1004885259912065E-3</v>
      </c>
      <c r="H1263" s="118">
        <f t="shared" si="700"/>
        <v>45524</v>
      </c>
      <c r="I1263" s="118">
        <f t="shared" si="688"/>
        <v>45524</v>
      </c>
      <c r="J1263" s="119">
        <f t="shared" si="696"/>
        <v>21</v>
      </c>
      <c r="K1263" s="119">
        <f t="shared" si="711"/>
        <v>5</v>
      </c>
      <c r="L1263" s="8">
        <f t="shared" si="697"/>
        <v>1.0004997099999999</v>
      </c>
      <c r="M1263" s="120">
        <f t="shared" si="710"/>
        <v>1.0046002700000001</v>
      </c>
      <c r="N1263" s="120">
        <f t="shared" si="705"/>
        <v>1.2631401906254465</v>
      </c>
      <c r="O1263" s="113">
        <f t="shared" si="707"/>
        <v>1.26377139</v>
      </c>
      <c r="P1263" s="113">
        <f t="shared" si="689"/>
        <v>0</v>
      </c>
      <c r="Q1263" s="167">
        <f t="shared" si="701"/>
        <v>0</v>
      </c>
      <c r="R1263" s="168">
        <f t="shared" si="698"/>
        <v>0</v>
      </c>
      <c r="S1263" s="113">
        <f t="shared" si="690"/>
        <v>0</v>
      </c>
      <c r="T1263" s="123">
        <f t="shared" si="699"/>
        <v>9.4700000000000006E-2</v>
      </c>
      <c r="U1263" s="121">
        <f t="shared" si="706"/>
        <v>5</v>
      </c>
      <c r="V1263" s="121">
        <v>252</v>
      </c>
      <c r="W1263" s="120">
        <f t="shared" si="691"/>
        <v>1.001796857</v>
      </c>
      <c r="X1263" s="113">
        <f t="shared" si="692"/>
        <v>0</v>
      </c>
      <c r="Y1263" s="113">
        <f t="shared" si="693"/>
        <v>0</v>
      </c>
      <c r="Z1263" s="126" t="str">
        <f t="shared" si="702"/>
        <v>A+J=</v>
      </c>
      <c r="AA1263" s="118">
        <f t="shared" si="703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94"/>
        <v>45501</v>
      </c>
      <c r="B1264" s="113">
        <f t="shared" si="686"/>
        <v>0</v>
      </c>
      <c r="C1264" s="183">
        <f t="shared" si="704"/>
        <v>6.0977534133144218E-9</v>
      </c>
      <c r="D1264" s="114">
        <f t="shared" si="695"/>
        <v>6926.96</v>
      </c>
      <c r="E1264" s="115">
        <f t="shared" si="708"/>
        <v>6941.51</v>
      </c>
      <c r="F1264" s="116">
        <f t="shared" si="709"/>
        <v>45465</v>
      </c>
      <c r="G1264" s="117">
        <f t="shared" si="687"/>
        <v>2.1004885259912065E-3</v>
      </c>
      <c r="H1264" s="118">
        <f t="shared" si="700"/>
        <v>45524</v>
      </c>
      <c r="I1264" s="118">
        <f t="shared" si="688"/>
        <v>45524</v>
      </c>
      <c r="J1264" s="119">
        <f t="shared" si="696"/>
        <v>21</v>
      </c>
      <c r="K1264" s="119">
        <f t="shared" si="711"/>
        <v>5</v>
      </c>
      <c r="L1264" s="8">
        <f t="shared" si="697"/>
        <v>1.0004997099999999</v>
      </c>
      <c r="M1264" s="120">
        <f t="shared" si="710"/>
        <v>1.0046002700000001</v>
      </c>
      <c r="N1264" s="120">
        <f t="shared" si="705"/>
        <v>1.2631401906254465</v>
      </c>
      <c r="O1264" s="113">
        <f t="shared" si="707"/>
        <v>1.26377139</v>
      </c>
      <c r="P1264" s="113">
        <f t="shared" si="689"/>
        <v>0</v>
      </c>
      <c r="Q1264" s="167">
        <f t="shared" si="701"/>
        <v>0</v>
      </c>
      <c r="R1264" s="168">
        <f t="shared" si="698"/>
        <v>0</v>
      </c>
      <c r="S1264" s="113">
        <f t="shared" si="690"/>
        <v>0</v>
      </c>
      <c r="T1264" s="123">
        <f t="shared" si="699"/>
        <v>9.4700000000000006E-2</v>
      </c>
      <c r="U1264" s="121">
        <f t="shared" si="706"/>
        <v>5</v>
      </c>
      <c r="V1264" s="121">
        <v>252</v>
      </c>
      <c r="W1264" s="120">
        <f t="shared" si="691"/>
        <v>1.001796857</v>
      </c>
      <c r="X1264" s="113">
        <f t="shared" si="692"/>
        <v>0</v>
      </c>
      <c r="Y1264" s="113">
        <f t="shared" si="693"/>
        <v>0</v>
      </c>
      <c r="Z1264" s="126" t="str">
        <f t="shared" si="702"/>
        <v>A+J=</v>
      </c>
      <c r="AA1264" s="118">
        <f t="shared" si="703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94"/>
        <v>45502</v>
      </c>
      <c r="B1265" s="113">
        <f t="shared" si="686"/>
        <v>0</v>
      </c>
      <c r="C1265" s="183">
        <f t="shared" si="704"/>
        <v>6.0977534133144218E-9</v>
      </c>
      <c r="D1265" s="114">
        <f t="shared" si="695"/>
        <v>6926.96</v>
      </c>
      <c r="E1265" s="115">
        <f t="shared" si="708"/>
        <v>6941.51</v>
      </c>
      <c r="F1265" s="116">
        <f t="shared" si="709"/>
        <v>45465</v>
      </c>
      <c r="G1265" s="117">
        <f t="shared" si="687"/>
        <v>2.1004885259912065E-3</v>
      </c>
      <c r="H1265" s="118">
        <f t="shared" si="700"/>
        <v>45524</v>
      </c>
      <c r="I1265" s="118">
        <f t="shared" si="688"/>
        <v>45524</v>
      </c>
      <c r="J1265" s="119">
        <f t="shared" si="696"/>
        <v>21</v>
      </c>
      <c r="K1265" s="119">
        <f t="shared" si="711"/>
        <v>5</v>
      </c>
      <c r="L1265" s="8">
        <f t="shared" si="697"/>
        <v>1.0004997099999999</v>
      </c>
      <c r="M1265" s="120">
        <f t="shared" si="710"/>
        <v>1.0046002700000001</v>
      </c>
      <c r="N1265" s="120">
        <f t="shared" si="705"/>
        <v>1.2631401906254465</v>
      </c>
      <c r="O1265" s="113">
        <f t="shared" si="707"/>
        <v>1.26377139</v>
      </c>
      <c r="P1265" s="113">
        <f t="shared" si="689"/>
        <v>0</v>
      </c>
      <c r="Q1265" s="167">
        <f t="shared" si="701"/>
        <v>0</v>
      </c>
      <c r="R1265" s="168">
        <f t="shared" si="698"/>
        <v>0</v>
      </c>
      <c r="S1265" s="113">
        <f t="shared" si="690"/>
        <v>0</v>
      </c>
      <c r="T1265" s="123">
        <f t="shared" si="699"/>
        <v>9.4700000000000006E-2</v>
      </c>
      <c r="U1265" s="121">
        <f t="shared" si="706"/>
        <v>5</v>
      </c>
      <c r="V1265" s="121">
        <v>252</v>
      </c>
      <c r="W1265" s="120">
        <f t="shared" si="691"/>
        <v>1.001796857</v>
      </c>
      <c r="X1265" s="113">
        <f t="shared" si="692"/>
        <v>0</v>
      </c>
      <c r="Y1265" s="113">
        <f t="shared" si="693"/>
        <v>0</v>
      </c>
      <c r="Z1265" s="126" t="str">
        <f t="shared" si="702"/>
        <v>A+J=</v>
      </c>
      <c r="AA1265" s="118">
        <f t="shared" si="703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94"/>
        <v>45503</v>
      </c>
      <c r="B1266" s="113">
        <f t="shared" si="686"/>
        <v>0</v>
      </c>
      <c r="C1266" s="183">
        <f t="shared" si="704"/>
        <v>6.0977534133144218E-9</v>
      </c>
      <c r="D1266" s="114">
        <f t="shared" si="695"/>
        <v>6926.96</v>
      </c>
      <c r="E1266" s="115">
        <f t="shared" si="708"/>
        <v>6941.51</v>
      </c>
      <c r="F1266" s="116">
        <f t="shared" si="709"/>
        <v>45465</v>
      </c>
      <c r="G1266" s="117">
        <f t="shared" si="687"/>
        <v>2.1004885259912065E-3</v>
      </c>
      <c r="H1266" s="118">
        <f t="shared" si="700"/>
        <v>45524</v>
      </c>
      <c r="I1266" s="118">
        <f t="shared" si="688"/>
        <v>45524</v>
      </c>
      <c r="J1266" s="119">
        <f t="shared" si="696"/>
        <v>21</v>
      </c>
      <c r="K1266" s="119">
        <f t="shared" si="711"/>
        <v>6</v>
      </c>
      <c r="L1266" s="8">
        <f t="shared" si="697"/>
        <v>1.0005996800000001</v>
      </c>
      <c r="M1266" s="120">
        <f t="shared" si="710"/>
        <v>1.0046002700000001</v>
      </c>
      <c r="N1266" s="120">
        <f t="shared" si="705"/>
        <v>1.2631401906254465</v>
      </c>
      <c r="O1266" s="113">
        <f t="shared" si="707"/>
        <v>1.26389767</v>
      </c>
      <c r="P1266" s="113">
        <f t="shared" si="689"/>
        <v>0</v>
      </c>
      <c r="Q1266" s="167">
        <f t="shared" si="701"/>
        <v>0</v>
      </c>
      <c r="R1266" s="168">
        <f t="shared" si="698"/>
        <v>0</v>
      </c>
      <c r="S1266" s="113">
        <f t="shared" si="690"/>
        <v>0</v>
      </c>
      <c r="T1266" s="123">
        <f t="shared" si="699"/>
        <v>9.4700000000000006E-2</v>
      </c>
      <c r="U1266" s="121">
        <f t="shared" si="706"/>
        <v>6</v>
      </c>
      <c r="V1266" s="121">
        <v>252</v>
      </c>
      <c r="W1266" s="120">
        <f t="shared" si="691"/>
        <v>1.0021566159999999</v>
      </c>
      <c r="X1266" s="113">
        <f t="shared" si="692"/>
        <v>0</v>
      </c>
      <c r="Y1266" s="113">
        <f t="shared" si="693"/>
        <v>0</v>
      </c>
      <c r="Z1266" s="126" t="str">
        <f t="shared" si="702"/>
        <v>A+J=</v>
      </c>
      <c r="AA1266" s="118">
        <f t="shared" si="703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94"/>
        <v>45504</v>
      </c>
      <c r="B1267" s="113">
        <f t="shared" si="686"/>
        <v>0</v>
      </c>
      <c r="C1267" s="183">
        <f t="shared" si="704"/>
        <v>6.0977534133144218E-9</v>
      </c>
      <c r="D1267" s="114">
        <f t="shared" si="695"/>
        <v>6926.96</v>
      </c>
      <c r="E1267" s="115">
        <f t="shared" si="708"/>
        <v>6941.51</v>
      </c>
      <c r="F1267" s="116">
        <f t="shared" si="709"/>
        <v>45465</v>
      </c>
      <c r="G1267" s="117">
        <f t="shared" si="687"/>
        <v>2.1004885259912065E-3</v>
      </c>
      <c r="H1267" s="118">
        <f t="shared" si="700"/>
        <v>45524</v>
      </c>
      <c r="I1267" s="118">
        <f t="shared" si="688"/>
        <v>45524</v>
      </c>
      <c r="J1267" s="119">
        <f t="shared" si="696"/>
        <v>21</v>
      </c>
      <c r="K1267" s="119">
        <f t="shared" si="711"/>
        <v>7</v>
      </c>
      <c r="L1267" s="8">
        <f t="shared" si="697"/>
        <v>1.0006996699999999</v>
      </c>
      <c r="M1267" s="120">
        <f t="shared" si="710"/>
        <v>1.0046002700000001</v>
      </c>
      <c r="N1267" s="120">
        <f t="shared" si="705"/>
        <v>1.2631401906254465</v>
      </c>
      <c r="O1267" s="113">
        <f t="shared" si="707"/>
        <v>1.26402397</v>
      </c>
      <c r="P1267" s="113">
        <f t="shared" si="689"/>
        <v>0</v>
      </c>
      <c r="Q1267" s="167">
        <f t="shared" si="701"/>
        <v>0</v>
      </c>
      <c r="R1267" s="168">
        <f t="shared" si="698"/>
        <v>0</v>
      </c>
      <c r="S1267" s="113">
        <f t="shared" si="690"/>
        <v>0</v>
      </c>
      <c r="T1267" s="123">
        <f t="shared" si="699"/>
        <v>9.4700000000000006E-2</v>
      </c>
      <c r="U1267" s="121">
        <f t="shared" si="706"/>
        <v>7</v>
      </c>
      <c r="V1267" s="121">
        <v>252</v>
      </c>
      <c r="W1267" s="120">
        <f t="shared" si="691"/>
        <v>1.0025165039999999</v>
      </c>
      <c r="X1267" s="113">
        <f t="shared" si="692"/>
        <v>0</v>
      </c>
      <c r="Y1267" s="113">
        <f t="shared" si="693"/>
        <v>0</v>
      </c>
      <c r="Z1267" s="126" t="str">
        <f t="shared" si="702"/>
        <v>A+J=</v>
      </c>
      <c r="AA1267" s="118">
        <f t="shared" si="703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94"/>
        <v>45505</v>
      </c>
      <c r="B1268" s="113">
        <f t="shared" si="686"/>
        <v>0</v>
      </c>
      <c r="C1268" s="183">
        <f t="shared" si="704"/>
        <v>6.0977534133144218E-9</v>
      </c>
      <c r="D1268" s="114">
        <f t="shared" si="695"/>
        <v>6926.96</v>
      </c>
      <c r="E1268" s="115">
        <f t="shared" si="708"/>
        <v>6941.51</v>
      </c>
      <c r="F1268" s="116">
        <f t="shared" si="709"/>
        <v>45465</v>
      </c>
      <c r="G1268" s="117">
        <f t="shared" si="687"/>
        <v>2.1004885259912065E-3</v>
      </c>
      <c r="H1268" s="118">
        <f t="shared" si="700"/>
        <v>45524</v>
      </c>
      <c r="I1268" s="118">
        <f t="shared" si="688"/>
        <v>45524</v>
      </c>
      <c r="J1268" s="119">
        <f t="shared" si="696"/>
        <v>21</v>
      </c>
      <c r="K1268" s="119">
        <f t="shared" si="711"/>
        <v>8</v>
      </c>
      <c r="L1268" s="8">
        <f t="shared" si="697"/>
        <v>1.00079966</v>
      </c>
      <c r="M1268" s="120">
        <f t="shared" si="710"/>
        <v>1.0046002700000001</v>
      </c>
      <c r="N1268" s="120">
        <f t="shared" si="705"/>
        <v>1.2631401906254465</v>
      </c>
      <c r="O1268" s="113">
        <f t="shared" si="707"/>
        <v>1.26415027</v>
      </c>
      <c r="P1268" s="113">
        <f t="shared" si="689"/>
        <v>0</v>
      </c>
      <c r="Q1268" s="167">
        <f t="shared" si="701"/>
        <v>0</v>
      </c>
      <c r="R1268" s="168">
        <f t="shared" si="698"/>
        <v>0</v>
      </c>
      <c r="S1268" s="113">
        <f t="shared" si="690"/>
        <v>0</v>
      </c>
      <c r="T1268" s="123">
        <f t="shared" si="699"/>
        <v>9.4700000000000006E-2</v>
      </c>
      <c r="U1268" s="121">
        <f t="shared" si="706"/>
        <v>8</v>
      </c>
      <c r="V1268" s="121">
        <v>252</v>
      </c>
      <c r="W1268" s="120">
        <f t="shared" si="691"/>
        <v>1.0028765209999999</v>
      </c>
      <c r="X1268" s="113">
        <f t="shared" si="692"/>
        <v>0</v>
      </c>
      <c r="Y1268" s="113">
        <f t="shared" si="693"/>
        <v>0</v>
      </c>
      <c r="Z1268" s="126" t="str">
        <f t="shared" si="702"/>
        <v>A+J=</v>
      </c>
      <c r="AA1268" s="118">
        <f t="shared" si="703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94"/>
        <v>45506</v>
      </c>
      <c r="B1269" s="113">
        <f t="shared" si="686"/>
        <v>0</v>
      </c>
      <c r="C1269" s="183">
        <f t="shared" si="704"/>
        <v>6.0977534133144218E-9</v>
      </c>
      <c r="D1269" s="114">
        <f t="shared" si="695"/>
        <v>6926.96</v>
      </c>
      <c r="E1269" s="115">
        <f t="shared" si="708"/>
        <v>6941.51</v>
      </c>
      <c r="F1269" s="116">
        <f t="shared" si="709"/>
        <v>45465</v>
      </c>
      <c r="G1269" s="117">
        <f t="shared" si="687"/>
        <v>2.1004885259912065E-3</v>
      </c>
      <c r="H1269" s="118">
        <f t="shared" si="700"/>
        <v>45524</v>
      </c>
      <c r="I1269" s="118">
        <f t="shared" si="688"/>
        <v>45524</v>
      </c>
      <c r="J1269" s="119">
        <f t="shared" si="696"/>
        <v>21</v>
      </c>
      <c r="K1269" s="119">
        <f t="shared" si="711"/>
        <v>9</v>
      </c>
      <c r="L1269" s="8">
        <f t="shared" si="697"/>
        <v>1.00089966</v>
      </c>
      <c r="M1269" s="120">
        <f t="shared" si="710"/>
        <v>1.0046002700000001</v>
      </c>
      <c r="N1269" s="120">
        <f t="shared" si="705"/>
        <v>1.2631401906254465</v>
      </c>
      <c r="O1269" s="113">
        <f t="shared" si="707"/>
        <v>1.26427658</v>
      </c>
      <c r="P1269" s="113">
        <f t="shared" si="689"/>
        <v>0</v>
      </c>
      <c r="Q1269" s="167">
        <f t="shared" si="701"/>
        <v>0</v>
      </c>
      <c r="R1269" s="168">
        <f t="shared" si="698"/>
        <v>0</v>
      </c>
      <c r="S1269" s="113">
        <f t="shared" si="690"/>
        <v>0</v>
      </c>
      <c r="T1269" s="123">
        <f t="shared" si="699"/>
        <v>9.4700000000000006E-2</v>
      </c>
      <c r="U1269" s="121">
        <f t="shared" si="706"/>
        <v>9</v>
      </c>
      <c r="V1269" s="121">
        <v>252</v>
      </c>
      <c r="W1269" s="120">
        <f t="shared" si="691"/>
        <v>1.003236668</v>
      </c>
      <c r="X1269" s="113">
        <f t="shared" si="692"/>
        <v>0</v>
      </c>
      <c r="Y1269" s="113">
        <f t="shared" si="693"/>
        <v>0</v>
      </c>
      <c r="Z1269" s="126" t="str">
        <f t="shared" si="702"/>
        <v>A+J=</v>
      </c>
      <c r="AA1269" s="118">
        <f t="shared" si="703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94"/>
        <v>45507</v>
      </c>
      <c r="B1270" s="113">
        <f t="shared" si="686"/>
        <v>0</v>
      </c>
      <c r="C1270" s="183">
        <f t="shared" si="704"/>
        <v>6.0977534133144218E-9</v>
      </c>
      <c r="D1270" s="114">
        <f t="shared" si="695"/>
        <v>6926.96</v>
      </c>
      <c r="E1270" s="115">
        <f t="shared" si="708"/>
        <v>6941.51</v>
      </c>
      <c r="F1270" s="116">
        <f t="shared" si="709"/>
        <v>45465</v>
      </c>
      <c r="G1270" s="117">
        <f t="shared" si="687"/>
        <v>2.1004885259912065E-3</v>
      </c>
      <c r="H1270" s="118">
        <f t="shared" si="700"/>
        <v>45524</v>
      </c>
      <c r="I1270" s="118">
        <f t="shared" si="688"/>
        <v>45524</v>
      </c>
      <c r="J1270" s="119">
        <f t="shared" si="696"/>
        <v>21</v>
      </c>
      <c r="K1270" s="119">
        <f t="shared" si="711"/>
        <v>10</v>
      </c>
      <c r="L1270" s="8">
        <f t="shared" si="697"/>
        <v>1.0009996800000001</v>
      </c>
      <c r="M1270" s="120">
        <f t="shared" si="710"/>
        <v>1.0046002700000001</v>
      </c>
      <c r="N1270" s="120">
        <f t="shared" si="705"/>
        <v>1.2631401906254465</v>
      </c>
      <c r="O1270" s="113">
        <f t="shared" si="707"/>
        <v>1.26440292</v>
      </c>
      <c r="P1270" s="113">
        <f t="shared" si="689"/>
        <v>0</v>
      </c>
      <c r="Q1270" s="167">
        <f t="shared" si="701"/>
        <v>0</v>
      </c>
      <c r="R1270" s="168">
        <f t="shared" si="698"/>
        <v>0</v>
      </c>
      <c r="S1270" s="113">
        <f t="shared" si="690"/>
        <v>0</v>
      </c>
      <c r="T1270" s="123">
        <f t="shared" si="699"/>
        <v>9.4700000000000006E-2</v>
      </c>
      <c r="U1270" s="121">
        <f t="shared" si="706"/>
        <v>10</v>
      </c>
      <c r="V1270" s="121">
        <v>252</v>
      </c>
      <c r="W1270" s="120">
        <f t="shared" si="691"/>
        <v>1.0035969440000001</v>
      </c>
      <c r="X1270" s="113">
        <f t="shared" si="692"/>
        <v>0</v>
      </c>
      <c r="Y1270" s="113">
        <f t="shared" si="693"/>
        <v>0</v>
      </c>
      <c r="Z1270" s="126" t="str">
        <f t="shared" si="702"/>
        <v>A+J=</v>
      </c>
      <c r="AA1270" s="118">
        <f t="shared" si="703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94"/>
        <v>45508</v>
      </c>
      <c r="B1271" s="113">
        <f t="shared" si="686"/>
        <v>0</v>
      </c>
      <c r="C1271" s="183">
        <f t="shared" si="704"/>
        <v>6.0977534133144218E-9</v>
      </c>
      <c r="D1271" s="114">
        <f t="shared" si="695"/>
        <v>6926.96</v>
      </c>
      <c r="E1271" s="115">
        <f t="shared" si="708"/>
        <v>6941.51</v>
      </c>
      <c r="F1271" s="116">
        <f t="shared" si="709"/>
        <v>45465</v>
      </c>
      <c r="G1271" s="117">
        <f t="shared" si="687"/>
        <v>2.1004885259912065E-3</v>
      </c>
      <c r="H1271" s="118">
        <f t="shared" si="700"/>
        <v>45524</v>
      </c>
      <c r="I1271" s="118">
        <f t="shared" si="688"/>
        <v>45524</v>
      </c>
      <c r="J1271" s="119">
        <f t="shared" si="696"/>
        <v>21</v>
      </c>
      <c r="K1271" s="119">
        <f t="shared" si="711"/>
        <v>10</v>
      </c>
      <c r="L1271" s="8">
        <f t="shared" si="697"/>
        <v>1.0009996800000001</v>
      </c>
      <c r="M1271" s="120">
        <f t="shared" si="710"/>
        <v>1.0046002700000001</v>
      </c>
      <c r="N1271" s="120">
        <f t="shared" si="705"/>
        <v>1.2631401906254465</v>
      </c>
      <c r="O1271" s="113">
        <f t="shared" si="707"/>
        <v>1.26440292</v>
      </c>
      <c r="P1271" s="113">
        <f t="shared" si="689"/>
        <v>0</v>
      </c>
      <c r="Q1271" s="167">
        <f t="shared" si="701"/>
        <v>0</v>
      </c>
      <c r="R1271" s="168">
        <f t="shared" si="698"/>
        <v>0</v>
      </c>
      <c r="S1271" s="113">
        <f t="shared" si="690"/>
        <v>0</v>
      </c>
      <c r="T1271" s="123">
        <f t="shared" si="699"/>
        <v>9.4700000000000006E-2</v>
      </c>
      <c r="U1271" s="121">
        <f t="shared" si="706"/>
        <v>10</v>
      </c>
      <c r="V1271" s="121">
        <v>252</v>
      </c>
      <c r="W1271" s="120">
        <f t="shared" si="691"/>
        <v>1.0035969440000001</v>
      </c>
      <c r="X1271" s="113">
        <f t="shared" si="692"/>
        <v>0</v>
      </c>
      <c r="Y1271" s="113">
        <f t="shared" si="693"/>
        <v>0</v>
      </c>
      <c r="Z1271" s="126" t="str">
        <f t="shared" si="702"/>
        <v>A+J=</v>
      </c>
      <c r="AA1271" s="118">
        <f t="shared" si="703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94"/>
        <v>45509</v>
      </c>
      <c r="B1272" s="113">
        <f t="shared" si="686"/>
        <v>0</v>
      </c>
      <c r="C1272" s="183">
        <f t="shared" si="704"/>
        <v>6.0977534133144218E-9</v>
      </c>
      <c r="D1272" s="114">
        <f t="shared" si="695"/>
        <v>6926.96</v>
      </c>
      <c r="E1272" s="115">
        <f t="shared" si="708"/>
        <v>6941.51</v>
      </c>
      <c r="F1272" s="116">
        <f t="shared" si="709"/>
        <v>45465</v>
      </c>
      <c r="G1272" s="117">
        <f t="shared" si="687"/>
        <v>2.1004885259912065E-3</v>
      </c>
      <c r="H1272" s="118">
        <f t="shared" si="700"/>
        <v>45524</v>
      </c>
      <c r="I1272" s="118">
        <f t="shared" si="688"/>
        <v>45524</v>
      </c>
      <c r="J1272" s="119">
        <f t="shared" si="696"/>
        <v>21</v>
      </c>
      <c r="K1272" s="119">
        <f t="shared" si="711"/>
        <v>10</v>
      </c>
      <c r="L1272" s="8">
        <f t="shared" si="697"/>
        <v>1.0009996800000001</v>
      </c>
      <c r="M1272" s="120">
        <f t="shared" si="710"/>
        <v>1.0046002700000001</v>
      </c>
      <c r="N1272" s="120">
        <f t="shared" si="705"/>
        <v>1.2631401906254465</v>
      </c>
      <c r="O1272" s="113">
        <f t="shared" si="707"/>
        <v>1.26440292</v>
      </c>
      <c r="P1272" s="113">
        <f t="shared" si="689"/>
        <v>0</v>
      </c>
      <c r="Q1272" s="167">
        <f t="shared" si="701"/>
        <v>0</v>
      </c>
      <c r="R1272" s="168">
        <f t="shared" si="698"/>
        <v>0</v>
      </c>
      <c r="S1272" s="113">
        <f t="shared" si="690"/>
        <v>0</v>
      </c>
      <c r="T1272" s="123">
        <f t="shared" si="699"/>
        <v>9.4700000000000006E-2</v>
      </c>
      <c r="U1272" s="121">
        <f t="shared" si="706"/>
        <v>10</v>
      </c>
      <c r="V1272" s="121">
        <v>252</v>
      </c>
      <c r="W1272" s="120">
        <f t="shared" si="691"/>
        <v>1.0035969440000001</v>
      </c>
      <c r="X1272" s="113">
        <f t="shared" si="692"/>
        <v>0</v>
      </c>
      <c r="Y1272" s="113">
        <f t="shared" si="693"/>
        <v>0</v>
      </c>
      <c r="Z1272" s="126" t="str">
        <f t="shared" si="702"/>
        <v>A+J=</v>
      </c>
      <c r="AA1272" s="118">
        <f t="shared" si="703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94"/>
        <v>45510</v>
      </c>
      <c r="B1273" s="113">
        <f t="shared" si="686"/>
        <v>0</v>
      </c>
      <c r="C1273" s="183">
        <f t="shared" si="704"/>
        <v>6.0977534133144218E-9</v>
      </c>
      <c r="D1273" s="114">
        <f t="shared" si="695"/>
        <v>6926.96</v>
      </c>
      <c r="E1273" s="115">
        <f t="shared" si="708"/>
        <v>6941.51</v>
      </c>
      <c r="F1273" s="116">
        <f t="shared" si="709"/>
        <v>45465</v>
      </c>
      <c r="G1273" s="117">
        <f t="shared" si="687"/>
        <v>2.1004885259912065E-3</v>
      </c>
      <c r="H1273" s="118">
        <f t="shared" si="700"/>
        <v>45524</v>
      </c>
      <c r="I1273" s="118">
        <f t="shared" si="688"/>
        <v>45524</v>
      </c>
      <c r="J1273" s="119">
        <f t="shared" si="696"/>
        <v>21</v>
      </c>
      <c r="K1273" s="119">
        <f t="shared" si="711"/>
        <v>11</v>
      </c>
      <c r="L1273" s="8">
        <f t="shared" si="697"/>
        <v>1.0010996999999999</v>
      </c>
      <c r="M1273" s="120">
        <f t="shared" si="710"/>
        <v>1.0046002700000001</v>
      </c>
      <c r="N1273" s="120">
        <f t="shared" si="705"/>
        <v>1.2631401906254465</v>
      </c>
      <c r="O1273" s="113">
        <f t="shared" si="707"/>
        <v>1.26452926</v>
      </c>
      <c r="P1273" s="113">
        <f t="shared" si="689"/>
        <v>0</v>
      </c>
      <c r="Q1273" s="167">
        <f t="shared" si="701"/>
        <v>0</v>
      </c>
      <c r="R1273" s="168">
        <f t="shared" si="698"/>
        <v>0</v>
      </c>
      <c r="S1273" s="113">
        <f t="shared" si="690"/>
        <v>0</v>
      </c>
      <c r="T1273" s="123">
        <f t="shared" si="699"/>
        <v>9.4700000000000006E-2</v>
      </c>
      <c r="U1273" s="121">
        <f t="shared" si="706"/>
        <v>11</v>
      </c>
      <c r="V1273" s="121">
        <v>252</v>
      </c>
      <c r="W1273" s="120">
        <f t="shared" si="691"/>
        <v>1.003957349</v>
      </c>
      <c r="X1273" s="113">
        <f t="shared" si="692"/>
        <v>0</v>
      </c>
      <c r="Y1273" s="113">
        <f t="shared" si="693"/>
        <v>0</v>
      </c>
      <c r="Z1273" s="126" t="str">
        <f t="shared" si="702"/>
        <v>A+J=</v>
      </c>
      <c r="AA1273" s="118">
        <f t="shared" si="703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94"/>
        <v>45511</v>
      </c>
      <c r="B1274" s="113">
        <f t="shared" si="686"/>
        <v>0</v>
      </c>
      <c r="C1274" s="183">
        <f t="shared" si="704"/>
        <v>6.0977534133144218E-9</v>
      </c>
      <c r="D1274" s="114">
        <f t="shared" si="695"/>
        <v>6926.96</v>
      </c>
      <c r="E1274" s="115">
        <f t="shared" si="708"/>
        <v>6941.51</v>
      </c>
      <c r="F1274" s="116">
        <f t="shared" si="709"/>
        <v>45465</v>
      </c>
      <c r="G1274" s="117">
        <f t="shared" si="687"/>
        <v>2.1004885259912065E-3</v>
      </c>
      <c r="H1274" s="118">
        <f t="shared" si="700"/>
        <v>45524</v>
      </c>
      <c r="I1274" s="118">
        <f t="shared" si="688"/>
        <v>45524</v>
      </c>
      <c r="J1274" s="119">
        <f t="shared" si="696"/>
        <v>21</v>
      </c>
      <c r="K1274" s="119">
        <f t="shared" si="711"/>
        <v>12</v>
      </c>
      <c r="L1274" s="8">
        <f t="shared" si="697"/>
        <v>1.00119973</v>
      </c>
      <c r="M1274" s="120">
        <f t="shared" si="710"/>
        <v>1.0046002700000001</v>
      </c>
      <c r="N1274" s="120">
        <f t="shared" si="705"/>
        <v>1.2631401906254465</v>
      </c>
      <c r="O1274" s="113">
        <f t="shared" si="707"/>
        <v>1.2646556099999999</v>
      </c>
      <c r="P1274" s="113">
        <f t="shared" si="689"/>
        <v>0</v>
      </c>
      <c r="Q1274" s="167">
        <f t="shared" si="701"/>
        <v>0</v>
      </c>
      <c r="R1274" s="168">
        <f t="shared" si="698"/>
        <v>0</v>
      </c>
      <c r="S1274" s="113">
        <f t="shared" si="690"/>
        <v>0</v>
      </c>
      <c r="T1274" s="123">
        <f t="shared" si="699"/>
        <v>9.4700000000000006E-2</v>
      </c>
      <c r="U1274" s="121">
        <f t="shared" si="706"/>
        <v>12</v>
      </c>
      <c r="V1274" s="121">
        <v>252</v>
      </c>
      <c r="W1274" s="120">
        <f t="shared" si="691"/>
        <v>1.0043178829999999</v>
      </c>
      <c r="X1274" s="113">
        <f t="shared" si="692"/>
        <v>0</v>
      </c>
      <c r="Y1274" s="113">
        <f t="shared" si="693"/>
        <v>0</v>
      </c>
      <c r="Z1274" s="126" t="str">
        <f t="shared" si="702"/>
        <v>A+J=</v>
      </c>
      <c r="AA1274" s="118">
        <f t="shared" si="703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94"/>
        <v>45512</v>
      </c>
      <c r="B1275" s="113">
        <f t="shared" si="686"/>
        <v>0</v>
      </c>
      <c r="C1275" s="183">
        <f t="shared" si="704"/>
        <v>6.0977534133144218E-9</v>
      </c>
      <c r="D1275" s="114">
        <f t="shared" si="695"/>
        <v>6926.96</v>
      </c>
      <c r="E1275" s="115">
        <f t="shared" si="708"/>
        <v>6941.51</v>
      </c>
      <c r="F1275" s="116">
        <f t="shared" si="709"/>
        <v>45465</v>
      </c>
      <c r="G1275" s="117">
        <f t="shared" si="687"/>
        <v>2.1004885259912065E-3</v>
      </c>
      <c r="H1275" s="118">
        <f t="shared" si="700"/>
        <v>45524</v>
      </c>
      <c r="I1275" s="118">
        <f t="shared" si="688"/>
        <v>45524</v>
      </c>
      <c r="J1275" s="119">
        <f t="shared" si="696"/>
        <v>21</v>
      </c>
      <c r="K1275" s="119">
        <f t="shared" si="711"/>
        <v>13</v>
      </c>
      <c r="L1275" s="8">
        <f t="shared" si="697"/>
        <v>1.0012997800000001</v>
      </c>
      <c r="M1275" s="120">
        <f t="shared" si="710"/>
        <v>1.0046002700000001</v>
      </c>
      <c r="N1275" s="120">
        <f t="shared" si="705"/>
        <v>1.2631401906254465</v>
      </c>
      <c r="O1275" s="113">
        <f t="shared" si="707"/>
        <v>1.2647819899999999</v>
      </c>
      <c r="P1275" s="113">
        <f t="shared" si="689"/>
        <v>0</v>
      </c>
      <c r="Q1275" s="167">
        <f t="shared" si="701"/>
        <v>0</v>
      </c>
      <c r="R1275" s="168">
        <f t="shared" si="698"/>
        <v>0</v>
      </c>
      <c r="S1275" s="113">
        <f t="shared" si="690"/>
        <v>0</v>
      </c>
      <c r="T1275" s="123">
        <f t="shared" si="699"/>
        <v>9.4700000000000006E-2</v>
      </c>
      <c r="U1275" s="121">
        <f t="shared" si="706"/>
        <v>13</v>
      </c>
      <c r="V1275" s="121">
        <v>252</v>
      </c>
      <c r="W1275" s="120">
        <f t="shared" si="691"/>
        <v>1.004678548</v>
      </c>
      <c r="X1275" s="113">
        <f t="shared" si="692"/>
        <v>0</v>
      </c>
      <c r="Y1275" s="113">
        <f t="shared" si="693"/>
        <v>0</v>
      </c>
      <c r="Z1275" s="126" t="str">
        <f t="shared" si="702"/>
        <v>A+J=</v>
      </c>
      <c r="AA1275" s="118">
        <f t="shared" si="703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94"/>
        <v>45513</v>
      </c>
      <c r="B1276" s="113">
        <f t="shared" si="686"/>
        <v>0</v>
      </c>
      <c r="C1276" s="183">
        <f t="shared" si="704"/>
        <v>6.0977534133144218E-9</v>
      </c>
      <c r="D1276" s="114">
        <f t="shared" si="695"/>
        <v>6926.96</v>
      </c>
      <c r="E1276" s="115">
        <f t="shared" si="708"/>
        <v>6941.51</v>
      </c>
      <c r="F1276" s="116">
        <f t="shared" si="709"/>
        <v>45465</v>
      </c>
      <c r="G1276" s="117">
        <f t="shared" si="687"/>
        <v>2.1004885259912065E-3</v>
      </c>
      <c r="H1276" s="118">
        <f t="shared" si="700"/>
        <v>45524</v>
      </c>
      <c r="I1276" s="118">
        <f t="shared" si="688"/>
        <v>45524</v>
      </c>
      <c r="J1276" s="119">
        <f t="shared" si="696"/>
        <v>21</v>
      </c>
      <c r="K1276" s="119">
        <f t="shared" si="711"/>
        <v>14</v>
      </c>
      <c r="L1276" s="8">
        <f t="shared" si="697"/>
        <v>1.00139983</v>
      </c>
      <c r="M1276" s="120">
        <f t="shared" si="710"/>
        <v>1.0046002700000001</v>
      </c>
      <c r="N1276" s="120">
        <f t="shared" si="705"/>
        <v>1.2631401906254465</v>
      </c>
      <c r="O1276" s="113">
        <f t="shared" si="707"/>
        <v>1.2649083699999999</v>
      </c>
      <c r="P1276" s="113">
        <f t="shared" si="689"/>
        <v>0</v>
      </c>
      <c r="Q1276" s="167">
        <f t="shared" si="701"/>
        <v>0</v>
      </c>
      <c r="R1276" s="168">
        <f t="shared" si="698"/>
        <v>0</v>
      </c>
      <c r="S1276" s="113">
        <f t="shared" si="690"/>
        <v>0</v>
      </c>
      <c r="T1276" s="123">
        <f t="shared" si="699"/>
        <v>9.4700000000000006E-2</v>
      </c>
      <c r="U1276" s="121">
        <f t="shared" si="706"/>
        <v>14</v>
      </c>
      <c r="V1276" s="121">
        <v>252</v>
      </c>
      <c r="W1276" s="120">
        <f t="shared" si="691"/>
        <v>1.005039341</v>
      </c>
      <c r="X1276" s="113">
        <f t="shared" si="692"/>
        <v>0</v>
      </c>
      <c r="Y1276" s="113">
        <f t="shared" si="693"/>
        <v>0</v>
      </c>
      <c r="Z1276" s="126" t="str">
        <f t="shared" si="702"/>
        <v>A+J=</v>
      </c>
      <c r="AA1276" s="118">
        <f t="shared" si="703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94"/>
        <v>45514</v>
      </c>
      <c r="B1277" s="113">
        <f t="shared" si="686"/>
        <v>0</v>
      </c>
      <c r="C1277" s="183">
        <f t="shared" si="704"/>
        <v>6.0977534133144218E-9</v>
      </c>
      <c r="D1277" s="114">
        <f t="shared" si="695"/>
        <v>6926.96</v>
      </c>
      <c r="E1277" s="115">
        <f t="shared" si="708"/>
        <v>6941.51</v>
      </c>
      <c r="F1277" s="116">
        <f t="shared" si="709"/>
        <v>45465</v>
      </c>
      <c r="G1277" s="117">
        <f t="shared" si="687"/>
        <v>2.1004885259912065E-3</v>
      </c>
      <c r="H1277" s="118">
        <f t="shared" si="700"/>
        <v>45524</v>
      </c>
      <c r="I1277" s="118">
        <f t="shared" si="688"/>
        <v>45524</v>
      </c>
      <c r="J1277" s="119">
        <f t="shared" si="696"/>
        <v>21</v>
      </c>
      <c r="K1277" s="119">
        <f t="shared" si="711"/>
        <v>15</v>
      </c>
      <c r="L1277" s="8">
        <f t="shared" si="697"/>
        <v>1.0014998900000001</v>
      </c>
      <c r="M1277" s="120">
        <f t="shared" si="710"/>
        <v>1.0046002700000001</v>
      </c>
      <c r="N1277" s="120">
        <f t="shared" si="705"/>
        <v>1.2631401906254465</v>
      </c>
      <c r="O1277" s="113">
        <f t="shared" si="707"/>
        <v>1.26503476</v>
      </c>
      <c r="P1277" s="113">
        <f t="shared" si="689"/>
        <v>0</v>
      </c>
      <c r="Q1277" s="167">
        <f t="shared" si="701"/>
        <v>0</v>
      </c>
      <c r="R1277" s="168">
        <f t="shared" si="698"/>
        <v>0</v>
      </c>
      <c r="S1277" s="113">
        <f t="shared" si="690"/>
        <v>0</v>
      </c>
      <c r="T1277" s="123">
        <f t="shared" si="699"/>
        <v>9.4700000000000006E-2</v>
      </c>
      <c r="U1277" s="121">
        <f t="shared" si="706"/>
        <v>15</v>
      </c>
      <c r="V1277" s="121">
        <v>252</v>
      </c>
      <c r="W1277" s="120">
        <f t="shared" si="691"/>
        <v>1.0054002639999999</v>
      </c>
      <c r="X1277" s="113">
        <f t="shared" si="692"/>
        <v>0</v>
      </c>
      <c r="Y1277" s="113">
        <f t="shared" si="693"/>
        <v>0</v>
      </c>
      <c r="Z1277" s="126" t="str">
        <f t="shared" si="702"/>
        <v>A+J=</v>
      </c>
      <c r="AA1277" s="118">
        <f t="shared" si="703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94"/>
        <v>45515</v>
      </c>
      <c r="B1278" s="113">
        <f t="shared" si="686"/>
        <v>0</v>
      </c>
      <c r="C1278" s="183">
        <f t="shared" si="704"/>
        <v>6.0977534133144218E-9</v>
      </c>
      <c r="D1278" s="114">
        <f t="shared" si="695"/>
        <v>6926.96</v>
      </c>
      <c r="E1278" s="115">
        <f t="shared" si="708"/>
        <v>6941.51</v>
      </c>
      <c r="F1278" s="116">
        <f t="shared" si="709"/>
        <v>45465</v>
      </c>
      <c r="G1278" s="117">
        <f t="shared" si="687"/>
        <v>2.1004885259912065E-3</v>
      </c>
      <c r="H1278" s="118">
        <f t="shared" si="700"/>
        <v>45524</v>
      </c>
      <c r="I1278" s="118">
        <f t="shared" si="688"/>
        <v>45524</v>
      </c>
      <c r="J1278" s="119">
        <f t="shared" si="696"/>
        <v>21</v>
      </c>
      <c r="K1278" s="119">
        <f t="shared" si="711"/>
        <v>15</v>
      </c>
      <c r="L1278" s="8">
        <f t="shared" si="697"/>
        <v>1.0014998900000001</v>
      </c>
      <c r="M1278" s="120">
        <f t="shared" si="710"/>
        <v>1.0046002700000001</v>
      </c>
      <c r="N1278" s="120">
        <f t="shared" si="705"/>
        <v>1.2631401906254465</v>
      </c>
      <c r="O1278" s="113">
        <f t="shared" si="707"/>
        <v>1.26503476</v>
      </c>
      <c r="P1278" s="113">
        <f t="shared" si="689"/>
        <v>0</v>
      </c>
      <c r="Q1278" s="167">
        <f t="shared" si="701"/>
        <v>0</v>
      </c>
      <c r="R1278" s="168">
        <f t="shared" si="698"/>
        <v>0</v>
      </c>
      <c r="S1278" s="113">
        <f t="shared" si="690"/>
        <v>0</v>
      </c>
      <c r="T1278" s="123">
        <f t="shared" si="699"/>
        <v>9.4700000000000006E-2</v>
      </c>
      <c r="U1278" s="121">
        <f t="shared" si="706"/>
        <v>15</v>
      </c>
      <c r="V1278" s="121">
        <v>252</v>
      </c>
      <c r="W1278" s="120">
        <f t="shared" si="691"/>
        <v>1.0054002639999999</v>
      </c>
      <c r="X1278" s="113">
        <f t="shared" si="692"/>
        <v>0</v>
      </c>
      <c r="Y1278" s="113">
        <f t="shared" si="693"/>
        <v>0</v>
      </c>
      <c r="Z1278" s="126" t="str">
        <f t="shared" si="702"/>
        <v>A+J=</v>
      </c>
      <c r="AA1278" s="118">
        <f t="shared" si="703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94"/>
        <v>45516</v>
      </c>
      <c r="B1279" s="113">
        <f t="shared" si="686"/>
        <v>0</v>
      </c>
      <c r="C1279" s="183">
        <f t="shared" si="704"/>
        <v>6.0977534133144218E-9</v>
      </c>
      <c r="D1279" s="114">
        <f t="shared" si="695"/>
        <v>6926.96</v>
      </c>
      <c r="E1279" s="115">
        <f t="shared" si="708"/>
        <v>6941.51</v>
      </c>
      <c r="F1279" s="116">
        <f t="shared" si="709"/>
        <v>45465</v>
      </c>
      <c r="G1279" s="117">
        <f t="shared" si="687"/>
        <v>2.1004885259912065E-3</v>
      </c>
      <c r="H1279" s="118">
        <f t="shared" si="700"/>
        <v>45524</v>
      </c>
      <c r="I1279" s="118">
        <f t="shared" si="688"/>
        <v>45524</v>
      </c>
      <c r="J1279" s="119">
        <f t="shared" si="696"/>
        <v>21</v>
      </c>
      <c r="K1279" s="119">
        <f t="shared" si="711"/>
        <v>15</v>
      </c>
      <c r="L1279" s="8">
        <f t="shared" si="697"/>
        <v>1.0014998900000001</v>
      </c>
      <c r="M1279" s="120">
        <f t="shared" si="710"/>
        <v>1.0046002700000001</v>
      </c>
      <c r="N1279" s="120">
        <f t="shared" si="705"/>
        <v>1.2631401906254465</v>
      </c>
      <c r="O1279" s="113">
        <f t="shared" si="707"/>
        <v>1.26503476</v>
      </c>
      <c r="P1279" s="113">
        <f t="shared" si="689"/>
        <v>0</v>
      </c>
      <c r="Q1279" s="167">
        <f t="shared" si="701"/>
        <v>0</v>
      </c>
      <c r="R1279" s="168">
        <f t="shared" si="698"/>
        <v>0</v>
      </c>
      <c r="S1279" s="113">
        <f t="shared" si="690"/>
        <v>0</v>
      </c>
      <c r="T1279" s="123">
        <f t="shared" si="699"/>
        <v>9.4700000000000006E-2</v>
      </c>
      <c r="U1279" s="121">
        <f t="shared" si="706"/>
        <v>15</v>
      </c>
      <c r="V1279" s="121">
        <v>252</v>
      </c>
      <c r="W1279" s="120">
        <f t="shared" si="691"/>
        <v>1.0054002639999999</v>
      </c>
      <c r="X1279" s="113">
        <f t="shared" si="692"/>
        <v>0</v>
      </c>
      <c r="Y1279" s="113">
        <f t="shared" si="693"/>
        <v>0</v>
      </c>
      <c r="Z1279" s="126" t="str">
        <f t="shared" si="702"/>
        <v>A+J=</v>
      </c>
      <c r="AA1279" s="118">
        <f t="shared" si="703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94"/>
        <v>45517</v>
      </c>
      <c r="B1280" s="113">
        <f t="shared" si="686"/>
        <v>0</v>
      </c>
      <c r="C1280" s="183">
        <f t="shared" si="704"/>
        <v>6.0977534133144218E-9</v>
      </c>
      <c r="D1280" s="114">
        <f t="shared" si="695"/>
        <v>6926.96</v>
      </c>
      <c r="E1280" s="115">
        <f t="shared" si="708"/>
        <v>6941.51</v>
      </c>
      <c r="F1280" s="116">
        <f t="shared" si="709"/>
        <v>45465</v>
      </c>
      <c r="G1280" s="117">
        <f t="shared" si="687"/>
        <v>2.1004885259912065E-3</v>
      </c>
      <c r="H1280" s="118">
        <f t="shared" si="700"/>
        <v>45524</v>
      </c>
      <c r="I1280" s="118">
        <f t="shared" si="688"/>
        <v>45524</v>
      </c>
      <c r="J1280" s="119">
        <f t="shared" si="696"/>
        <v>21</v>
      </c>
      <c r="K1280" s="119">
        <f t="shared" si="711"/>
        <v>16</v>
      </c>
      <c r="L1280" s="8">
        <f t="shared" si="697"/>
        <v>1.00159997</v>
      </c>
      <c r="M1280" s="120">
        <f t="shared" si="710"/>
        <v>1.0046002700000001</v>
      </c>
      <c r="N1280" s="120">
        <f t="shared" si="705"/>
        <v>1.2631401906254465</v>
      </c>
      <c r="O1280" s="113">
        <f t="shared" si="707"/>
        <v>1.2651611700000001</v>
      </c>
      <c r="P1280" s="113">
        <f t="shared" si="689"/>
        <v>0</v>
      </c>
      <c r="Q1280" s="167">
        <f t="shared" si="701"/>
        <v>0</v>
      </c>
      <c r="R1280" s="168">
        <f t="shared" si="698"/>
        <v>0</v>
      </c>
      <c r="S1280" s="113">
        <f t="shared" si="690"/>
        <v>0</v>
      </c>
      <c r="T1280" s="123">
        <f t="shared" si="699"/>
        <v>9.4700000000000006E-2</v>
      </c>
      <c r="U1280" s="121">
        <f t="shared" si="706"/>
        <v>16</v>
      </c>
      <c r="V1280" s="121">
        <v>252</v>
      </c>
      <c r="W1280" s="120">
        <f t="shared" si="691"/>
        <v>1.0057613169999999</v>
      </c>
      <c r="X1280" s="113">
        <f t="shared" si="692"/>
        <v>0</v>
      </c>
      <c r="Y1280" s="113">
        <f t="shared" si="693"/>
        <v>0</v>
      </c>
      <c r="Z1280" s="126" t="str">
        <f t="shared" si="702"/>
        <v>A+J=</v>
      </c>
      <c r="AA1280" s="118">
        <f t="shared" si="703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94"/>
        <v>45518</v>
      </c>
      <c r="B1281" s="113">
        <f t="shared" si="686"/>
        <v>0</v>
      </c>
      <c r="C1281" s="183">
        <f t="shared" si="704"/>
        <v>6.0977534133144218E-9</v>
      </c>
      <c r="D1281" s="114">
        <f t="shared" si="695"/>
        <v>6926.96</v>
      </c>
      <c r="E1281" s="115">
        <f t="shared" si="708"/>
        <v>6941.51</v>
      </c>
      <c r="F1281" s="116">
        <f t="shared" si="709"/>
        <v>45465</v>
      </c>
      <c r="G1281" s="117">
        <f t="shared" si="687"/>
        <v>2.1004885259912065E-3</v>
      </c>
      <c r="H1281" s="118">
        <f t="shared" si="700"/>
        <v>45524</v>
      </c>
      <c r="I1281" s="118">
        <f t="shared" si="688"/>
        <v>45524</v>
      </c>
      <c r="J1281" s="119">
        <f t="shared" si="696"/>
        <v>21</v>
      </c>
      <c r="K1281" s="119">
        <f t="shared" si="711"/>
        <v>17</v>
      </c>
      <c r="L1281" s="8">
        <f t="shared" si="697"/>
        <v>1.00170005</v>
      </c>
      <c r="M1281" s="120">
        <f t="shared" si="710"/>
        <v>1.0046002700000001</v>
      </c>
      <c r="N1281" s="120">
        <f t="shared" si="705"/>
        <v>1.2631401906254465</v>
      </c>
      <c r="O1281" s="113">
        <f t="shared" si="707"/>
        <v>1.26528759</v>
      </c>
      <c r="P1281" s="113">
        <f t="shared" si="689"/>
        <v>0</v>
      </c>
      <c r="Q1281" s="167">
        <f t="shared" si="701"/>
        <v>0</v>
      </c>
      <c r="R1281" s="168">
        <f t="shared" si="698"/>
        <v>0</v>
      </c>
      <c r="S1281" s="113">
        <f t="shared" si="690"/>
        <v>0</v>
      </c>
      <c r="T1281" s="123">
        <f t="shared" si="699"/>
        <v>9.4700000000000006E-2</v>
      </c>
      <c r="U1281" s="121">
        <f t="shared" si="706"/>
        <v>17</v>
      </c>
      <c r="V1281" s="121">
        <v>252</v>
      </c>
      <c r="W1281" s="120">
        <f t="shared" si="691"/>
        <v>1.0061225</v>
      </c>
      <c r="X1281" s="113">
        <f t="shared" si="692"/>
        <v>0</v>
      </c>
      <c r="Y1281" s="113">
        <f t="shared" si="693"/>
        <v>0</v>
      </c>
      <c r="Z1281" s="126" t="str">
        <f t="shared" si="702"/>
        <v>A+J=</v>
      </c>
      <c r="AA1281" s="118">
        <f t="shared" si="703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94"/>
        <v>45519</v>
      </c>
      <c r="B1282" s="113">
        <f t="shared" si="686"/>
        <v>0</v>
      </c>
      <c r="C1282" s="183">
        <f t="shared" si="704"/>
        <v>6.0977534133144218E-9</v>
      </c>
      <c r="D1282" s="114">
        <f t="shared" si="695"/>
        <v>6926.96</v>
      </c>
      <c r="E1282" s="115">
        <f t="shared" si="708"/>
        <v>6941.51</v>
      </c>
      <c r="F1282" s="116">
        <f t="shared" si="709"/>
        <v>45465</v>
      </c>
      <c r="G1282" s="117">
        <f t="shared" si="687"/>
        <v>2.1004885259912065E-3</v>
      </c>
      <c r="H1282" s="118">
        <f t="shared" si="700"/>
        <v>45524</v>
      </c>
      <c r="I1282" s="118">
        <f t="shared" si="688"/>
        <v>45524</v>
      </c>
      <c r="J1282" s="119">
        <f t="shared" si="696"/>
        <v>21</v>
      </c>
      <c r="K1282" s="119">
        <f t="shared" si="711"/>
        <v>18</v>
      </c>
      <c r="L1282" s="8">
        <f t="shared" si="697"/>
        <v>1.0018001400000001</v>
      </c>
      <c r="M1282" s="120">
        <f t="shared" si="710"/>
        <v>1.0046002700000001</v>
      </c>
      <c r="N1282" s="120">
        <f t="shared" si="705"/>
        <v>1.2631401906254465</v>
      </c>
      <c r="O1282" s="113">
        <f t="shared" si="707"/>
        <v>1.26541401</v>
      </c>
      <c r="P1282" s="113">
        <f t="shared" si="689"/>
        <v>0</v>
      </c>
      <c r="Q1282" s="167">
        <f t="shared" si="701"/>
        <v>0</v>
      </c>
      <c r="R1282" s="168">
        <f t="shared" si="698"/>
        <v>0</v>
      </c>
      <c r="S1282" s="113">
        <f t="shared" si="690"/>
        <v>0</v>
      </c>
      <c r="T1282" s="123">
        <f t="shared" si="699"/>
        <v>9.4700000000000006E-2</v>
      </c>
      <c r="U1282" s="121">
        <f t="shared" si="706"/>
        <v>18</v>
      </c>
      <c r="V1282" s="121">
        <v>252</v>
      </c>
      <c r="W1282" s="120">
        <f t="shared" si="691"/>
        <v>1.0064838119999999</v>
      </c>
      <c r="X1282" s="113">
        <f t="shared" si="692"/>
        <v>0</v>
      </c>
      <c r="Y1282" s="113">
        <f t="shared" si="693"/>
        <v>0</v>
      </c>
      <c r="Z1282" s="126" t="str">
        <f t="shared" si="702"/>
        <v>A+J=</v>
      </c>
      <c r="AA1282" s="118">
        <f t="shared" si="703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94"/>
        <v>45520</v>
      </c>
      <c r="B1283" s="113">
        <f t="shared" si="686"/>
        <v>0</v>
      </c>
      <c r="C1283" s="183">
        <f t="shared" si="704"/>
        <v>6.0977534133144218E-9</v>
      </c>
      <c r="D1283" s="114">
        <f t="shared" si="695"/>
        <v>6926.96</v>
      </c>
      <c r="E1283" s="115">
        <f t="shared" si="708"/>
        <v>6941.51</v>
      </c>
      <c r="F1283" s="116">
        <f t="shared" si="709"/>
        <v>45465</v>
      </c>
      <c r="G1283" s="117">
        <f t="shared" si="687"/>
        <v>2.1004885259912065E-3</v>
      </c>
      <c r="H1283" s="118">
        <f t="shared" si="700"/>
        <v>45524</v>
      </c>
      <c r="I1283" s="118">
        <f t="shared" si="688"/>
        <v>45524</v>
      </c>
      <c r="J1283" s="119">
        <f t="shared" si="696"/>
        <v>21</v>
      </c>
      <c r="K1283" s="119">
        <f t="shared" si="711"/>
        <v>19</v>
      </c>
      <c r="L1283" s="8">
        <f t="shared" si="697"/>
        <v>1.00190025</v>
      </c>
      <c r="M1283" s="120">
        <f t="shared" si="710"/>
        <v>1.0046002700000001</v>
      </c>
      <c r="N1283" s="120">
        <f t="shared" si="705"/>
        <v>1.2631401906254465</v>
      </c>
      <c r="O1283" s="113">
        <f t="shared" si="707"/>
        <v>1.2655404699999999</v>
      </c>
      <c r="P1283" s="113">
        <f t="shared" si="689"/>
        <v>0</v>
      </c>
      <c r="Q1283" s="167">
        <f t="shared" si="701"/>
        <v>0</v>
      </c>
      <c r="R1283" s="168">
        <f t="shared" si="698"/>
        <v>0</v>
      </c>
      <c r="S1283" s="113">
        <f t="shared" si="690"/>
        <v>0</v>
      </c>
      <c r="T1283" s="123">
        <f t="shared" si="699"/>
        <v>9.4700000000000006E-2</v>
      </c>
      <c r="U1283" s="121">
        <f t="shared" si="706"/>
        <v>19</v>
      </c>
      <c r="V1283" s="121">
        <v>252</v>
      </c>
      <c r="W1283" s="120">
        <f t="shared" si="691"/>
        <v>1.0068452539999999</v>
      </c>
      <c r="X1283" s="113">
        <f t="shared" si="692"/>
        <v>0</v>
      </c>
      <c r="Y1283" s="113">
        <f t="shared" si="693"/>
        <v>0</v>
      </c>
      <c r="Z1283" s="126" t="str">
        <f t="shared" si="702"/>
        <v>A+J=</v>
      </c>
      <c r="AA1283" s="118">
        <f t="shared" si="703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94"/>
        <v>45521</v>
      </c>
      <c r="B1284" s="113">
        <f t="shared" si="686"/>
        <v>0</v>
      </c>
      <c r="C1284" s="183">
        <f t="shared" si="704"/>
        <v>6.0977534133144218E-9</v>
      </c>
      <c r="D1284" s="114">
        <f t="shared" si="695"/>
        <v>6926.96</v>
      </c>
      <c r="E1284" s="115">
        <f t="shared" si="708"/>
        <v>6941.51</v>
      </c>
      <c r="F1284" s="116">
        <f t="shared" si="709"/>
        <v>45465</v>
      </c>
      <c r="G1284" s="117">
        <f t="shared" si="687"/>
        <v>2.1004885259912065E-3</v>
      </c>
      <c r="H1284" s="118">
        <f t="shared" si="700"/>
        <v>45524</v>
      </c>
      <c r="I1284" s="118">
        <f t="shared" si="688"/>
        <v>45524</v>
      </c>
      <c r="J1284" s="119">
        <f t="shared" si="696"/>
        <v>21</v>
      </c>
      <c r="K1284" s="119">
        <f t="shared" si="711"/>
        <v>20</v>
      </c>
      <c r="L1284" s="8">
        <f t="shared" si="697"/>
        <v>1.00200036</v>
      </c>
      <c r="M1284" s="120">
        <f t="shared" si="710"/>
        <v>1.0046002700000001</v>
      </c>
      <c r="N1284" s="120">
        <f t="shared" si="705"/>
        <v>1.2631401906254465</v>
      </c>
      <c r="O1284" s="113">
        <f t="shared" si="707"/>
        <v>1.2656669199999999</v>
      </c>
      <c r="P1284" s="113">
        <f t="shared" si="689"/>
        <v>0</v>
      </c>
      <c r="Q1284" s="167">
        <f t="shared" si="701"/>
        <v>0</v>
      </c>
      <c r="R1284" s="168">
        <f t="shared" si="698"/>
        <v>0</v>
      </c>
      <c r="S1284" s="113">
        <f t="shared" si="690"/>
        <v>0</v>
      </c>
      <c r="T1284" s="123">
        <f t="shared" si="699"/>
        <v>9.4700000000000006E-2</v>
      </c>
      <c r="U1284" s="121">
        <f t="shared" si="706"/>
        <v>20</v>
      </c>
      <c r="V1284" s="121">
        <v>252</v>
      </c>
      <c r="W1284" s="120">
        <f t="shared" si="691"/>
        <v>1.0072068249999999</v>
      </c>
      <c r="X1284" s="113">
        <f t="shared" si="692"/>
        <v>0</v>
      </c>
      <c r="Y1284" s="113">
        <f t="shared" si="693"/>
        <v>0</v>
      </c>
      <c r="Z1284" s="126" t="str">
        <f t="shared" si="702"/>
        <v>A+J=</v>
      </c>
      <c r="AA1284" s="118">
        <f t="shared" si="703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94"/>
        <v>45522</v>
      </c>
      <c r="B1285" s="113">
        <f t="shared" si="686"/>
        <v>0</v>
      </c>
      <c r="C1285" s="183">
        <f t="shared" si="704"/>
        <v>6.0977534133144218E-9</v>
      </c>
      <c r="D1285" s="114">
        <f t="shared" si="695"/>
        <v>6926.96</v>
      </c>
      <c r="E1285" s="115">
        <f t="shared" si="708"/>
        <v>6941.51</v>
      </c>
      <c r="F1285" s="116">
        <f t="shared" si="709"/>
        <v>45465</v>
      </c>
      <c r="G1285" s="117">
        <f t="shared" si="687"/>
        <v>2.1004885259912065E-3</v>
      </c>
      <c r="H1285" s="118">
        <f t="shared" si="700"/>
        <v>45524</v>
      </c>
      <c r="I1285" s="118">
        <f t="shared" si="688"/>
        <v>45524</v>
      </c>
      <c r="J1285" s="119">
        <f t="shared" si="696"/>
        <v>21</v>
      </c>
      <c r="K1285" s="119">
        <f t="shared" si="711"/>
        <v>20</v>
      </c>
      <c r="L1285" s="8">
        <f t="shared" si="697"/>
        <v>1.00200036</v>
      </c>
      <c r="M1285" s="120">
        <f t="shared" si="710"/>
        <v>1.0046002700000001</v>
      </c>
      <c r="N1285" s="120">
        <f t="shared" si="705"/>
        <v>1.2631401906254465</v>
      </c>
      <c r="O1285" s="113">
        <f t="shared" si="707"/>
        <v>1.2656669199999999</v>
      </c>
      <c r="P1285" s="113">
        <f t="shared" si="689"/>
        <v>0</v>
      </c>
      <c r="Q1285" s="167">
        <f t="shared" si="701"/>
        <v>0</v>
      </c>
      <c r="R1285" s="168">
        <f t="shared" si="698"/>
        <v>0</v>
      </c>
      <c r="S1285" s="113">
        <f t="shared" si="690"/>
        <v>0</v>
      </c>
      <c r="T1285" s="123">
        <f t="shared" si="699"/>
        <v>9.4700000000000006E-2</v>
      </c>
      <c r="U1285" s="121">
        <f t="shared" si="706"/>
        <v>20</v>
      </c>
      <c r="V1285" s="121">
        <v>252</v>
      </c>
      <c r="W1285" s="120">
        <f t="shared" si="691"/>
        <v>1.0072068249999999</v>
      </c>
      <c r="X1285" s="113">
        <f t="shared" si="692"/>
        <v>0</v>
      </c>
      <c r="Y1285" s="113">
        <f t="shared" si="693"/>
        <v>0</v>
      </c>
      <c r="Z1285" s="126" t="str">
        <f t="shared" si="702"/>
        <v>A+J=</v>
      </c>
      <c r="AA1285" s="118">
        <f t="shared" si="703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94"/>
        <v>45523</v>
      </c>
      <c r="B1286" s="113">
        <f t="shared" si="686"/>
        <v>0</v>
      </c>
      <c r="C1286" s="183">
        <f t="shared" si="704"/>
        <v>6.0977534133144218E-9</v>
      </c>
      <c r="D1286" s="114">
        <f t="shared" si="695"/>
        <v>6926.96</v>
      </c>
      <c r="E1286" s="115">
        <f t="shared" si="708"/>
        <v>6941.51</v>
      </c>
      <c r="F1286" s="116">
        <f t="shared" si="709"/>
        <v>45465</v>
      </c>
      <c r="G1286" s="117">
        <f t="shared" si="687"/>
        <v>2.1004885259912065E-3</v>
      </c>
      <c r="H1286" s="118">
        <f t="shared" si="700"/>
        <v>45524</v>
      </c>
      <c r="I1286" s="118">
        <f t="shared" si="688"/>
        <v>45524</v>
      </c>
      <c r="J1286" s="119">
        <f t="shared" si="696"/>
        <v>21</v>
      </c>
      <c r="K1286" s="119">
        <f t="shared" si="711"/>
        <v>20</v>
      </c>
      <c r="L1286" s="8">
        <f t="shared" si="697"/>
        <v>1.00200036</v>
      </c>
      <c r="M1286" s="120">
        <f t="shared" si="710"/>
        <v>1.0046002700000001</v>
      </c>
      <c r="N1286" s="120">
        <f t="shared" si="705"/>
        <v>1.2631401906254465</v>
      </c>
      <c r="O1286" s="113">
        <f t="shared" si="707"/>
        <v>1.2656669199999999</v>
      </c>
      <c r="P1286" s="113">
        <f t="shared" si="689"/>
        <v>0</v>
      </c>
      <c r="Q1286" s="167">
        <f t="shared" si="701"/>
        <v>0</v>
      </c>
      <c r="R1286" s="168">
        <f t="shared" si="698"/>
        <v>0</v>
      </c>
      <c r="S1286" s="113">
        <f t="shared" si="690"/>
        <v>0</v>
      </c>
      <c r="T1286" s="123">
        <f t="shared" si="699"/>
        <v>9.4700000000000006E-2</v>
      </c>
      <c r="U1286" s="121">
        <f t="shared" si="706"/>
        <v>20</v>
      </c>
      <c r="V1286" s="121">
        <v>252</v>
      </c>
      <c r="W1286" s="120">
        <f t="shared" si="691"/>
        <v>1.0072068249999999</v>
      </c>
      <c r="X1286" s="113">
        <f t="shared" si="692"/>
        <v>0</v>
      </c>
      <c r="Y1286" s="113">
        <f t="shared" si="693"/>
        <v>0</v>
      </c>
      <c r="Z1286" s="126" t="str">
        <f t="shared" si="702"/>
        <v>A+J=</v>
      </c>
      <c r="AA1286" s="118">
        <f t="shared" si="703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94"/>
        <v>45524</v>
      </c>
      <c r="B1287" s="113">
        <f t="shared" si="686"/>
        <v>0</v>
      </c>
      <c r="C1287" s="183">
        <f t="shared" si="704"/>
        <v>6.0977534133144218E-9</v>
      </c>
      <c r="D1287" s="114">
        <f t="shared" si="695"/>
        <v>6926.96</v>
      </c>
      <c r="E1287" s="115">
        <f t="shared" si="708"/>
        <v>6941.51</v>
      </c>
      <c r="F1287" s="116">
        <f t="shared" si="709"/>
        <v>45465</v>
      </c>
      <c r="G1287" s="117">
        <f t="shared" si="687"/>
        <v>2.1004885259912065E-3</v>
      </c>
      <c r="H1287" s="118">
        <f t="shared" si="700"/>
        <v>45555</v>
      </c>
      <c r="I1287" s="118">
        <f t="shared" si="688"/>
        <v>45524</v>
      </c>
      <c r="J1287" s="119">
        <f t="shared" si="696"/>
        <v>21</v>
      </c>
      <c r="K1287" s="119">
        <f t="shared" si="711"/>
        <v>21</v>
      </c>
      <c r="L1287" s="8">
        <f t="shared" si="697"/>
        <v>1.00210048</v>
      </c>
      <c r="M1287" s="120">
        <f t="shared" si="710"/>
        <v>1.0046002700000001</v>
      </c>
      <c r="N1287" s="120">
        <f t="shared" si="705"/>
        <v>1.2631401906254465</v>
      </c>
      <c r="O1287" s="113">
        <f t="shared" si="707"/>
        <v>1.26579339</v>
      </c>
      <c r="P1287" s="113">
        <f t="shared" si="689"/>
        <v>0</v>
      </c>
      <c r="Q1287" s="167">
        <f t="shared" si="701"/>
        <v>0</v>
      </c>
      <c r="R1287" s="168">
        <f t="shared" si="698"/>
        <v>0</v>
      </c>
      <c r="S1287" s="113">
        <f t="shared" si="690"/>
        <v>0</v>
      </c>
      <c r="T1287" s="123">
        <f t="shared" si="699"/>
        <v>9.4700000000000006E-2</v>
      </c>
      <c r="U1287" s="121">
        <f t="shared" si="706"/>
        <v>21</v>
      </c>
      <c r="V1287" s="121">
        <v>252</v>
      </c>
      <c r="W1287" s="120">
        <f t="shared" si="691"/>
        <v>1.0075685270000001</v>
      </c>
      <c r="X1287" s="113">
        <f t="shared" si="692"/>
        <v>0</v>
      </c>
      <c r="Y1287" s="113">
        <f t="shared" si="693"/>
        <v>0</v>
      </c>
      <c r="Z1287" s="126" t="str">
        <f t="shared" si="702"/>
        <v>A+J=</v>
      </c>
      <c r="AA1287" s="118">
        <f t="shared" si="703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94"/>
        <v>45525</v>
      </c>
      <c r="B1288" s="113">
        <f t="shared" si="686"/>
        <v>0</v>
      </c>
      <c r="C1288" s="183">
        <f t="shared" si="704"/>
        <v>6.0977534133144218E-9</v>
      </c>
      <c r="D1288" s="114">
        <f t="shared" si="695"/>
        <v>6941.51</v>
      </c>
      <c r="E1288" s="115">
        <f t="shared" si="708"/>
        <v>6967.89</v>
      </c>
      <c r="F1288" s="116">
        <f t="shared" si="709"/>
        <v>45493</v>
      </c>
      <c r="G1288" s="117">
        <f t="shared" si="687"/>
        <v>3.8003258656977845E-3</v>
      </c>
      <c r="H1288" s="118">
        <f t="shared" si="700"/>
        <v>45555</v>
      </c>
      <c r="I1288" s="118">
        <f t="shared" si="688"/>
        <v>45555</v>
      </c>
      <c r="J1288" s="119">
        <f t="shared" si="696"/>
        <v>23</v>
      </c>
      <c r="K1288" s="119">
        <f t="shared" si="711"/>
        <v>1</v>
      </c>
      <c r="L1288" s="8">
        <f t="shared" si="697"/>
        <v>1.00016493</v>
      </c>
      <c r="M1288" s="120">
        <f t="shared" si="710"/>
        <v>1.00210048</v>
      </c>
      <c r="N1288" s="120">
        <f t="shared" si="705"/>
        <v>1.2657933913330515</v>
      </c>
      <c r="O1288" s="113">
        <f t="shared" si="707"/>
        <v>1.26600215</v>
      </c>
      <c r="P1288" s="113">
        <f t="shared" si="689"/>
        <v>0</v>
      </c>
      <c r="Q1288" s="167">
        <f t="shared" si="701"/>
        <v>0</v>
      </c>
      <c r="R1288" s="168">
        <f t="shared" si="698"/>
        <v>0</v>
      </c>
      <c r="S1288" s="113">
        <f t="shared" si="690"/>
        <v>0</v>
      </c>
      <c r="T1288" s="123">
        <f t="shared" si="699"/>
        <v>9.4700000000000006E-2</v>
      </c>
      <c r="U1288" s="121">
        <f t="shared" si="706"/>
        <v>22</v>
      </c>
      <c r="V1288" s="121">
        <v>252</v>
      </c>
      <c r="W1288" s="120">
        <f t="shared" si="691"/>
        <v>1.0079303580000001</v>
      </c>
      <c r="X1288" s="113">
        <f t="shared" si="692"/>
        <v>0</v>
      </c>
      <c r="Y1288" s="113">
        <f t="shared" si="693"/>
        <v>0</v>
      </c>
      <c r="Z1288" s="126" t="str">
        <f t="shared" si="702"/>
        <v>A+J=</v>
      </c>
      <c r="AA1288" s="118">
        <f t="shared" si="703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94"/>
        <v>45526</v>
      </c>
      <c r="B1289" s="113">
        <f t="shared" si="686"/>
        <v>0</v>
      </c>
      <c r="C1289" s="183">
        <f t="shared" si="704"/>
        <v>6.0977534133144218E-9</v>
      </c>
      <c r="D1289" s="114">
        <f t="shared" si="695"/>
        <v>6941.51</v>
      </c>
      <c r="E1289" s="115">
        <f t="shared" si="708"/>
        <v>6967.89</v>
      </c>
      <c r="F1289" s="116">
        <f t="shared" si="709"/>
        <v>45493</v>
      </c>
      <c r="G1289" s="117">
        <f t="shared" si="687"/>
        <v>3.8003258656977845E-3</v>
      </c>
      <c r="H1289" s="118">
        <f t="shared" si="700"/>
        <v>45555</v>
      </c>
      <c r="I1289" s="118">
        <f t="shared" si="688"/>
        <v>45555</v>
      </c>
      <c r="J1289" s="119">
        <f t="shared" si="696"/>
        <v>23</v>
      </c>
      <c r="K1289" s="119">
        <f t="shared" si="711"/>
        <v>2</v>
      </c>
      <c r="L1289" s="8">
        <f t="shared" si="697"/>
        <v>1.0003298899999999</v>
      </c>
      <c r="M1289" s="120">
        <f t="shared" si="710"/>
        <v>1.00210048</v>
      </c>
      <c r="N1289" s="120">
        <f t="shared" si="705"/>
        <v>1.2657933913330515</v>
      </c>
      <c r="O1289" s="113">
        <f t="shared" si="707"/>
        <v>1.26621096</v>
      </c>
      <c r="P1289" s="113">
        <f t="shared" si="689"/>
        <v>0</v>
      </c>
      <c r="Q1289" s="167">
        <f t="shared" si="701"/>
        <v>0</v>
      </c>
      <c r="R1289" s="168">
        <f t="shared" si="698"/>
        <v>0</v>
      </c>
      <c r="S1289" s="113">
        <f t="shared" si="690"/>
        <v>0</v>
      </c>
      <c r="T1289" s="123">
        <f t="shared" si="699"/>
        <v>9.4700000000000006E-2</v>
      </c>
      <c r="U1289" s="121">
        <f t="shared" si="706"/>
        <v>23</v>
      </c>
      <c r="V1289" s="121">
        <v>252</v>
      </c>
      <c r="W1289" s="120">
        <f t="shared" si="691"/>
        <v>1.00829232</v>
      </c>
      <c r="X1289" s="113">
        <f t="shared" si="692"/>
        <v>0</v>
      </c>
      <c r="Y1289" s="113">
        <f t="shared" si="693"/>
        <v>0</v>
      </c>
      <c r="Z1289" s="126" t="str">
        <f t="shared" si="702"/>
        <v>A+J=</v>
      </c>
      <c r="AA1289" s="118">
        <f t="shared" si="703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94"/>
        <v>45527</v>
      </c>
      <c r="B1290" s="113">
        <f t="shared" ref="B1290:B1353" si="712">(P1290+X1290)</f>
        <v>0</v>
      </c>
      <c r="C1290" s="183">
        <f t="shared" si="704"/>
        <v>6.0977534133144218E-9</v>
      </c>
      <c r="D1290" s="114">
        <f t="shared" si="695"/>
        <v>6941.51</v>
      </c>
      <c r="E1290" s="115">
        <f t="shared" si="708"/>
        <v>6967.89</v>
      </c>
      <c r="F1290" s="116">
        <f t="shared" si="709"/>
        <v>45493</v>
      </c>
      <c r="G1290" s="117">
        <f t="shared" ref="G1290:G1353" si="713">(E1290/D1290)-1</f>
        <v>3.8003258656977845E-3</v>
      </c>
      <c r="H1290" s="118">
        <f t="shared" si="700"/>
        <v>45555</v>
      </c>
      <c r="I1290" s="118">
        <f t="shared" ref="I1290:I1353" si="714">IF(A1290&gt;I1289,H1290,I1289)</f>
        <v>45555</v>
      </c>
      <c r="J1290" s="119">
        <f t="shared" si="696"/>
        <v>23</v>
      </c>
      <c r="K1290" s="119">
        <f t="shared" si="711"/>
        <v>3</v>
      </c>
      <c r="L1290" s="8">
        <f t="shared" si="697"/>
        <v>1.00049487</v>
      </c>
      <c r="M1290" s="120">
        <f t="shared" si="710"/>
        <v>1.00210048</v>
      </c>
      <c r="N1290" s="120">
        <f t="shared" si="705"/>
        <v>1.2657933913330515</v>
      </c>
      <c r="O1290" s="113">
        <f t="shared" si="707"/>
        <v>1.26641979</v>
      </c>
      <c r="P1290" s="113">
        <f t="shared" ref="P1290:P1353" si="715">TRUNC(C1290*O1290,8)</f>
        <v>0</v>
      </c>
      <c r="Q1290" s="167">
        <f t="shared" si="701"/>
        <v>0</v>
      </c>
      <c r="R1290" s="168">
        <f t="shared" si="698"/>
        <v>0</v>
      </c>
      <c r="S1290" s="113">
        <f t="shared" ref="S1290:S1353" si="716">IF(R1290&gt;0,TRUNC(R1290*P1290,8),0)</f>
        <v>0</v>
      </c>
      <c r="T1290" s="123">
        <f t="shared" si="699"/>
        <v>9.4700000000000006E-2</v>
      </c>
      <c r="U1290" s="121">
        <f t="shared" si="706"/>
        <v>24</v>
      </c>
      <c r="V1290" s="121">
        <v>252</v>
      </c>
      <c r="W1290" s="120">
        <f t="shared" ref="W1290:W1353" si="717">ROUND((1+T1290)^TRUNC((U1290/V1290),9),9)</f>
        <v>1.008654411</v>
      </c>
      <c r="X1290" s="113">
        <f t="shared" ref="X1290:X1353" si="718">TRUNC((P1290*(W1290-1)),8)</f>
        <v>0</v>
      </c>
      <c r="Y1290" s="113">
        <f t="shared" ref="Y1290:Y1353" si="719">IF(Q1290&gt;0,S1290+X1290,0)</f>
        <v>0</v>
      </c>
      <c r="Z1290" s="126" t="str">
        <f t="shared" si="702"/>
        <v>A+J=</v>
      </c>
      <c r="AA1290" s="118">
        <f t="shared" si="703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20">(A1290+1)</f>
        <v>45528</v>
      </c>
      <c r="B1291" s="113">
        <f t="shared" si="712"/>
        <v>0</v>
      </c>
      <c r="C1291" s="183">
        <f t="shared" si="704"/>
        <v>6.0977534133144218E-9</v>
      </c>
      <c r="D1291" s="114">
        <f t="shared" ref="D1291:D1354" si="721">IF(E1291=E1290,D1290,E1290)</f>
        <v>6941.51</v>
      </c>
      <c r="E1291" s="115">
        <f t="shared" si="708"/>
        <v>6967.89</v>
      </c>
      <c r="F1291" s="116">
        <f t="shared" si="709"/>
        <v>45493</v>
      </c>
      <c r="G1291" s="117">
        <f t="shared" si="713"/>
        <v>3.8003258656977845E-3</v>
      </c>
      <c r="H1291" s="118">
        <f t="shared" si="700"/>
        <v>45555</v>
      </c>
      <c r="I1291" s="118">
        <f t="shared" si="714"/>
        <v>45555</v>
      </c>
      <c r="J1291" s="119">
        <f t="shared" ref="J1291:J1354" si="722">IF(I1291=I1290,J1290,NETWORKDAYS(I1290,I1291,$AD$148:$AD$502)-1)</f>
        <v>23</v>
      </c>
      <c r="K1291" s="119">
        <f t="shared" si="711"/>
        <v>4</v>
      </c>
      <c r="L1291" s="8">
        <f t="shared" ref="L1291:L1354" si="723">IF(E1291&lt;D1291,1,TRUNC((E1291/D1291)^TRUNC((K1291/J1291),9),8))</f>
        <v>1.0006598900000001</v>
      </c>
      <c r="M1291" s="120">
        <f t="shared" si="710"/>
        <v>1.00210048</v>
      </c>
      <c r="N1291" s="120">
        <f t="shared" si="705"/>
        <v>1.2657933913330515</v>
      </c>
      <c r="O1291" s="113">
        <f t="shared" si="707"/>
        <v>1.26662867</v>
      </c>
      <c r="P1291" s="113">
        <f t="shared" si="715"/>
        <v>0</v>
      </c>
      <c r="Q1291" s="167">
        <f t="shared" si="701"/>
        <v>0</v>
      </c>
      <c r="R1291" s="168">
        <f t="shared" ref="R1291:R1354" si="724">IF(Q1291&gt;0,VLOOKUP($A1291,$AD$10:$AI$140,6),0)</f>
        <v>0</v>
      </c>
      <c r="S1291" s="113">
        <f t="shared" si="716"/>
        <v>0</v>
      </c>
      <c r="T1291" s="123">
        <f t="shared" ref="T1291:T1354" si="725">(T1290)</f>
        <v>9.4700000000000006E-2</v>
      </c>
      <c r="U1291" s="121">
        <f t="shared" si="706"/>
        <v>25</v>
      </c>
      <c r="V1291" s="121">
        <v>252</v>
      </c>
      <c r="W1291" s="120">
        <f t="shared" si="717"/>
        <v>1.0090166330000001</v>
      </c>
      <c r="X1291" s="113">
        <f t="shared" si="718"/>
        <v>0</v>
      </c>
      <c r="Y1291" s="113">
        <f t="shared" si="719"/>
        <v>0</v>
      </c>
      <c r="Z1291" s="126" t="str">
        <f t="shared" si="702"/>
        <v>A+J=</v>
      </c>
      <c r="AA1291" s="118">
        <f t="shared" si="703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20"/>
        <v>45529</v>
      </c>
      <c r="B1292" s="113">
        <f t="shared" si="712"/>
        <v>0</v>
      </c>
      <c r="C1292" s="183">
        <f t="shared" si="704"/>
        <v>6.0977534133144218E-9</v>
      </c>
      <c r="D1292" s="114">
        <f t="shared" si="721"/>
        <v>6941.51</v>
      </c>
      <c r="E1292" s="115">
        <f t="shared" si="708"/>
        <v>6967.89</v>
      </c>
      <c r="F1292" s="116">
        <f t="shared" si="709"/>
        <v>45493</v>
      </c>
      <c r="G1292" s="117">
        <f t="shared" si="713"/>
        <v>3.8003258656977845E-3</v>
      </c>
      <c r="H1292" s="118">
        <f t="shared" ref="H1292:H1355" si="726">IF(DAY(A1292)=H$9,VLOOKUP(A1292,AH$118:AN$450,4),H1291)</f>
        <v>45555</v>
      </c>
      <c r="I1292" s="118">
        <f t="shared" si="714"/>
        <v>45555</v>
      </c>
      <c r="J1292" s="119">
        <f t="shared" si="722"/>
        <v>23</v>
      </c>
      <c r="K1292" s="119">
        <f t="shared" si="711"/>
        <v>4</v>
      </c>
      <c r="L1292" s="8">
        <f t="shared" si="723"/>
        <v>1.0006598900000001</v>
      </c>
      <c r="M1292" s="120">
        <f t="shared" si="710"/>
        <v>1.00210048</v>
      </c>
      <c r="N1292" s="120">
        <f t="shared" si="705"/>
        <v>1.2657933913330515</v>
      </c>
      <c r="O1292" s="113">
        <f t="shared" si="707"/>
        <v>1.26662867</v>
      </c>
      <c r="P1292" s="113">
        <f t="shared" si="715"/>
        <v>0</v>
      </c>
      <c r="Q1292" s="167">
        <f t="shared" ref="Q1292:Q1355" si="727">IF(VLOOKUP(A1292,AD$10:AK$140,8)=VLOOKUP(A1291,AD$10:AK$140,8),0,VLOOKUP(A1292,AD$10:AK$140,8))</f>
        <v>0</v>
      </c>
      <c r="R1292" s="168">
        <f t="shared" si="724"/>
        <v>0</v>
      </c>
      <c r="S1292" s="113">
        <f t="shared" si="716"/>
        <v>0</v>
      </c>
      <c r="T1292" s="123">
        <f t="shared" si="725"/>
        <v>9.4700000000000006E-2</v>
      </c>
      <c r="U1292" s="121">
        <f t="shared" si="706"/>
        <v>25</v>
      </c>
      <c r="V1292" s="121">
        <v>252</v>
      </c>
      <c r="W1292" s="120">
        <f t="shared" si="717"/>
        <v>1.0090166330000001</v>
      </c>
      <c r="X1292" s="113">
        <f t="shared" si="718"/>
        <v>0</v>
      </c>
      <c r="Y1292" s="113">
        <f t="shared" si="719"/>
        <v>0</v>
      </c>
      <c r="Z1292" s="126" t="str">
        <f t="shared" ref="Z1292:Z1355" si="728">IF($Q1291&gt;0,VLOOKUP($A1291,$AD$10:$AM$140,9),Z1291)</f>
        <v>A+J=</v>
      </c>
      <c r="AA1292" s="118">
        <f t="shared" ref="AA1292:AA1355" si="729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20"/>
        <v>45530</v>
      </c>
      <c r="B1293" s="113">
        <f t="shared" si="712"/>
        <v>0</v>
      </c>
      <c r="C1293" s="183">
        <f t="shared" si="704"/>
        <v>6.0977534133144218E-9</v>
      </c>
      <c r="D1293" s="114">
        <f t="shared" si="721"/>
        <v>6941.51</v>
      </c>
      <c r="E1293" s="115">
        <f t="shared" si="708"/>
        <v>6967.89</v>
      </c>
      <c r="F1293" s="116">
        <f t="shared" si="709"/>
        <v>45493</v>
      </c>
      <c r="G1293" s="117">
        <f t="shared" si="713"/>
        <v>3.8003258656977845E-3</v>
      </c>
      <c r="H1293" s="118">
        <f t="shared" si="726"/>
        <v>45555</v>
      </c>
      <c r="I1293" s="118">
        <f t="shared" si="714"/>
        <v>45555</v>
      </c>
      <c r="J1293" s="119">
        <f t="shared" si="722"/>
        <v>23</v>
      </c>
      <c r="K1293" s="119">
        <f t="shared" si="711"/>
        <v>4</v>
      </c>
      <c r="L1293" s="8">
        <f t="shared" si="723"/>
        <v>1.0006598900000001</v>
      </c>
      <c r="M1293" s="120">
        <f t="shared" si="710"/>
        <v>1.00210048</v>
      </c>
      <c r="N1293" s="120">
        <f t="shared" si="705"/>
        <v>1.2657933913330515</v>
      </c>
      <c r="O1293" s="113">
        <f t="shared" si="707"/>
        <v>1.26662867</v>
      </c>
      <c r="P1293" s="113">
        <f t="shared" si="715"/>
        <v>0</v>
      </c>
      <c r="Q1293" s="167">
        <f t="shared" si="727"/>
        <v>0</v>
      </c>
      <c r="R1293" s="168">
        <f t="shared" si="724"/>
        <v>0</v>
      </c>
      <c r="S1293" s="113">
        <f t="shared" si="716"/>
        <v>0</v>
      </c>
      <c r="T1293" s="123">
        <f t="shared" si="725"/>
        <v>9.4700000000000006E-2</v>
      </c>
      <c r="U1293" s="121">
        <f t="shared" si="706"/>
        <v>25</v>
      </c>
      <c r="V1293" s="121">
        <v>252</v>
      </c>
      <c r="W1293" s="120">
        <f t="shared" si="717"/>
        <v>1.0090166330000001</v>
      </c>
      <c r="X1293" s="113">
        <f t="shared" si="718"/>
        <v>0</v>
      </c>
      <c r="Y1293" s="113">
        <f t="shared" si="719"/>
        <v>0</v>
      </c>
      <c r="Z1293" s="126" t="str">
        <f t="shared" si="728"/>
        <v>A+J=</v>
      </c>
      <c r="AA1293" s="118">
        <f t="shared" si="729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20"/>
        <v>45531</v>
      </c>
      <c r="B1294" s="113">
        <f t="shared" si="712"/>
        <v>0</v>
      </c>
      <c r="C1294" s="183">
        <f t="shared" si="704"/>
        <v>6.0977534133144218E-9</v>
      </c>
      <c r="D1294" s="114">
        <f t="shared" si="721"/>
        <v>6941.51</v>
      </c>
      <c r="E1294" s="115">
        <f t="shared" si="708"/>
        <v>6967.89</v>
      </c>
      <c r="F1294" s="116">
        <f t="shared" si="709"/>
        <v>45493</v>
      </c>
      <c r="G1294" s="117">
        <f t="shared" si="713"/>
        <v>3.8003258656977845E-3</v>
      </c>
      <c r="H1294" s="118">
        <f t="shared" si="726"/>
        <v>45555</v>
      </c>
      <c r="I1294" s="118">
        <f t="shared" si="714"/>
        <v>45555</v>
      </c>
      <c r="J1294" s="119">
        <f t="shared" si="722"/>
        <v>23</v>
      </c>
      <c r="K1294" s="119">
        <f t="shared" si="711"/>
        <v>5</v>
      </c>
      <c r="L1294" s="8">
        <f t="shared" si="723"/>
        <v>1.0008249300000001</v>
      </c>
      <c r="M1294" s="120">
        <f t="shared" si="710"/>
        <v>1.00210048</v>
      </c>
      <c r="N1294" s="120">
        <f t="shared" si="705"/>
        <v>1.2657933913330515</v>
      </c>
      <c r="O1294" s="113">
        <f t="shared" si="707"/>
        <v>1.26683758</v>
      </c>
      <c r="P1294" s="113">
        <f t="shared" si="715"/>
        <v>0</v>
      </c>
      <c r="Q1294" s="167">
        <f t="shared" si="727"/>
        <v>0</v>
      </c>
      <c r="R1294" s="168">
        <f t="shared" si="724"/>
        <v>0</v>
      </c>
      <c r="S1294" s="113">
        <f t="shared" si="716"/>
        <v>0</v>
      </c>
      <c r="T1294" s="123">
        <f t="shared" si="725"/>
        <v>9.4700000000000006E-2</v>
      </c>
      <c r="U1294" s="121">
        <f t="shared" si="706"/>
        <v>26</v>
      </c>
      <c r="V1294" s="121">
        <v>252</v>
      </c>
      <c r="W1294" s="120">
        <f t="shared" si="717"/>
        <v>1.009378984</v>
      </c>
      <c r="X1294" s="113">
        <f t="shared" si="718"/>
        <v>0</v>
      </c>
      <c r="Y1294" s="113">
        <f t="shared" si="719"/>
        <v>0</v>
      </c>
      <c r="Z1294" s="126" t="str">
        <f t="shared" si="728"/>
        <v>A+J=</v>
      </c>
      <c r="AA1294" s="118">
        <f t="shared" si="729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20"/>
        <v>45532</v>
      </c>
      <c r="B1295" s="113">
        <f t="shared" si="712"/>
        <v>0</v>
      </c>
      <c r="C1295" s="183">
        <f t="shared" ref="C1295:C1358" si="730">C1294-(S1294/O1294)</f>
        <v>6.0977534133144218E-9</v>
      </c>
      <c r="D1295" s="114">
        <f t="shared" si="721"/>
        <v>6941.51</v>
      </c>
      <c r="E1295" s="115">
        <f t="shared" si="708"/>
        <v>6967.89</v>
      </c>
      <c r="F1295" s="116">
        <f t="shared" si="709"/>
        <v>45493</v>
      </c>
      <c r="G1295" s="117">
        <f t="shared" si="713"/>
        <v>3.8003258656977845E-3</v>
      </c>
      <c r="H1295" s="118">
        <f t="shared" si="726"/>
        <v>45555</v>
      </c>
      <c r="I1295" s="118">
        <f t="shared" si="714"/>
        <v>45555</v>
      </c>
      <c r="J1295" s="119">
        <f t="shared" si="722"/>
        <v>23</v>
      </c>
      <c r="K1295" s="119">
        <f t="shared" si="711"/>
        <v>6</v>
      </c>
      <c r="L1295" s="8">
        <f t="shared" si="723"/>
        <v>1.00099</v>
      </c>
      <c r="M1295" s="120">
        <f t="shared" si="710"/>
        <v>1.00210048</v>
      </c>
      <c r="N1295" s="120">
        <f t="shared" si="705"/>
        <v>1.2657933913330515</v>
      </c>
      <c r="O1295" s="113">
        <f t="shared" si="707"/>
        <v>1.2670465200000001</v>
      </c>
      <c r="P1295" s="113">
        <f t="shared" si="715"/>
        <v>0</v>
      </c>
      <c r="Q1295" s="167">
        <f t="shared" si="727"/>
        <v>0</v>
      </c>
      <c r="R1295" s="168">
        <f t="shared" si="724"/>
        <v>0</v>
      </c>
      <c r="S1295" s="113">
        <f t="shared" si="716"/>
        <v>0</v>
      </c>
      <c r="T1295" s="123">
        <f t="shared" si="725"/>
        <v>9.4700000000000006E-2</v>
      </c>
      <c r="U1295" s="121">
        <f t="shared" si="706"/>
        <v>27</v>
      </c>
      <c r="V1295" s="121">
        <v>252</v>
      </c>
      <c r="W1295" s="120">
        <f t="shared" si="717"/>
        <v>1.0097414659999999</v>
      </c>
      <c r="X1295" s="113">
        <f t="shared" si="718"/>
        <v>0</v>
      </c>
      <c r="Y1295" s="113">
        <f t="shared" si="719"/>
        <v>0</v>
      </c>
      <c r="Z1295" s="126" t="str">
        <f t="shared" si="728"/>
        <v>A+J=</v>
      </c>
      <c r="AA1295" s="118">
        <f t="shared" si="729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20"/>
        <v>45533</v>
      </c>
      <c r="B1296" s="113">
        <f t="shared" si="712"/>
        <v>0</v>
      </c>
      <c r="C1296" s="183">
        <f t="shared" si="730"/>
        <v>6.0977534133144218E-9</v>
      </c>
      <c r="D1296" s="114">
        <f t="shared" si="721"/>
        <v>6941.51</v>
      </c>
      <c r="E1296" s="115">
        <f t="shared" si="708"/>
        <v>6967.89</v>
      </c>
      <c r="F1296" s="116">
        <f t="shared" si="709"/>
        <v>45493</v>
      </c>
      <c r="G1296" s="117">
        <f t="shared" si="713"/>
        <v>3.8003258656977845E-3</v>
      </c>
      <c r="H1296" s="118">
        <f t="shared" si="726"/>
        <v>45555</v>
      </c>
      <c r="I1296" s="118">
        <f t="shared" si="714"/>
        <v>45555</v>
      </c>
      <c r="J1296" s="119">
        <f t="shared" si="722"/>
        <v>23</v>
      </c>
      <c r="K1296" s="119">
        <f t="shared" si="711"/>
        <v>7</v>
      </c>
      <c r="L1296" s="8">
        <f t="shared" si="723"/>
        <v>1.0011550899999999</v>
      </c>
      <c r="M1296" s="120">
        <f t="shared" si="710"/>
        <v>1.00210048</v>
      </c>
      <c r="N1296" s="120">
        <f t="shared" si="705"/>
        <v>1.2657933913330515</v>
      </c>
      <c r="O1296" s="113">
        <f t="shared" si="707"/>
        <v>1.2672554899999999</v>
      </c>
      <c r="P1296" s="113">
        <f t="shared" si="715"/>
        <v>0</v>
      </c>
      <c r="Q1296" s="167">
        <f t="shared" si="727"/>
        <v>0</v>
      </c>
      <c r="R1296" s="168">
        <f t="shared" si="724"/>
        <v>0</v>
      </c>
      <c r="S1296" s="113">
        <f t="shared" si="716"/>
        <v>0</v>
      </c>
      <c r="T1296" s="123">
        <f t="shared" si="725"/>
        <v>9.4700000000000006E-2</v>
      </c>
      <c r="U1296" s="121">
        <f t="shared" si="706"/>
        <v>28</v>
      </c>
      <c r="V1296" s="121">
        <v>252</v>
      </c>
      <c r="W1296" s="120">
        <f t="shared" si="717"/>
        <v>1.010104077</v>
      </c>
      <c r="X1296" s="113">
        <f t="shared" si="718"/>
        <v>0</v>
      </c>
      <c r="Y1296" s="113">
        <f t="shared" si="719"/>
        <v>0</v>
      </c>
      <c r="Z1296" s="126" t="str">
        <f t="shared" si="728"/>
        <v>A+J=</v>
      </c>
      <c r="AA1296" s="118">
        <f t="shared" si="729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20"/>
        <v>45534</v>
      </c>
      <c r="B1297" s="113">
        <f t="shared" si="712"/>
        <v>0</v>
      </c>
      <c r="C1297" s="183">
        <f t="shared" si="730"/>
        <v>6.0977534133144218E-9</v>
      </c>
      <c r="D1297" s="114">
        <f t="shared" si="721"/>
        <v>6941.51</v>
      </c>
      <c r="E1297" s="115">
        <f t="shared" si="708"/>
        <v>6967.89</v>
      </c>
      <c r="F1297" s="116">
        <f t="shared" si="709"/>
        <v>45493</v>
      </c>
      <c r="G1297" s="117">
        <f t="shared" si="713"/>
        <v>3.8003258656977845E-3</v>
      </c>
      <c r="H1297" s="118">
        <f t="shared" si="726"/>
        <v>45555</v>
      </c>
      <c r="I1297" s="118">
        <f t="shared" si="714"/>
        <v>45555</v>
      </c>
      <c r="J1297" s="119">
        <f t="shared" si="722"/>
        <v>23</v>
      </c>
      <c r="K1297" s="119">
        <f t="shared" si="711"/>
        <v>8</v>
      </c>
      <c r="L1297" s="8">
        <f t="shared" si="723"/>
        <v>1.00132021</v>
      </c>
      <c r="M1297" s="120">
        <f t="shared" si="710"/>
        <v>1.00210048</v>
      </c>
      <c r="N1297" s="120">
        <f t="shared" si="705"/>
        <v>1.2657933913330515</v>
      </c>
      <c r="O1297" s="113">
        <f t="shared" si="707"/>
        <v>1.2674645</v>
      </c>
      <c r="P1297" s="113">
        <f t="shared" si="715"/>
        <v>0</v>
      </c>
      <c r="Q1297" s="167">
        <f t="shared" si="727"/>
        <v>0</v>
      </c>
      <c r="R1297" s="168">
        <f t="shared" si="724"/>
        <v>0</v>
      </c>
      <c r="S1297" s="113">
        <f t="shared" si="716"/>
        <v>0</v>
      </c>
      <c r="T1297" s="123">
        <f t="shared" si="725"/>
        <v>9.4700000000000006E-2</v>
      </c>
      <c r="U1297" s="121">
        <f t="shared" si="706"/>
        <v>29</v>
      </c>
      <c r="V1297" s="121">
        <v>252</v>
      </c>
      <c r="W1297" s="120">
        <f t="shared" si="717"/>
        <v>1.0104668189999999</v>
      </c>
      <c r="X1297" s="113">
        <f t="shared" si="718"/>
        <v>0</v>
      </c>
      <c r="Y1297" s="113">
        <f t="shared" si="719"/>
        <v>0</v>
      </c>
      <c r="Z1297" s="126" t="str">
        <f t="shared" si="728"/>
        <v>A+J=</v>
      </c>
      <c r="AA1297" s="118">
        <f t="shared" si="729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20"/>
        <v>45535</v>
      </c>
      <c r="B1298" s="113">
        <f t="shared" si="712"/>
        <v>0</v>
      </c>
      <c r="C1298" s="183">
        <f t="shared" si="730"/>
        <v>6.0977534133144218E-9</v>
      </c>
      <c r="D1298" s="114">
        <f t="shared" si="721"/>
        <v>6941.51</v>
      </c>
      <c r="E1298" s="115">
        <f t="shared" si="708"/>
        <v>6967.89</v>
      </c>
      <c r="F1298" s="116">
        <f t="shared" si="709"/>
        <v>45493</v>
      </c>
      <c r="G1298" s="117">
        <f t="shared" si="713"/>
        <v>3.8003258656977845E-3</v>
      </c>
      <c r="H1298" s="118">
        <f t="shared" si="726"/>
        <v>45555</v>
      </c>
      <c r="I1298" s="118">
        <f t="shared" si="714"/>
        <v>45555</v>
      </c>
      <c r="J1298" s="119">
        <f t="shared" si="722"/>
        <v>23</v>
      </c>
      <c r="K1298" s="119">
        <f t="shared" si="711"/>
        <v>9</v>
      </c>
      <c r="L1298" s="8">
        <f t="shared" si="723"/>
        <v>1.00148536</v>
      </c>
      <c r="M1298" s="120">
        <f t="shared" si="710"/>
        <v>1.00210048</v>
      </c>
      <c r="N1298" s="120">
        <f t="shared" si="705"/>
        <v>1.2657933913330515</v>
      </c>
      <c r="O1298" s="113">
        <f t="shared" si="707"/>
        <v>1.26767355</v>
      </c>
      <c r="P1298" s="113">
        <f t="shared" si="715"/>
        <v>0</v>
      </c>
      <c r="Q1298" s="167">
        <f t="shared" si="727"/>
        <v>0</v>
      </c>
      <c r="R1298" s="168">
        <f t="shared" si="724"/>
        <v>0</v>
      </c>
      <c r="S1298" s="113">
        <f t="shared" si="716"/>
        <v>0</v>
      </c>
      <c r="T1298" s="123">
        <f t="shared" si="725"/>
        <v>9.4700000000000006E-2</v>
      </c>
      <c r="U1298" s="121">
        <f t="shared" si="706"/>
        <v>30</v>
      </c>
      <c r="V1298" s="121">
        <v>252</v>
      </c>
      <c r="W1298" s="120">
        <f t="shared" si="717"/>
        <v>1.0108296919999999</v>
      </c>
      <c r="X1298" s="113">
        <f t="shared" si="718"/>
        <v>0</v>
      </c>
      <c r="Y1298" s="113">
        <f t="shared" si="719"/>
        <v>0</v>
      </c>
      <c r="Z1298" s="126" t="str">
        <f t="shared" si="728"/>
        <v>A+J=</v>
      </c>
      <c r="AA1298" s="118">
        <f t="shared" si="729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20"/>
        <v>45536</v>
      </c>
      <c r="B1299" s="113">
        <f t="shared" si="712"/>
        <v>0</v>
      </c>
      <c r="C1299" s="183">
        <f t="shared" si="730"/>
        <v>6.0977534133144218E-9</v>
      </c>
      <c r="D1299" s="114">
        <f t="shared" si="721"/>
        <v>6941.51</v>
      </c>
      <c r="E1299" s="115">
        <f t="shared" si="708"/>
        <v>6967.89</v>
      </c>
      <c r="F1299" s="116">
        <f t="shared" si="709"/>
        <v>45493</v>
      </c>
      <c r="G1299" s="117">
        <f t="shared" si="713"/>
        <v>3.8003258656977845E-3</v>
      </c>
      <c r="H1299" s="118">
        <f t="shared" si="726"/>
        <v>45555</v>
      </c>
      <c r="I1299" s="118">
        <f t="shared" si="714"/>
        <v>45555</v>
      </c>
      <c r="J1299" s="119">
        <f t="shared" si="722"/>
        <v>23</v>
      </c>
      <c r="K1299" s="119">
        <f t="shared" si="711"/>
        <v>9</v>
      </c>
      <c r="L1299" s="8">
        <f t="shared" si="723"/>
        <v>1.00148536</v>
      </c>
      <c r="M1299" s="120">
        <f t="shared" si="710"/>
        <v>1.00210048</v>
      </c>
      <c r="N1299" s="120">
        <f t="shared" si="705"/>
        <v>1.2657933913330515</v>
      </c>
      <c r="O1299" s="113">
        <f t="shared" si="707"/>
        <v>1.26767355</v>
      </c>
      <c r="P1299" s="113">
        <f t="shared" si="715"/>
        <v>0</v>
      </c>
      <c r="Q1299" s="167">
        <f t="shared" si="727"/>
        <v>0</v>
      </c>
      <c r="R1299" s="168">
        <f t="shared" si="724"/>
        <v>0</v>
      </c>
      <c r="S1299" s="113">
        <f t="shared" si="716"/>
        <v>0</v>
      </c>
      <c r="T1299" s="123">
        <f t="shared" si="725"/>
        <v>9.4700000000000006E-2</v>
      </c>
      <c r="U1299" s="121">
        <f t="shared" si="706"/>
        <v>30</v>
      </c>
      <c r="V1299" s="121">
        <v>252</v>
      </c>
      <c r="W1299" s="120">
        <f t="shared" si="717"/>
        <v>1.0108296919999999</v>
      </c>
      <c r="X1299" s="113">
        <f t="shared" si="718"/>
        <v>0</v>
      </c>
      <c r="Y1299" s="113">
        <f t="shared" si="719"/>
        <v>0</v>
      </c>
      <c r="Z1299" s="126" t="str">
        <f t="shared" si="728"/>
        <v>A+J=</v>
      </c>
      <c r="AA1299" s="118">
        <f t="shared" si="729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20"/>
        <v>45537</v>
      </c>
      <c r="B1300" s="113">
        <f t="shared" si="712"/>
        <v>0</v>
      </c>
      <c r="C1300" s="183">
        <f t="shared" si="730"/>
        <v>6.0977534133144218E-9</v>
      </c>
      <c r="D1300" s="114">
        <f t="shared" si="721"/>
        <v>6941.51</v>
      </c>
      <c r="E1300" s="115">
        <f t="shared" si="708"/>
        <v>6967.89</v>
      </c>
      <c r="F1300" s="116">
        <f t="shared" si="709"/>
        <v>45493</v>
      </c>
      <c r="G1300" s="117">
        <f t="shared" si="713"/>
        <v>3.8003258656977845E-3</v>
      </c>
      <c r="H1300" s="118">
        <f t="shared" si="726"/>
        <v>45555</v>
      </c>
      <c r="I1300" s="118">
        <f t="shared" si="714"/>
        <v>45555</v>
      </c>
      <c r="J1300" s="119">
        <f t="shared" si="722"/>
        <v>23</v>
      </c>
      <c r="K1300" s="119">
        <f t="shared" si="711"/>
        <v>9</v>
      </c>
      <c r="L1300" s="8">
        <f t="shared" si="723"/>
        <v>1.00148536</v>
      </c>
      <c r="M1300" s="120">
        <f t="shared" si="710"/>
        <v>1.00210048</v>
      </c>
      <c r="N1300" s="120">
        <f t="shared" si="705"/>
        <v>1.2657933913330515</v>
      </c>
      <c r="O1300" s="113">
        <f t="shared" si="707"/>
        <v>1.26767355</v>
      </c>
      <c r="P1300" s="113">
        <f t="shared" si="715"/>
        <v>0</v>
      </c>
      <c r="Q1300" s="167">
        <f t="shared" si="727"/>
        <v>0</v>
      </c>
      <c r="R1300" s="168">
        <f t="shared" si="724"/>
        <v>0</v>
      </c>
      <c r="S1300" s="113">
        <f t="shared" si="716"/>
        <v>0</v>
      </c>
      <c r="T1300" s="123">
        <f t="shared" si="725"/>
        <v>9.4700000000000006E-2</v>
      </c>
      <c r="U1300" s="121">
        <f t="shared" si="706"/>
        <v>30</v>
      </c>
      <c r="V1300" s="121">
        <v>252</v>
      </c>
      <c r="W1300" s="120">
        <f t="shared" si="717"/>
        <v>1.0108296919999999</v>
      </c>
      <c r="X1300" s="113">
        <f t="shared" si="718"/>
        <v>0</v>
      </c>
      <c r="Y1300" s="113">
        <f t="shared" si="719"/>
        <v>0</v>
      </c>
      <c r="Z1300" s="126" t="str">
        <f t="shared" si="728"/>
        <v>A+J=</v>
      </c>
      <c r="AA1300" s="118">
        <f t="shared" si="729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20"/>
        <v>45538</v>
      </c>
      <c r="B1301" s="113">
        <f t="shared" si="712"/>
        <v>0</v>
      </c>
      <c r="C1301" s="183">
        <f t="shared" si="730"/>
        <v>6.0977534133144218E-9</v>
      </c>
      <c r="D1301" s="114">
        <f t="shared" si="721"/>
        <v>6941.51</v>
      </c>
      <c r="E1301" s="115">
        <f t="shared" si="708"/>
        <v>6967.89</v>
      </c>
      <c r="F1301" s="116">
        <f t="shared" si="709"/>
        <v>45493</v>
      </c>
      <c r="G1301" s="117">
        <f t="shared" si="713"/>
        <v>3.8003258656977845E-3</v>
      </c>
      <c r="H1301" s="118">
        <f t="shared" si="726"/>
        <v>45555</v>
      </c>
      <c r="I1301" s="118">
        <f t="shared" si="714"/>
        <v>45555</v>
      </c>
      <c r="J1301" s="119">
        <f t="shared" si="722"/>
        <v>23</v>
      </c>
      <c r="K1301" s="119">
        <f t="shared" si="711"/>
        <v>10</v>
      </c>
      <c r="L1301" s="8">
        <f t="shared" si="723"/>
        <v>1.00165054</v>
      </c>
      <c r="M1301" s="120">
        <f t="shared" si="710"/>
        <v>1.00210048</v>
      </c>
      <c r="N1301" s="120">
        <f t="shared" si="705"/>
        <v>1.2657933913330515</v>
      </c>
      <c r="O1301" s="113">
        <f t="shared" si="707"/>
        <v>1.2678826299999999</v>
      </c>
      <c r="P1301" s="113">
        <f t="shared" si="715"/>
        <v>0</v>
      </c>
      <c r="Q1301" s="167">
        <f t="shared" si="727"/>
        <v>0</v>
      </c>
      <c r="R1301" s="168">
        <f t="shared" si="724"/>
        <v>0</v>
      </c>
      <c r="S1301" s="113">
        <f t="shared" si="716"/>
        <v>0</v>
      </c>
      <c r="T1301" s="123">
        <f t="shared" si="725"/>
        <v>9.4700000000000006E-2</v>
      </c>
      <c r="U1301" s="121">
        <f t="shared" si="706"/>
        <v>31</v>
      </c>
      <c r="V1301" s="121">
        <v>252</v>
      </c>
      <c r="W1301" s="120">
        <f t="shared" si="717"/>
        <v>1.011192694</v>
      </c>
      <c r="X1301" s="113">
        <f t="shared" si="718"/>
        <v>0</v>
      </c>
      <c r="Y1301" s="113">
        <f t="shared" si="719"/>
        <v>0</v>
      </c>
      <c r="Z1301" s="126" t="str">
        <f t="shared" si="728"/>
        <v>A+J=</v>
      </c>
      <c r="AA1301" s="118">
        <f t="shared" si="729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20"/>
        <v>45539</v>
      </c>
      <c r="B1302" s="113">
        <f t="shared" si="712"/>
        <v>0</v>
      </c>
      <c r="C1302" s="183">
        <f t="shared" si="730"/>
        <v>6.0977534133144218E-9</v>
      </c>
      <c r="D1302" s="114">
        <f t="shared" si="721"/>
        <v>6941.51</v>
      </c>
      <c r="E1302" s="115">
        <f t="shared" si="708"/>
        <v>6967.89</v>
      </c>
      <c r="F1302" s="116">
        <f t="shared" si="709"/>
        <v>45493</v>
      </c>
      <c r="G1302" s="117">
        <f t="shared" si="713"/>
        <v>3.8003258656977845E-3</v>
      </c>
      <c r="H1302" s="118">
        <f t="shared" si="726"/>
        <v>45555</v>
      </c>
      <c r="I1302" s="118">
        <f t="shared" si="714"/>
        <v>45555</v>
      </c>
      <c r="J1302" s="119">
        <f t="shared" si="722"/>
        <v>23</v>
      </c>
      <c r="K1302" s="119">
        <f t="shared" si="711"/>
        <v>11</v>
      </c>
      <c r="L1302" s="8">
        <f t="shared" si="723"/>
        <v>1.0018157400000001</v>
      </c>
      <c r="M1302" s="120">
        <f t="shared" si="710"/>
        <v>1.00210048</v>
      </c>
      <c r="N1302" s="120">
        <f t="shared" si="705"/>
        <v>1.2657933913330515</v>
      </c>
      <c r="O1302" s="113">
        <f t="shared" si="707"/>
        <v>1.26809174</v>
      </c>
      <c r="P1302" s="113">
        <f t="shared" si="715"/>
        <v>0</v>
      </c>
      <c r="Q1302" s="167">
        <f t="shared" si="727"/>
        <v>0</v>
      </c>
      <c r="R1302" s="168">
        <f t="shared" si="724"/>
        <v>0</v>
      </c>
      <c r="S1302" s="113">
        <f t="shared" si="716"/>
        <v>0</v>
      </c>
      <c r="T1302" s="123">
        <f t="shared" si="725"/>
        <v>9.4700000000000006E-2</v>
      </c>
      <c r="U1302" s="121">
        <f t="shared" si="706"/>
        <v>32</v>
      </c>
      <c r="V1302" s="121">
        <v>252</v>
      </c>
      <c r="W1302" s="120">
        <f t="shared" si="717"/>
        <v>1.011555827</v>
      </c>
      <c r="X1302" s="113">
        <f t="shared" si="718"/>
        <v>0</v>
      </c>
      <c r="Y1302" s="113">
        <f t="shared" si="719"/>
        <v>0</v>
      </c>
      <c r="Z1302" s="126" t="str">
        <f t="shared" si="728"/>
        <v>A+J=</v>
      </c>
      <c r="AA1302" s="118">
        <f t="shared" si="729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20"/>
        <v>45540</v>
      </c>
      <c r="B1303" s="113">
        <f t="shared" si="712"/>
        <v>0</v>
      </c>
      <c r="C1303" s="183">
        <f t="shared" si="730"/>
        <v>6.0977534133144218E-9</v>
      </c>
      <c r="D1303" s="114">
        <f t="shared" si="721"/>
        <v>6941.51</v>
      </c>
      <c r="E1303" s="115">
        <f t="shared" si="708"/>
        <v>6967.89</v>
      </c>
      <c r="F1303" s="116">
        <f t="shared" si="709"/>
        <v>45493</v>
      </c>
      <c r="G1303" s="117">
        <f t="shared" si="713"/>
        <v>3.8003258656977845E-3</v>
      </c>
      <c r="H1303" s="118">
        <f t="shared" si="726"/>
        <v>45555</v>
      </c>
      <c r="I1303" s="118">
        <f t="shared" si="714"/>
        <v>45555</v>
      </c>
      <c r="J1303" s="119">
        <f t="shared" si="722"/>
        <v>23</v>
      </c>
      <c r="K1303" s="119">
        <f t="shared" si="711"/>
        <v>12</v>
      </c>
      <c r="L1303" s="8">
        <f t="shared" si="723"/>
        <v>1.0019809799999999</v>
      </c>
      <c r="M1303" s="120">
        <f t="shared" si="710"/>
        <v>1.00210048</v>
      </c>
      <c r="N1303" s="120">
        <f t="shared" si="705"/>
        <v>1.2657933913330515</v>
      </c>
      <c r="O1303" s="113">
        <f t="shared" si="707"/>
        <v>1.2683009000000001</v>
      </c>
      <c r="P1303" s="113">
        <f t="shared" si="715"/>
        <v>0</v>
      </c>
      <c r="Q1303" s="167">
        <f t="shared" si="727"/>
        <v>0</v>
      </c>
      <c r="R1303" s="168">
        <f t="shared" si="724"/>
        <v>0</v>
      </c>
      <c r="S1303" s="113">
        <f t="shared" si="716"/>
        <v>0</v>
      </c>
      <c r="T1303" s="123">
        <f t="shared" si="725"/>
        <v>9.4700000000000006E-2</v>
      </c>
      <c r="U1303" s="121">
        <f t="shared" si="706"/>
        <v>33</v>
      </c>
      <c r="V1303" s="121">
        <v>252</v>
      </c>
      <c r="W1303" s="120">
        <f t="shared" si="717"/>
        <v>1.011919091</v>
      </c>
      <c r="X1303" s="113">
        <f t="shared" si="718"/>
        <v>0</v>
      </c>
      <c r="Y1303" s="113">
        <f t="shared" si="719"/>
        <v>0</v>
      </c>
      <c r="Z1303" s="126" t="str">
        <f t="shared" si="728"/>
        <v>A+J=</v>
      </c>
      <c r="AA1303" s="118">
        <f t="shared" si="729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20"/>
        <v>45541</v>
      </c>
      <c r="B1304" s="113">
        <f t="shared" si="712"/>
        <v>0</v>
      </c>
      <c r="C1304" s="183">
        <f t="shared" si="730"/>
        <v>6.0977534133144218E-9</v>
      </c>
      <c r="D1304" s="114">
        <f t="shared" si="721"/>
        <v>6941.51</v>
      </c>
      <c r="E1304" s="115">
        <f t="shared" si="708"/>
        <v>6967.89</v>
      </c>
      <c r="F1304" s="116">
        <f t="shared" si="709"/>
        <v>45493</v>
      </c>
      <c r="G1304" s="117">
        <f t="shared" si="713"/>
        <v>3.8003258656977845E-3</v>
      </c>
      <c r="H1304" s="118">
        <f t="shared" si="726"/>
        <v>45555</v>
      </c>
      <c r="I1304" s="118">
        <f t="shared" si="714"/>
        <v>45555</v>
      </c>
      <c r="J1304" s="119">
        <f t="shared" si="722"/>
        <v>23</v>
      </c>
      <c r="K1304" s="119">
        <f t="shared" si="711"/>
        <v>13</v>
      </c>
      <c r="L1304" s="8">
        <f t="shared" si="723"/>
        <v>1.0021462299999999</v>
      </c>
      <c r="M1304" s="120">
        <f t="shared" si="710"/>
        <v>1.00210048</v>
      </c>
      <c r="N1304" s="120">
        <f t="shared" si="705"/>
        <v>1.2657933913330515</v>
      </c>
      <c r="O1304" s="113">
        <f t="shared" si="707"/>
        <v>1.26851007</v>
      </c>
      <c r="P1304" s="113">
        <f t="shared" si="715"/>
        <v>0</v>
      </c>
      <c r="Q1304" s="167">
        <f t="shared" si="727"/>
        <v>0</v>
      </c>
      <c r="R1304" s="168">
        <f t="shared" si="724"/>
        <v>0</v>
      </c>
      <c r="S1304" s="113">
        <f t="shared" si="716"/>
        <v>0</v>
      </c>
      <c r="T1304" s="123">
        <f t="shared" si="725"/>
        <v>9.4700000000000006E-2</v>
      </c>
      <c r="U1304" s="121">
        <f t="shared" si="706"/>
        <v>34</v>
      </c>
      <c r="V1304" s="121">
        <v>252</v>
      </c>
      <c r="W1304" s="120">
        <f t="shared" si="717"/>
        <v>1.012282484</v>
      </c>
      <c r="X1304" s="113">
        <f t="shared" si="718"/>
        <v>0</v>
      </c>
      <c r="Y1304" s="113">
        <f t="shared" si="719"/>
        <v>0</v>
      </c>
      <c r="Z1304" s="126" t="str">
        <f t="shared" si="728"/>
        <v>A+J=</v>
      </c>
      <c r="AA1304" s="118">
        <f t="shared" si="729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20"/>
        <v>45542</v>
      </c>
      <c r="B1305" s="113">
        <f t="shared" si="712"/>
        <v>0</v>
      </c>
      <c r="C1305" s="183">
        <f t="shared" si="730"/>
        <v>6.0977534133144218E-9</v>
      </c>
      <c r="D1305" s="114">
        <f t="shared" si="721"/>
        <v>6941.51</v>
      </c>
      <c r="E1305" s="115">
        <f t="shared" si="708"/>
        <v>6967.89</v>
      </c>
      <c r="F1305" s="116">
        <f t="shared" si="709"/>
        <v>45493</v>
      </c>
      <c r="G1305" s="117">
        <f t="shared" si="713"/>
        <v>3.8003258656977845E-3</v>
      </c>
      <c r="H1305" s="118">
        <f t="shared" si="726"/>
        <v>45555</v>
      </c>
      <c r="I1305" s="118">
        <f t="shared" si="714"/>
        <v>45555</v>
      </c>
      <c r="J1305" s="119">
        <f t="shared" si="722"/>
        <v>23</v>
      </c>
      <c r="K1305" s="119">
        <f t="shared" si="711"/>
        <v>14</v>
      </c>
      <c r="L1305" s="8">
        <f t="shared" si="723"/>
        <v>1.0023115199999999</v>
      </c>
      <c r="M1305" s="120">
        <f t="shared" si="710"/>
        <v>1.00210048</v>
      </c>
      <c r="N1305" s="120">
        <f t="shared" si="705"/>
        <v>1.2657933913330515</v>
      </c>
      <c r="O1305" s="113">
        <f t="shared" si="707"/>
        <v>1.2687192899999999</v>
      </c>
      <c r="P1305" s="113">
        <f t="shared" si="715"/>
        <v>0</v>
      </c>
      <c r="Q1305" s="167">
        <f t="shared" si="727"/>
        <v>0</v>
      </c>
      <c r="R1305" s="168">
        <f t="shared" si="724"/>
        <v>0</v>
      </c>
      <c r="S1305" s="113">
        <f t="shared" si="716"/>
        <v>0</v>
      </c>
      <c r="T1305" s="123">
        <f t="shared" si="725"/>
        <v>9.4700000000000006E-2</v>
      </c>
      <c r="U1305" s="121">
        <f t="shared" si="706"/>
        <v>35</v>
      </c>
      <c r="V1305" s="121">
        <v>252</v>
      </c>
      <c r="W1305" s="120">
        <f t="shared" si="717"/>
        <v>1.012646009</v>
      </c>
      <c r="X1305" s="113">
        <f t="shared" si="718"/>
        <v>0</v>
      </c>
      <c r="Y1305" s="113">
        <f t="shared" si="719"/>
        <v>0</v>
      </c>
      <c r="Z1305" s="126" t="str">
        <f t="shared" si="728"/>
        <v>A+J=</v>
      </c>
      <c r="AA1305" s="118">
        <f t="shared" si="729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20"/>
        <v>45543</v>
      </c>
      <c r="B1306" s="113">
        <f t="shared" si="712"/>
        <v>0</v>
      </c>
      <c r="C1306" s="183">
        <f t="shared" si="730"/>
        <v>6.0977534133144218E-9</v>
      </c>
      <c r="D1306" s="114">
        <f t="shared" si="721"/>
        <v>6941.51</v>
      </c>
      <c r="E1306" s="115">
        <f t="shared" si="708"/>
        <v>6967.89</v>
      </c>
      <c r="F1306" s="116">
        <f t="shared" si="709"/>
        <v>45493</v>
      </c>
      <c r="G1306" s="117">
        <f t="shared" si="713"/>
        <v>3.8003258656977845E-3</v>
      </c>
      <c r="H1306" s="118">
        <f t="shared" si="726"/>
        <v>45555</v>
      </c>
      <c r="I1306" s="118">
        <f t="shared" si="714"/>
        <v>45555</v>
      </c>
      <c r="J1306" s="119">
        <f t="shared" si="722"/>
        <v>23</v>
      </c>
      <c r="K1306" s="119">
        <f t="shared" si="711"/>
        <v>14</v>
      </c>
      <c r="L1306" s="8">
        <f t="shared" si="723"/>
        <v>1.0023115199999999</v>
      </c>
      <c r="M1306" s="120">
        <f t="shared" si="710"/>
        <v>1.00210048</v>
      </c>
      <c r="N1306" s="120">
        <f t="shared" si="705"/>
        <v>1.2657933913330515</v>
      </c>
      <c r="O1306" s="113">
        <f t="shared" si="707"/>
        <v>1.2687192899999999</v>
      </c>
      <c r="P1306" s="113">
        <f t="shared" si="715"/>
        <v>0</v>
      </c>
      <c r="Q1306" s="167">
        <f t="shared" si="727"/>
        <v>0</v>
      </c>
      <c r="R1306" s="168">
        <f t="shared" si="724"/>
        <v>0</v>
      </c>
      <c r="S1306" s="113">
        <f t="shared" si="716"/>
        <v>0</v>
      </c>
      <c r="T1306" s="123">
        <f t="shared" si="725"/>
        <v>9.4700000000000006E-2</v>
      </c>
      <c r="U1306" s="121">
        <f t="shared" si="706"/>
        <v>35</v>
      </c>
      <c r="V1306" s="121">
        <v>252</v>
      </c>
      <c r="W1306" s="120">
        <f t="shared" si="717"/>
        <v>1.012646009</v>
      </c>
      <c r="X1306" s="113">
        <f t="shared" si="718"/>
        <v>0</v>
      </c>
      <c r="Y1306" s="113">
        <f t="shared" si="719"/>
        <v>0</v>
      </c>
      <c r="Z1306" s="126" t="str">
        <f t="shared" si="728"/>
        <v>A+J=</v>
      </c>
      <c r="AA1306" s="118">
        <f t="shared" si="729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20"/>
        <v>45544</v>
      </c>
      <c r="B1307" s="113">
        <f t="shared" si="712"/>
        <v>0</v>
      </c>
      <c r="C1307" s="183">
        <f t="shared" si="730"/>
        <v>6.0977534133144218E-9</v>
      </c>
      <c r="D1307" s="114">
        <f t="shared" si="721"/>
        <v>6941.51</v>
      </c>
      <c r="E1307" s="115">
        <f t="shared" si="708"/>
        <v>6967.89</v>
      </c>
      <c r="F1307" s="116">
        <f t="shared" si="709"/>
        <v>45493</v>
      </c>
      <c r="G1307" s="117">
        <f t="shared" si="713"/>
        <v>3.8003258656977845E-3</v>
      </c>
      <c r="H1307" s="118">
        <f t="shared" si="726"/>
        <v>45555</v>
      </c>
      <c r="I1307" s="118">
        <f t="shared" si="714"/>
        <v>45555</v>
      </c>
      <c r="J1307" s="119">
        <f t="shared" si="722"/>
        <v>23</v>
      </c>
      <c r="K1307" s="119">
        <f t="shared" si="711"/>
        <v>14</v>
      </c>
      <c r="L1307" s="8">
        <f t="shared" si="723"/>
        <v>1.0023115199999999</v>
      </c>
      <c r="M1307" s="120">
        <f t="shared" si="710"/>
        <v>1.00210048</v>
      </c>
      <c r="N1307" s="120">
        <f t="shared" si="705"/>
        <v>1.2657933913330515</v>
      </c>
      <c r="O1307" s="113">
        <f t="shared" si="707"/>
        <v>1.2687192899999999</v>
      </c>
      <c r="P1307" s="113">
        <f t="shared" si="715"/>
        <v>0</v>
      </c>
      <c r="Q1307" s="167">
        <f t="shared" si="727"/>
        <v>0</v>
      </c>
      <c r="R1307" s="168">
        <f t="shared" si="724"/>
        <v>0</v>
      </c>
      <c r="S1307" s="113">
        <f t="shared" si="716"/>
        <v>0</v>
      </c>
      <c r="T1307" s="123">
        <f t="shared" si="725"/>
        <v>9.4700000000000006E-2</v>
      </c>
      <c r="U1307" s="121">
        <f t="shared" si="706"/>
        <v>35</v>
      </c>
      <c r="V1307" s="121">
        <v>252</v>
      </c>
      <c r="W1307" s="120">
        <f t="shared" si="717"/>
        <v>1.012646009</v>
      </c>
      <c r="X1307" s="113">
        <f t="shared" si="718"/>
        <v>0</v>
      </c>
      <c r="Y1307" s="113">
        <f t="shared" si="719"/>
        <v>0</v>
      </c>
      <c r="Z1307" s="126" t="str">
        <f t="shared" si="728"/>
        <v>A+J=</v>
      </c>
      <c r="AA1307" s="118">
        <f t="shared" si="729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20"/>
        <v>45545</v>
      </c>
      <c r="B1308" s="113">
        <f t="shared" si="712"/>
        <v>0</v>
      </c>
      <c r="C1308" s="183">
        <f t="shared" si="730"/>
        <v>6.0977534133144218E-9</v>
      </c>
      <c r="D1308" s="114">
        <f t="shared" si="721"/>
        <v>6941.51</v>
      </c>
      <c r="E1308" s="115">
        <f t="shared" si="708"/>
        <v>6967.89</v>
      </c>
      <c r="F1308" s="116">
        <f t="shared" si="709"/>
        <v>45493</v>
      </c>
      <c r="G1308" s="117">
        <f t="shared" si="713"/>
        <v>3.8003258656977845E-3</v>
      </c>
      <c r="H1308" s="118">
        <f t="shared" si="726"/>
        <v>45555</v>
      </c>
      <c r="I1308" s="118">
        <f t="shared" si="714"/>
        <v>45555</v>
      </c>
      <c r="J1308" s="119">
        <f t="shared" si="722"/>
        <v>23</v>
      </c>
      <c r="K1308" s="119">
        <f t="shared" si="711"/>
        <v>15</v>
      </c>
      <c r="L1308" s="8">
        <f t="shared" si="723"/>
        <v>1.00247683</v>
      </c>
      <c r="M1308" s="120">
        <f t="shared" si="710"/>
        <v>1.00210048</v>
      </c>
      <c r="N1308" s="120">
        <f t="shared" si="705"/>
        <v>1.2657933913330515</v>
      </c>
      <c r="O1308" s="113">
        <f t="shared" si="707"/>
        <v>1.2689285400000001</v>
      </c>
      <c r="P1308" s="113">
        <f t="shared" si="715"/>
        <v>0</v>
      </c>
      <c r="Q1308" s="167">
        <f t="shared" si="727"/>
        <v>0</v>
      </c>
      <c r="R1308" s="168">
        <f t="shared" si="724"/>
        <v>0</v>
      </c>
      <c r="S1308" s="113">
        <f t="shared" si="716"/>
        <v>0</v>
      </c>
      <c r="T1308" s="123">
        <f t="shared" si="725"/>
        <v>9.4700000000000006E-2</v>
      </c>
      <c r="U1308" s="121">
        <f t="shared" si="706"/>
        <v>36</v>
      </c>
      <c r="V1308" s="121">
        <v>252</v>
      </c>
      <c r="W1308" s="120">
        <f t="shared" si="717"/>
        <v>1.0130096630000001</v>
      </c>
      <c r="X1308" s="113">
        <f t="shared" si="718"/>
        <v>0</v>
      </c>
      <c r="Y1308" s="113">
        <f t="shared" si="719"/>
        <v>0</v>
      </c>
      <c r="Z1308" s="126" t="str">
        <f t="shared" si="728"/>
        <v>A+J=</v>
      </c>
      <c r="AA1308" s="118">
        <f t="shared" si="729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20"/>
        <v>45546</v>
      </c>
      <c r="B1309" s="113">
        <f t="shared" si="712"/>
        <v>0</v>
      </c>
      <c r="C1309" s="183">
        <f t="shared" si="730"/>
        <v>6.0977534133144218E-9</v>
      </c>
      <c r="D1309" s="114">
        <f t="shared" si="721"/>
        <v>6941.51</v>
      </c>
      <c r="E1309" s="115">
        <f t="shared" si="708"/>
        <v>6967.89</v>
      </c>
      <c r="F1309" s="116">
        <f t="shared" si="709"/>
        <v>45493</v>
      </c>
      <c r="G1309" s="117">
        <f t="shared" si="713"/>
        <v>3.8003258656977845E-3</v>
      </c>
      <c r="H1309" s="118">
        <f t="shared" si="726"/>
        <v>45555</v>
      </c>
      <c r="I1309" s="118">
        <f t="shared" si="714"/>
        <v>45555</v>
      </c>
      <c r="J1309" s="119">
        <f t="shared" si="722"/>
        <v>23</v>
      </c>
      <c r="K1309" s="119">
        <f t="shared" si="711"/>
        <v>16</v>
      </c>
      <c r="L1309" s="8">
        <f t="shared" si="723"/>
        <v>1.0026421700000001</v>
      </c>
      <c r="M1309" s="120">
        <f t="shared" si="710"/>
        <v>1.00210048</v>
      </c>
      <c r="N1309" s="120">
        <f t="shared" si="705"/>
        <v>1.2657933913330515</v>
      </c>
      <c r="O1309" s="113">
        <f t="shared" si="707"/>
        <v>1.26913783</v>
      </c>
      <c r="P1309" s="113">
        <f t="shared" si="715"/>
        <v>0</v>
      </c>
      <c r="Q1309" s="167">
        <f t="shared" si="727"/>
        <v>0</v>
      </c>
      <c r="R1309" s="168">
        <f t="shared" si="724"/>
        <v>0</v>
      </c>
      <c r="S1309" s="113">
        <f t="shared" si="716"/>
        <v>0</v>
      </c>
      <c r="T1309" s="123">
        <f t="shared" si="725"/>
        <v>9.4700000000000006E-2</v>
      </c>
      <c r="U1309" s="121">
        <f t="shared" si="706"/>
        <v>37</v>
      </c>
      <c r="V1309" s="121">
        <v>252</v>
      </c>
      <c r="W1309" s="120">
        <f t="shared" si="717"/>
        <v>1.0133734489999999</v>
      </c>
      <c r="X1309" s="113">
        <f t="shared" si="718"/>
        <v>0</v>
      </c>
      <c r="Y1309" s="113">
        <f t="shared" si="719"/>
        <v>0</v>
      </c>
      <c r="Z1309" s="126" t="str">
        <f t="shared" si="728"/>
        <v>A+J=</v>
      </c>
      <c r="AA1309" s="118">
        <f t="shared" si="729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20"/>
        <v>45547</v>
      </c>
      <c r="B1310" s="113">
        <f t="shared" si="712"/>
        <v>0</v>
      </c>
      <c r="C1310" s="183">
        <f t="shared" si="730"/>
        <v>6.0977534133144218E-9</v>
      </c>
      <c r="D1310" s="114">
        <f t="shared" si="721"/>
        <v>6941.51</v>
      </c>
      <c r="E1310" s="115">
        <f t="shared" si="708"/>
        <v>6967.89</v>
      </c>
      <c r="F1310" s="116">
        <f t="shared" si="709"/>
        <v>45493</v>
      </c>
      <c r="G1310" s="117">
        <f t="shared" si="713"/>
        <v>3.8003258656977845E-3</v>
      </c>
      <c r="H1310" s="118">
        <f t="shared" si="726"/>
        <v>45555</v>
      </c>
      <c r="I1310" s="118">
        <f t="shared" si="714"/>
        <v>45555</v>
      </c>
      <c r="J1310" s="119">
        <f t="shared" si="722"/>
        <v>23</v>
      </c>
      <c r="K1310" s="119">
        <f t="shared" si="711"/>
        <v>17</v>
      </c>
      <c r="L1310" s="8">
        <f t="shared" si="723"/>
        <v>1.0028075400000001</v>
      </c>
      <c r="M1310" s="120">
        <f t="shared" si="710"/>
        <v>1.00210048</v>
      </c>
      <c r="N1310" s="120">
        <f t="shared" si="705"/>
        <v>1.2657933913330515</v>
      </c>
      <c r="O1310" s="113">
        <f t="shared" si="707"/>
        <v>1.26934715</v>
      </c>
      <c r="P1310" s="113">
        <f t="shared" si="715"/>
        <v>0</v>
      </c>
      <c r="Q1310" s="167">
        <f t="shared" si="727"/>
        <v>0</v>
      </c>
      <c r="R1310" s="168">
        <f t="shared" si="724"/>
        <v>0</v>
      </c>
      <c r="S1310" s="113">
        <f t="shared" si="716"/>
        <v>0</v>
      </c>
      <c r="T1310" s="123">
        <f t="shared" si="725"/>
        <v>9.4700000000000006E-2</v>
      </c>
      <c r="U1310" s="121">
        <f t="shared" si="706"/>
        <v>38</v>
      </c>
      <c r="V1310" s="121">
        <v>252</v>
      </c>
      <c r="W1310" s="120">
        <f t="shared" si="717"/>
        <v>1.0137373649999999</v>
      </c>
      <c r="X1310" s="113">
        <f t="shared" si="718"/>
        <v>0</v>
      </c>
      <c r="Y1310" s="113">
        <f t="shared" si="719"/>
        <v>0</v>
      </c>
      <c r="Z1310" s="126" t="str">
        <f t="shared" si="728"/>
        <v>A+J=</v>
      </c>
      <c r="AA1310" s="118">
        <f t="shared" si="729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20"/>
        <v>45548</v>
      </c>
      <c r="B1311" s="113">
        <f t="shared" si="712"/>
        <v>0</v>
      </c>
      <c r="C1311" s="183">
        <f t="shared" si="730"/>
        <v>6.0977534133144218E-9</v>
      </c>
      <c r="D1311" s="114">
        <f t="shared" si="721"/>
        <v>6941.51</v>
      </c>
      <c r="E1311" s="115">
        <f t="shared" si="708"/>
        <v>6967.89</v>
      </c>
      <c r="F1311" s="116">
        <f t="shared" si="709"/>
        <v>45493</v>
      </c>
      <c r="G1311" s="117">
        <f t="shared" si="713"/>
        <v>3.8003258656977845E-3</v>
      </c>
      <c r="H1311" s="118">
        <f t="shared" si="726"/>
        <v>45555</v>
      </c>
      <c r="I1311" s="118">
        <f t="shared" si="714"/>
        <v>45555</v>
      </c>
      <c r="J1311" s="119">
        <f t="shared" si="722"/>
        <v>23</v>
      </c>
      <c r="K1311" s="119">
        <f t="shared" si="711"/>
        <v>18</v>
      </c>
      <c r="L1311" s="8">
        <f t="shared" si="723"/>
        <v>1.00297294</v>
      </c>
      <c r="M1311" s="120">
        <f t="shared" si="710"/>
        <v>1.00210048</v>
      </c>
      <c r="N1311" s="120">
        <f t="shared" ref="N1311:N1374" si="731">IF(I1311&gt;I1310,N1310*M1311,N1310)</f>
        <v>1.2657933913330515</v>
      </c>
      <c r="O1311" s="113">
        <f t="shared" si="707"/>
        <v>1.2695565099999999</v>
      </c>
      <c r="P1311" s="113">
        <f t="shared" si="715"/>
        <v>0</v>
      </c>
      <c r="Q1311" s="167">
        <f t="shared" si="727"/>
        <v>0</v>
      </c>
      <c r="R1311" s="168">
        <f t="shared" si="724"/>
        <v>0</v>
      </c>
      <c r="S1311" s="113">
        <f t="shared" si="716"/>
        <v>0</v>
      </c>
      <c r="T1311" s="123">
        <f t="shared" si="725"/>
        <v>9.4700000000000006E-2</v>
      </c>
      <c r="U1311" s="121">
        <f t="shared" si="706"/>
        <v>39</v>
      </c>
      <c r="V1311" s="121">
        <v>252</v>
      </c>
      <c r="W1311" s="120">
        <f t="shared" si="717"/>
        <v>1.014101412</v>
      </c>
      <c r="X1311" s="113">
        <f t="shared" si="718"/>
        <v>0</v>
      </c>
      <c r="Y1311" s="113">
        <f t="shared" si="719"/>
        <v>0</v>
      </c>
      <c r="Z1311" s="126" t="str">
        <f t="shared" si="728"/>
        <v>A+J=</v>
      </c>
      <c r="AA1311" s="118">
        <f t="shared" si="729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20"/>
        <v>45549</v>
      </c>
      <c r="B1312" s="113">
        <f t="shared" si="712"/>
        <v>0</v>
      </c>
      <c r="C1312" s="183">
        <f t="shared" si="730"/>
        <v>6.0977534133144218E-9</v>
      </c>
      <c r="D1312" s="114">
        <f t="shared" si="721"/>
        <v>6941.51</v>
      </c>
      <c r="E1312" s="115">
        <f t="shared" si="708"/>
        <v>6967.89</v>
      </c>
      <c r="F1312" s="116">
        <f t="shared" si="709"/>
        <v>45493</v>
      </c>
      <c r="G1312" s="117">
        <f t="shared" si="713"/>
        <v>3.8003258656977845E-3</v>
      </c>
      <c r="H1312" s="118">
        <f t="shared" si="726"/>
        <v>45555</v>
      </c>
      <c r="I1312" s="118">
        <f t="shared" si="714"/>
        <v>45555</v>
      </c>
      <c r="J1312" s="119">
        <f t="shared" si="722"/>
        <v>23</v>
      </c>
      <c r="K1312" s="119">
        <f t="shared" si="711"/>
        <v>19</v>
      </c>
      <c r="L1312" s="8">
        <f t="shared" si="723"/>
        <v>1.0031383599999999</v>
      </c>
      <c r="M1312" s="120">
        <f t="shared" si="710"/>
        <v>1.00210048</v>
      </c>
      <c r="N1312" s="120">
        <f t="shared" si="731"/>
        <v>1.2657933913330515</v>
      </c>
      <c r="O1312" s="113">
        <f t="shared" si="707"/>
        <v>1.2697658999999999</v>
      </c>
      <c r="P1312" s="113">
        <f t="shared" si="715"/>
        <v>0</v>
      </c>
      <c r="Q1312" s="167">
        <f t="shared" si="727"/>
        <v>0</v>
      </c>
      <c r="R1312" s="168">
        <f t="shared" si="724"/>
        <v>0</v>
      </c>
      <c r="S1312" s="113">
        <f t="shared" si="716"/>
        <v>0</v>
      </c>
      <c r="T1312" s="123">
        <f t="shared" si="725"/>
        <v>9.4700000000000006E-2</v>
      </c>
      <c r="U1312" s="121">
        <f t="shared" si="706"/>
        <v>40</v>
      </c>
      <c r="V1312" s="121">
        <v>252</v>
      </c>
      <c r="W1312" s="120">
        <f t="shared" si="717"/>
        <v>1.0144655890000001</v>
      </c>
      <c r="X1312" s="113">
        <f t="shared" si="718"/>
        <v>0</v>
      </c>
      <c r="Y1312" s="113">
        <f t="shared" si="719"/>
        <v>0</v>
      </c>
      <c r="Z1312" s="126" t="str">
        <f t="shared" si="728"/>
        <v>A+J=</v>
      </c>
      <c r="AA1312" s="118">
        <f t="shared" si="729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20"/>
        <v>45550</v>
      </c>
      <c r="B1313" s="113">
        <f t="shared" si="712"/>
        <v>0</v>
      </c>
      <c r="C1313" s="183">
        <f t="shared" si="730"/>
        <v>6.0977534133144218E-9</v>
      </c>
      <c r="D1313" s="114">
        <f t="shared" si="721"/>
        <v>6941.51</v>
      </c>
      <c r="E1313" s="115">
        <f t="shared" si="708"/>
        <v>6967.89</v>
      </c>
      <c r="F1313" s="116">
        <f t="shared" si="709"/>
        <v>45493</v>
      </c>
      <c r="G1313" s="117">
        <f t="shared" si="713"/>
        <v>3.8003258656977845E-3</v>
      </c>
      <c r="H1313" s="118">
        <f t="shared" si="726"/>
        <v>45555</v>
      </c>
      <c r="I1313" s="118">
        <f t="shared" si="714"/>
        <v>45555</v>
      </c>
      <c r="J1313" s="119">
        <f t="shared" si="722"/>
        <v>23</v>
      </c>
      <c r="K1313" s="119">
        <f t="shared" si="711"/>
        <v>19</v>
      </c>
      <c r="L1313" s="8">
        <f t="shared" si="723"/>
        <v>1.0031383599999999</v>
      </c>
      <c r="M1313" s="120">
        <f t="shared" si="710"/>
        <v>1.00210048</v>
      </c>
      <c r="N1313" s="120">
        <f t="shared" si="731"/>
        <v>1.2657933913330515</v>
      </c>
      <c r="O1313" s="113">
        <f t="shared" si="707"/>
        <v>1.2697658999999999</v>
      </c>
      <c r="P1313" s="113">
        <f t="shared" si="715"/>
        <v>0</v>
      </c>
      <c r="Q1313" s="167">
        <f t="shared" si="727"/>
        <v>0</v>
      </c>
      <c r="R1313" s="168">
        <f t="shared" si="724"/>
        <v>0</v>
      </c>
      <c r="S1313" s="113">
        <f t="shared" si="716"/>
        <v>0</v>
      </c>
      <c r="T1313" s="123">
        <f t="shared" si="725"/>
        <v>9.4700000000000006E-2</v>
      </c>
      <c r="U1313" s="121">
        <f t="shared" si="706"/>
        <v>40</v>
      </c>
      <c r="V1313" s="121">
        <v>252</v>
      </c>
      <c r="W1313" s="120">
        <f t="shared" si="717"/>
        <v>1.0144655890000001</v>
      </c>
      <c r="X1313" s="113">
        <f t="shared" si="718"/>
        <v>0</v>
      </c>
      <c r="Y1313" s="113">
        <f t="shared" si="719"/>
        <v>0</v>
      </c>
      <c r="Z1313" s="126" t="str">
        <f t="shared" si="728"/>
        <v>A+J=</v>
      </c>
      <c r="AA1313" s="118">
        <f t="shared" si="729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20"/>
        <v>45551</v>
      </c>
      <c r="B1314" s="113">
        <f t="shared" si="712"/>
        <v>0</v>
      </c>
      <c r="C1314" s="183">
        <f t="shared" si="730"/>
        <v>6.0977534133144218E-9</v>
      </c>
      <c r="D1314" s="114">
        <f t="shared" si="721"/>
        <v>6941.51</v>
      </c>
      <c r="E1314" s="115">
        <f t="shared" si="708"/>
        <v>6967.89</v>
      </c>
      <c r="F1314" s="116">
        <f t="shared" si="709"/>
        <v>45493</v>
      </c>
      <c r="G1314" s="117">
        <f t="shared" si="713"/>
        <v>3.8003258656977845E-3</v>
      </c>
      <c r="H1314" s="118">
        <f t="shared" si="726"/>
        <v>45555</v>
      </c>
      <c r="I1314" s="118">
        <f t="shared" si="714"/>
        <v>45555</v>
      </c>
      <c r="J1314" s="119">
        <f t="shared" si="722"/>
        <v>23</v>
      </c>
      <c r="K1314" s="119">
        <f t="shared" si="711"/>
        <v>19</v>
      </c>
      <c r="L1314" s="8">
        <f t="shared" si="723"/>
        <v>1.0031383599999999</v>
      </c>
      <c r="M1314" s="120">
        <f t="shared" si="710"/>
        <v>1.00210048</v>
      </c>
      <c r="N1314" s="120">
        <f t="shared" si="731"/>
        <v>1.2657933913330515</v>
      </c>
      <c r="O1314" s="113">
        <f t="shared" si="707"/>
        <v>1.2697658999999999</v>
      </c>
      <c r="P1314" s="113">
        <f t="shared" si="715"/>
        <v>0</v>
      </c>
      <c r="Q1314" s="167">
        <f t="shared" si="727"/>
        <v>0</v>
      </c>
      <c r="R1314" s="168">
        <f t="shared" si="724"/>
        <v>0</v>
      </c>
      <c r="S1314" s="113">
        <f t="shared" si="716"/>
        <v>0</v>
      </c>
      <c r="T1314" s="123">
        <f t="shared" si="725"/>
        <v>9.4700000000000006E-2</v>
      </c>
      <c r="U1314" s="121">
        <f t="shared" si="706"/>
        <v>40</v>
      </c>
      <c r="V1314" s="121">
        <v>252</v>
      </c>
      <c r="W1314" s="120">
        <f t="shared" si="717"/>
        <v>1.0144655890000001</v>
      </c>
      <c r="X1314" s="113">
        <f t="shared" si="718"/>
        <v>0</v>
      </c>
      <c r="Y1314" s="113">
        <f t="shared" si="719"/>
        <v>0</v>
      </c>
      <c r="Z1314" s="126" t="str">
        <f t="shared" si="728"/>
        <v>A+J=</v>
      </c>
      <c r="AA1314" s="118">
        <f t="shared" si="729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20"/>
        <v>45552</v>
      </c>
      <c r="B1315" s="113">
        <f t="shared" si="712"/>
        <v>0</v>
      </c>
      <c r="C1315" s="183">
        <f t="shared" si="730"/>
        <v>6.0977534133144218E-9</v>
      </c>
      <c r="D1315" s="114">
        <f t="shared" si="721"/>
        <v>6941.51</v>
      </c>
      <c r="E1315" s="115">
        <f t="shared" si="708"/>
        <v>6967.89</v>
      </c>
      <c r="F1315" s="116">
        <f t="shared" si="709"/>
        <v>45493</v>
      </c>
      <c r="G1315" s="117">
        <f t="shared" si="713"/>
        <v>3.8003258656977845E-3</v>
      </c>
      <c r="H1315" s="118">
        <f t="shared" si="726"/>
        <v>45555</v>
      </c>
      <c r="I1315" s="118">
        <f t="shared" si="714"/>
        <v>45555</v>
      </c>
      <c r="J1315" s="119">
        <f t="shared" si="722"/>
        <v>23</v>
      </c>
      <c r="K1315" s="119">
        <f t="shared" si="711"/>
        <v>20</v>
      </c>
      <c r="L1315" s="8">
        <f t="shared" si="723"/>
        <v>1.00330381</v>
      </c>
      <c r="M1315" s="120">
        <f t="shared" si="710"/>
        <v>1.00210048</v>
      </c>
      <c r="N1315" s="120">
        <f t="shared" si="731"/>
        <v>1.2657933913330515</v>
      </c>
      <c r="O1315" s="113">
        <f t="shared" si="707"/>
        <v>1.2699753300000001</v>
      </c>
      <c r="P1315" s="113">
        <f t="shared" si="715"/>
        <v>0</v>
      </c>
      <c r="Q1315" s="167">
        <f t="shared" si="727"/>
        <v>0</v>
      </c>
      <c r="R1315" s="168">
        <f t="shared" si="724"/>
        <v>0</v>
      </c>
      <c r="S1315" s="113">
        <f t="shared" si="716"/>
        <v>0</v>
      </c>
      <c r="T1315" s="123">
        <f t="shared" si="725"/>
        <v>9.4700000000000006E-2</v>
      </c>
      <c r="U1315" s="121">
        <f t="shared" si="706"/>
        <v>41</v>
      </c>
      <c r="V1315" s="121">
        <v>252</v>
      </c>
      <c r="W1315" s="120">
        <f t="shared" si="717"/>
        <v>1.014829897</v>
      </c>
      <c r="X1315" s="113">
        <f t="shared" si="718"/>
        <v>0</v>
      </c>
      <c r="Y1315" s="113">
        <f t="shared" si="719"/>
        <v>0</v>
      </c>
      <c r="Z1315" s="126" t="str">
        <f t="shared" si="728"/>
        <v>A+J=</v>
      </c>
      <c r="AA1315" s="118">
        <f t="shared" si="729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20"/>
        <v>45553</v>
      </c>
      <c r="B1316" s="113">
        <f t="shared" si="712"/>
        <v>0</v>
      </c>
      <c r="C1316" s="183">
        <f t="shared" si="730"/>
        <v>6.0977534133144218E-9</v>
      </c>
      <c r="D1316" s="114">
        <f t="shared" si="721"/>
        <v>6941.51</v>
      </c>
      <c r="E1316" s="115">
        <f t="shared" si="708"/>
        <v>6967.89</v>
      </c>
      <c r="F1316" s="116">
        <f t="shared" si="709"/>
        <v>45493</v>
      </c>
      <c r="G1316" s="117">
        <f t="shared" si="713"/>
        <v>3.8003258656977845E-3</v>
      </c>
      <c r="H1316" s="118">
        <f t="shared" si="726"/>
        <v>45555</v>
      </c>
      <c r="I1316" s="118">
        <f t="shared" si="714"/>
        <v>45555</v>
      </c>
      <c r="J1316" s="119">
        <f t="shared" si="722"/>
        <v>23</v>
      </c>
      <c r="K1316" s="119">
        <f t="shared" si="711"/>
        <v>21</v>
      </c>
      <c r="L1316" s="8">
        <f t="shared" si="723"/>
        <v>1.00346929</v>
      </c>
      <c r="M1316" s="120">
        <f t="shared" si="710"/>
        <v>1.00210048</v>
      </c>
      <c r="N1316" s="120">
        <f t="shared" si="731"/>
        <v>1.2657933913330515</v>
      </c>
      <c r="O1316" s="113">
        <f t="shared" si="707"/>
        <v>1.2701847900000001</v>
      </c>
      <c r="P1316" s="113">
        <f t="shared" si="715"/>
        <v>0</v>
      </c>
      <c r="Q1316" s="167">
        <f t="shared" si="727"/>
        <v>0</v>
      </c>
      <c r="R1316" s="168">
        <f t="shared" si="724"/>
        <v>0</v>
      </c>
      <c r="S1316" s="113">
        <f t="shared" si="716"/>
        <v>0</v>
      </c>
      <c r="T1316" s="123">
        <f t="shared" si="725"/>
        <v>9.4700000000000006E-2</v>
      </c>
      <c r="U1316" s="121">
        <f t="shared" si="706"/>
        <v>42</v>
      </c>
      <c r="V1316" s="121">
        <v>252</v>
      </c>
      <c r="W1316" s="120">
        <f t="shared" si="717"/>
        <v>1.0151943370000001</v>
      </c>
      <c r="X1316" s="113">
        <f t="shared" si="718"/>
        <v>0</v>
      </c>
      <c r="Y1316" s="113">
        <f t="shared" si="719"/>
        <v>0</v>
      </c>
      <c r="Z1316" s="126" t="str">
        <f t="shared" si="728"/>
        <v>A+J=</v>
      </c>
      <c r="AA1316" s="118">
        <f t="shared" si="729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20"/>
        <v>45554</v>
      </c>
      <c r="B1317" s="113">
        <f t="shared" si="712"/>
        <v>0</v>
      </c>
      <c r="C1317" s="183">
        <f t="shared" si="730"/>
        <v>6.0977534133144218E-9</v>
      </c>
      <c r="D1317" s="114">
        <f t="shared" si="721"/>
        <v>6941.51</v>
      </c>
      <c r="E1317" s="115">
        <f t="shared" si="708"/>
        <v>6967.89</v>
      </c>
      <c r="F1317" s="116">
        <f t="shared" si="709"/>
        <v>45493</v>
      </c>
      <c r="G1317" s="117">
        <f t="shared" si="713"/>
        <v>3.8003258656977845E-3</v>
      </c>
      <c r="H1317" s="118">
        <f t="shared" si="726"/>
        <v>45555</v>
      </c>
      <c r="I1317" s="118">
        <f t="shared" si="714"/>
        <v>45555</v>
      </c>
      <c r="J1317" s="119">
        <f t="shared" si="722"/>
        <v>23</v>
      </c>
      <c r="K1317" s="119">
        <f t="shared" si="711"/>
        <v>22</v>
      </c>
      <c r="L1317" s="8">
        <f t="shared" si="723"/>
        <v>1.00363479</v>
      </c>
      <c r="M1317" s="120">
        <f t="shared" si="710"/>
        <v>1.00210048</v>
      </c>
      <c r="N1317" s="120">
        <f t="shared" si="731"/>
        <v>1.2657933913330515</v>
      </c>
      <c r="O1317" s="113">
        <f t="shared" si="707"/>
        <v>1.2703942800000001</v>
      </c>
      <c r="P1317" s="113">
        <f t="shared" si="715"/>
        <v>0</v>
      </c>
      <c r="Q1317" s="167">
        <f t="shared" si="727"/>
        <v>0</v>
      </c>
      <c r="R1317" s="168">
        <f t="shared" si="724"/>
        <v>0</v>
      </c>
      <c r="S1317" s="113">
        <f t="shared" si="716"/>
        <v>0</v>
      </c>
      <c r="T1317" s="123">
        <f t="shared" si="725"/>
        <v>9.4700000000000006E-2</v>
      </c>
      <c r="U1317" s="121">
        <f t="shared" ref="U1317:U1380" si="732">IF(Q1316&gt;0,1,IF(K1317=K1316,U1316,U1316+1))</f>
        <v>43</v>
      </c>
      <c r="V1317" s="121">
        <v>252</v>
      </c>
      <c r="W1317" s="120">
        <f t="shared" si="717"/>
        <v>1.015558907</v>
      </c>
      <c r="X1317" s="113">
        <f t="shared" si="718"/>
        <v>0</v>
      </c>
      <c r="Y1317" s="113">
        <f t="shared" si="719"/>
        <v>0</v>
      </c>
      <c r="Z1317" s="126" t="str">
        <f t="shared" si="728"/>
        <v>A+J=</v>
      </c>
      <c r="AA1317" s="118">
        <f t="shared" si="729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20"/>
        <v>45555</v>
      </c>
      <c r="B1318" s="113">
        <f t="shared" si="712"/>
        <v>0</v>
      </c>
      <c r="C1318" s="183">
        <f t="shared" si="730"/>
        <v>6.0977534133144218E-9</v>
      </c>
      <c r="D1318" s="114">
        <f t="shared" si="721"/>
        <v>6941.51</v>
      </c>
      <c r="E1318" s="115">
        <f t="shared" si="708"/>
        <v>6967.89</v>
      </c>
      <c r="F1318" s="116">
        <f t="shared" si="709"/>
        <v>45493</v>
      </c>
      <c r="G1318" s="117">
        <f t="shared" si="713"/>
        <v>3.8003258656977845E-3</v>
      </c>
      <c r="H1318" s="118">
        <f t="shared" si="726"/>
        <v>45586</v>
      </c>
      <c r="I1318" s="118">
        <f t="shared" si="714"/>
        <v>45555</v>
      </c>
      <c r="J1318" s="119">
        <f t="shared" si="722"/>
        <v>23</v>
      </c>
      <c r="K1318" s="119">
        <f t="shared" si="711"/>
        <v>23</v>
      </c>
      <c r="L1318" s="8">
        <f t="shared" si="723"/>
        <v>1.0038003200000001</v>
      </c>
      <c r="M1318" s="120">
        <f t="shared" si="710"/>
        <v>1.00210048</v>
      </c>
      <c r="N1318" s="120">
        <f t="shared" si="731"/>
        <v>1.2657933913330515</v>
      </c>
      <c r="O1318" s="113">
        <f t="shared" si="707"/>
        <v>1.2706038099999999</v>
      </c>
      <c r="P1318" s="113">
        <f t="shared" si="715"/>
        <v>0</v>
      </c>
      <c r="Q1318" s="167">
        <f t="shared" si="727"/>
        <v>0</v>
      </c>
      <c r="R1318" s="168">
        <f t="shared" si="724"/>
        <v>0</v>
      </c>
      <c r="S1318" s="113">
        <f t="shared" si="716"/>
        <v>0</v>
      </c>
      <c r="T1318" s="123">
        <f t="shared" si="725"/>
        <v>9.4700000000000006E-2</v>
      </c>
      <c r="U1318" s="121">
        <f t="shared" si="732"/>
        <v>44</v>
      </c>
      <c r="V1318" s="121">
        <v>252</v>
      </c>
      <c r="W1318" s="120">
        <f t="shared" si="717"/>
        <v>1.015923607</v>
      </c>
      <c r="X1318" s="113">
        <f t="shared" si="718"/>
        <v>0</v>
      </c>
      <c r="Y1318" s="113">
        <f t="shared" si="719"/>
        <v>0</v>
      </c>
      <c r="Z1318" s="126" t="str">
        <f t="shared" si="728"/>
        <v>A+J=</v>
      </c>
      <c r="AA1318" s="118">
        <f t="shared" si="729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20"/>
        <v>45556</v>
      </c>
      <c r="B1319" s="113">
        <f t="shared" si="712"/>
        <v>0</v>
      </c>
      <c r="C1319" s="183">
        <f t="shared" si="730"/>
        <v>6.0977534133144218E-9</v>
      </c>
      <c r="D1319" s="114">
        <f t="shared" si="721"/>
        <v>6967.89</v>
      </c>
      <c r="E1319" s="115">
        <f t="shared" si="708"/>
        <v>6966.5</v>
      </c>
      <c r="F1319" s="116">
        <f t="shared" si="709"/>
        <v>45524</v>
      </c>
      <c r="G1319" s="117">
        <f t="shared" si="713"/>
        <v>-1.9948650165257931E-4</v>
      </c>
      <c r="H1319" s="118">
        <f t="shared" si="726"/>
        <v>45586</v>
      </c>
      <c r="I1319" s="118">
        <f t="shared" si="714"/>
        <v>45586</v>
      </c>
      <c r="J1319" s="119">
        <f t="shared" si="722"/>
        <v>21</v>
      </c>
      <c r="K1319" s="119">
        <f t="shared" si="711"/>
        <v>1</v>
      </c>
      <c r="L1319" s="8">
        <f t="shared" si="723"/>
        <v>1</v>
      </c>
      <c r="M1319" s="120">
        <f t="shared" si="710"/>
        <v>1.0038003200000001</v>
      </c>
      <c r="N1319" s="120">
        <f t="shared" si="731"/>
        <v>1.2706038112740023</v>
      </c>
      <c r="O1319" s="113">
        <f t="shared" si="707"/>
        <v>1.2706038099999999</v>
      </c>
      <c r="P1319" s="113">
        <f t="shared" si="715"/>
        <v>0</v>
      </c>
      <c r="Q1319" s="167">
        <f t="shared" si="727"/>
        <v>0</v>
      </c>
      <c r="R1319" s="168">
        <f t="shared" si="724"/>
        <v>0</v>
      </c>
      <c r="S1319" s="113">
        <f t="shared" si="716"/>
        <v>0</v>
      </c>
      <c r="T1319" s="123">
        <f t="shared" si="725"/>
        <v>9.4700000000000006E-2</v>
      </c>
      <c r="U1319" s="121">
        <f t="shared" si="732"/>
        <v>45</v>
      </c>
      <c r="V1319" s="121">
        <v>252</v>
      </c>
      <c r="W1319" s="120">
        <f t="shared" si="717"/>
        <v>1.016288439</v>
      </c>
      <c r="X1319" s="113">
        <f t="shared" si="718"/>
        <v>0</v>
      </c>
      <c r="Y1319" s="113">
        <f t="shared" si="719"/>
        <v>0</v>
      </c>
      <c r="Z1319" s="126" t="str">
        <f t="shared" si="728"/>
        <v>A+J=</v>
      </c>
      <c r="AA1319" s="118">
        <f t="shared" si="729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20"/>
        <v>45557</v>
      </c>
      <c r="B1320" s="113">
        <f t="shared" si="712"/>
        <v>0</v>
      </c>
      <c r="C1320" s="183">
        <f t="shared" si="730"/>
        <v>6.0977534133144218E-9</v>
      </c>
      <c r="D1320" s="114">
        <f t="shared" si="721"/>
        <v>6967.89</v>
      </c>
      <c r="E1320" s="115">
        <f t="shared" si="708"/>
        <v>6966.5</v>
      </c>
      <c r="F1320" s="116">
        <f t="shared" si="709"/>
        <v>45524</v>
      </c>
      <c r="G1320" s="117">
        <f t="shared" si="713"/>
        <v>-1.9948650165257931E-4</v>
      </c>
      <c r="H1320" s="118">
        <f t="shared" si="726"/>
        <v>45586</v>
      </c>
      <c r="I1320" s="118">
        <f t="shared" si="714"/>
        <v>45586</v>
      </c>
      <c r="J1320" s="119">
        <f t="shared" si="722"/>
        <v>21</v>
      </c>
      <c r="K1320" s="119">
        <f t="shared" si="711"/>
        <v>1</v>
      </c>
      <c r="L1320" s="8">
        <f t="shared" si="723"/>
        <v>1</v>
      </c>
      <c r="M1320" s="120">
        <f t="shared" si="710"/>
        <v>1.0038003200000001</v>
      </c>
      <c r="N1320" s="120">
        <f t="shared" si="731"/>
        <v>1.2706038112740023</v>
      </c>
      <c r="O1320" s="113">
        <f t="shared" si="707"/>
        <v>1.2706038099999999</v>
      </c>
      <c r="P1320" s="113">
        <f t="shared" si="715"/>
        <v>0</v>
      </c>
      <c r="Q1320" s="167">
        <f t="shared" si="727"/>
        <v>0</v>
      </c>
      <c r="R1320" s="168">
        <f t="shared" si="724"/>
        <v>0</v>
      </c>
      <c r="S1320" s="113">
        <f t="shared" si="716"/>
        <v>0</v>
      </c>
      <c r="T1320" s="123">
        <f t="shared" si="725"/>
        <v>9.4700000000000006E-2</v>
      </c>
      <c r="U1320" s="121">
        <f t="shared" si="732"/>
        <v>45</v>
      </c>
      <c r="V1320" s="121">
        <v>252</v>
      </c>
      <c r="W1320" s="120">
        <f t="shared" si="717"/>
        <v>1.016288439</v>
      </c>
      <c r="X1320" s="113">
        <f t="shared" si="718"/>
        <v>0</v>
      </c>
      <c r="Y1320" s="113">
        <f t="shared" si="719"/>
        <v>0</v>
      </c>
      <c r="Z1320" s="126" t="str">
        <f t="shared" si="728"/>
        <v>A+J=</v>
      </c>
      <c r="AA1320" s="118">
        <f t="shared" si="729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20"/>
        <v>45558</v>
      </c>
      <c r="B1321" s="113">
        <f t="shared" si="712"/>
        <v>0</v>
      </c>
      <c r="C1321" s="183">
        <f t="shared" si="730"/>
        <v>6.0977534133144218E-9</v>
      </c>
      <c r="D1321" s="114">
        <f t="shared" si="721"/>
        <v>6967.89</v>
      </c>
      <c r="E1321" s="115">
        <f t="shared" si="708"/>
        <v>6966.5</v>
      </c>
      <c r="F1321" s="116">
        <f t="shared" si="709"/>
        <v>45524</v>
      </c>
      <c r="G1321" s="117">
        <f t="shared" si="713"/>
        <v>-1.9948650165257931E-4</v>
      </c>
      <c r="H1321" s="118">
        <f t="shared" si="726"/>
        <v>45586</v>
      </c>
      <c r="I1321" s="118">
        <f t="shared" si="714"/>
        <v>45586</v>
      </c>
      <c r="J1321" s="119">
        <f t="shared" si="722"/>
        <v>21</v>
      </c>
      <c r="K1321" s="119">
        <f t="shared" si="711"/>
        <v>1</v>
      </c>
      <c r="L1321" s="8">
        <f t="shared" si="723"/>
        <v>1</v>
      </c>
      <c r="M1321" s="120">
        <f t="shared" si="710"/>
        <v>1.0038003200000001</v>
      </c>
      <c r="N1321" s="120">
        <f t="shared" si="731"/>
        <v>1.2706038112740023</v>
      </c>
      <c r="O1321" s="113">
        <f t="shared" ref="O1321:O1384" si="733">TRUNC(TRUNC((L1321*N1321),15),8)</f>
        <v>1.2706038099999999</v>
      </c>
      <c r="P1321" s="113">
        <f t="shared" si="715"/>
        <v>0</v>
      </c>
      <c r="Q1321" s="167">
        <f t="shared" si="727"/>
        <v>0</v>
      </c>
      <c r="R1321" s="168">
        <f t="shared" si="724"/>
        <v>0</v>
      </c>
      <c r="S1321" s="113">
        <f t="shared" si="716"/>
        <v>0</v>
      </c>
      <c r="T1321" s="123">
        <f t="shared" si="725"/>
        <v>9.4700000000000006E-2</v>
      </c>
      <c r="U1321" s="121">
        <f t="shared" si="732"/>
        <v>45</v>
      </c>
      <c r="V1321" s="121">
        <v>252</v>
      </c>
      <c r="W1321" s="120">
        <f t="shared" si="717"/>
        <v>1.016288439</v>
      </c>
      <c r="X1321" s="113">
        <f t="shared" si="718"/>
        <v>0</v>
      </c>
      <c r="Y1321" s="113">
        <f t="shared" si="719"/>
        <v>0</v>
      </c>
      <c r="Z1321" s="126" t="str">
        <f t="shared" si="728"/>
        <v>A+J=</v>
      </c>
      <c r="AA1321" s="118">
        <f t="shared" si="729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20"/>
        <v>45559</v>
      </c>
      <c r="B1322" s="113">
        <f t="shared" si="712"/>
        <v>0</v>
      </c>
      <c r="C1322" s="183">
        <f t="shared" si="730"/>
        <v>6.0977534133144218E-9</v>
      </c>
      <c r="D1322" s="114">
        <f t="shared" si="721"/>
        <v>6967.89</v>
      </c>
      <c r="E1322" s="115">
        <f t="shared" ref="E1322:E1385" si="734">IF($K1322=1,VLOOKUP($A1321,$AO$10:$AS$131,4),E1321)</f>
        <v>6966.5</v>
      </c>
      <c r="F1322" s="116">
        <f t="shared" ref="F1322:F1385" si="735">IF($K1322=1,VLOOKUP($A1321,$AO$10:$AS$131,5),F1321)</f>
        <v>45524</v>
      </c>
      <c r="G1322" s="117">
        <f t="shared" si="713"/>
        <v>-1.9948650165257931E-4</v>
      </c>
      <c r="H1322" s="118">
        <f t="shared" si="726"/>
        <v>45586</v>
      </c>
      <c r="I1322" s="118">
        <f t="shared" si="714"/>
        <v>45586</v>
      </c>
      <c r="J1322" s="119">
        <f t="shared" si="722"/>
        <v>21</v>
      </c>
      <c r="K1322" s="119">
        <f t="shared" si="711"/>
        <v>2</v>
      </c>
      <c r="L1322" s="8">
        <f t="shared" si="723"/>
        <v>1</v>
      </c>
      <c r="M1322" s="120">
        <f t="shared" ref="M1322:M1385" si="736">IF(I1322&gt;I1321,L1321,M1321)</f>
        <v>1.0038003200000001</v>
      </c>
      <c r="N1322" s="120">
        <f t="shared" si="731"/>
        <v>1.2706038112740023</v>
      </c>
      <c r="O1322" s="113">
        <f t="shared" si="733"/>
        <v>1.2706038099999999</v>
      </c>
      <c r="P1322" s="113">
        <f t="shared" si="715"/>
        <v>0</v>
      </c>
      <c r="Q1322" s="167">
        <f t="shared" si="727"/>
        <v>0</v>
      </c>
      <c r="R1322" s="168">
        <f t="shared" si="724"/>
        <v>0</v>
      </c>
      <c r="S1322" s="113">
        <f t="shared" si="716"/>
        <v>0</v>
      </c>
      <c r="T1322" s="123">
        <f t="shared" si="725"/>
        <v>9.4700000000000006E-2</v>
      </c>
      <c r="U1322" s="121">
        <f t="shared" si="732"/>
        <v>46</v>
      </c>
      <c r="V1322" s="121">
        <v>252</v>
      </c>
      <c r="W1322" s="120">
        <f t="shared" si="717"/>
        <v>1.016653402</v>
      </c>
      <c r="X1322" s="113">
        <f t="shared" si="718"/>
        <v>0</v>
      </c>
      <c r="Y1322" s="113">
        <f t="shared" si="719"/>
        <v>0</v>
      </c>
      <c r="Z1322" s="126" t="str">
        <f t="shared" si="728"/>
        <v>A+J=</v>
      </c>
      <c r="AA1322" s="118">
        <f t="shared" si="729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20"/>
        <v>45560</v>
      </c>
      <c r="B1323" s="113">
        <f t="shared" si="712"/>
        <v>0</v>
      </c>
      <c r="C1323" s="183">
        <f t="shared" si="730"/>
        <v>6.0977534133144218E-9</v>
      </c>
      <c r="D1323" s="114">
        <f t="shared" si="721"/>
        <v>6967.89</v>
      </c>
      <c r="E1323" s="115">
        <f t="shared" si="734"/>
        <v>6966.5</v>
      </c>
      <c r="F1323" s="116">
        <f t="shared" si="735"/>
        <v>45524</v>
      </c>
      <c r="G1323" s="117">
        <f t="shared" si="713"/>
        <v>-1.9948650165257931E-4</v>
      </c>
      <c r="H1323" s="118">
        <f t="shared" si="726"/>
        <v>45586</v>
      </c>
      <c r="I1323" s="118">
        <f t="shared" si="714"/>
        <v>45586</v>
      </c>
      <c r="J1323" s="119">
        <f t="shared" si="722"/>
        <v>21</v>
      </c>
      <c r="K1323" s="119">
        <f t="shared" si="711"/>
        <v>3</v>
      </c>
      <c r="L1323" s="8">
        <f t="shared" si="723"/>
        <v>1</v>
      </c>
      <c r="M1323" s="120">
        <f t="shared" si="736"/>
        <v>1.0038003200000001</v>
      </c>
      <c r="N1323" s="120">
        <f t="shared" si="731"/>
        <v>1.2706038112740023</v>
      </c>
      <c r="O1323" s="113">
        <f t="shared" si="733"/>
        <v>1.2706038099999999</v>
      </c>
      <c r="P1323" s="113">
        <f t="shared" si="715"/>
        <v>0</v>
      </c>
      <c r="Q1323" s="167">
        <f t="shared" si="727"/>
        <v>0</v>
      </c>
      <c r="R1323" s="168">
        <f t="shared" si="724"/>
        <v>0</v>
      </c>
      <c r="S1323" s="113">
        <f t="shared" si="716"/>
        <v>0</v>
      </c>
      <c r="T1323" s="123">
        <f t="shared" si="725"/>
        <v>9.4700000000000006E-2</v>
      </c>
      <c r="U1323" s="121">
        <f t="shared" si="732"/>
        <v>47</v>
      </c>
      <c r="V1323" s="121">
        <v>252</v>
      </c>
      <c r="W1323" s="120">
        <f t="shared" si="717"/>
        <v>1.0170184959999999</v>
      </c>
      <c r="X1323" s="113">
        <f t="shared" si="718"/>
        <v>0</v>
      </c>
      <c r="Y1323" s="113">
        <f t="shared" si="719"/>
        <v>0</v>
      </c>
      <c r="Z1323" s="126" t="str">
        <f t="shared" si="728"/>
        <v>A+J=</v>
      </c>
      <c r="AA1323" s="118">
        <f t="shared" si="729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20"/>
        <v>45561</v>
      </c>
      <c r="B1324" s="113">
        <f t="shared" si="712"/>
        <v>0</v>
      </c>
      <c r="C1324" s="183">
        <f t="shared" si="730"/>
        <v>6.0977534133144218E-9</v>
      </c>
      <c r="D1324" s="114">
        <f t="shared" si="721"/>
        <v>6967.89</v>
      </c>
      <c r="E1324" s="115">
        <f t="shared" si="734"/>
        <v>6966.5</v>
      </c>
      <c r="F1324" s="116">
        <f t="shared" si="735"/>
        <v>45524</v>
      </c>
      <c r="G1324" s="117">
        <f t="shared" si="713"/>
        <v>-1.9948650165257931E-4</v>
      </c>
      <c r="H1324" s="118">
        <f t="shared" si="726"/>
        <v>45586</v>
      </c>
      <c r="I1324" s="118">
        <f t="shared" si="714"/>
        <v>45586</v>
      </c>
      <c r="J1324" s="119">
        <f t="shared" si="722"/>
        <v>21</v>
      </c>
      <c r="K1324" s="119">
        <f t="shared" si="711"/>
        <v>4</v>
      </c>
      <c r="L1324" s="8">
        <f t="shared" si="723"/>
        <v>1</v>
      </c>
      <c r="M1324" s="120">
        <f t="shared" si="736"/>
        <v>1.0038003200000001</v>
      </c>
      <c r="N1324" s="120">
        <f t="shared" si="731"/>
        <v>1.2706038112740023</v>
      </c>
      <c r="O1324" s="113">
        <f t="shared" si="733"/>
        <v>1.2706038099999999</v>
      </c>
      <c r="P1324" s="113">
        <f t="shared" si="715"/>
        <v>0</v>
      </c>
      <c r="Q1324" s="167">
        <f t="shared" si="727"/>
        <v>0</v>
      </c>
      <c r="R1324" s="168">
        <f t="shared" si="724"/>
        <v>0</v>
      </c>
      <c r="S1324" s="113">
        <f t="shared" si="716"/>
        <v>0</v>
      </c>
      <c r="T1324" s="123">
        <f t="shared" si="725"/>
        <v>9.4700000000000006E-2</v>
      </c>
      <c r="U1324" s="121">
        <f t="shared" si="732"/>
        <v>48</v>
      </c>
      <c r="V1324" s="121">
        <v>252</v>
      </c>
      <c r="W1324" s="120">
        <f t="shared" si="717"/>
        <v>1.0173837210000001</v>
      </c>
      <c r="X1324" s="113">
        <f t="shared" si="718"/>
        <v>0</v>
      </c>
      <c r="Y1324" s="113">
        <f t="shared" si="719"/>
        <v>0</v>
      </c>
      <c r="Z1324" s="126" t="str">
        <f t="shared" si="728"/>
        <v>A+J=</v>
      </c>
      <c r="AA1324" s="118">
        <f t="shared" si="729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20"/>
        <v>45562</v>
      </c>
      <c r="B1325" s="113">
        <f t="shared" si="712"/>
        <v>0</v>
      </c>
      <c r="C1325" s="183">
        <f t="shared" si="730"/>
        <v>6.0977534133144218E-9</v>
      </c>
      <c r="D1325" s="114">
        <f t="shared" si="721"/>
        <v>6967.89</v>
      </c>
      <c r="E1325" s="115">
        <f t="shared" si="734"/>
        <v>6966.5</v>
      </c>
      <c r="F1325" s="116">
        <f t="shared" si="735"/>
        <v>45524</v>
      </c>
      <c r="G1325" s="117">
        <f t="shared" si="713"/>
        <v>-1.9948650165257931E-4</v>
      </c>
      <c r="H1325" s="118">
        <f t="shared" si="726"/>
        <v>45586</v>
      </c>
      <c r="I1325" s="118">
        <f t="shared" si="714"/>
        <v>45586</v>
      </c>
      <c r="J1325" s="119">
        <f t="shared" si="722"/>
        <v>21</v>
      </c>
      <c r="K1325" s="119">
        <f t="shared" si="711"/>
        <v>5</v>
      </c>
      <c r="L1325" s="8">
        <f t="shared" si="723"/>
        <v>1</v>
      </c>
      <c r="M1325" s="120">
        <f t="shared" si="736"/>
        <v>1.0038003200000001</v>
      </c>
      <c r="N1325" s="120">
        <f t="shared" si="731"/>
        <v>1.2706038112740023</v>
      </c>
      <c r="O1325" s="113">
        <f t="shared" si="733"/>
        <v>1.2706038099999999</v>
      </c>
      <c r="P1325" s="113">
        <f t="shared" si="715"/>
        <v>0</v>
      </c>
      <c r="Q1325" s="167">
        <f t="shared" si="727"/>
        <v>0</v>
      </c>
      <c r="R1325" s="168">
        <f t="shared" si="724"/>
        <v>0</v>
      </c>
      <c r="S1325" s="113">
        <f t="shared" si="716"/>
        <v>0</v>
      </c>
      <c r="T1325" s="123">
        <f t="shared" si="725"/>
        <v>9.4700000000000006E-2</v>
      </c>
      <c r="U1325" s="121">
        <f t="shared" si="732"/>
        <v>49</v>
      </c>
      <c r="V1325" s="121">
        <v>252</v>
      </c>
      <c r="W1325" s="120">
        <f t="shared" si="717"/>
        <v>1.0177490769999999</v>
      </c>
      <c r="X1325" s="113">
        <f t="shared" si="718"/>
        <v>0</v>
      </c>
      <c r="Y1325" s="113">
        <f t="shared" si="719"/>
        <v>0</v>
      </c>
      <c r="Z1325" s="126" t="str">
        <f t="shared" si="728"/>
        <v>A+J=</v>
      </c>
      <c r="AA1325" s="118">
        <f t="shared" si="729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20"/>
        <v>45563</v>
      </c>
      <c r="B1326" s="113">
        <f t="shared" si="712"/>
        <v>0</v>
      </c>
      <c r="C1326" s="183">
        <f t="shared" si="730"/>
        <v>6.0977534133144218E-9</v>
      </c>
      <c r="D1326" s="114">
        <f t="shared" si="721"/>
        <v>6967.89</v>
      </c>
      <c r="E1326" s="115">
        <f t="shared" si="734"/>
        <v>6966.5</v>
      </c>
      <c r="F1326" s="116">
        <f t="shared" si="735"/>
        <v>45524</v>
      </c>
      <c r="G1326" s="117">
        <f t="shared" si="713"/>
        <v>-1.9948650165257931E-4</v>
      </c>
      <c r="H1326" s="118">
        <f t="shared" si="726"/>
        <v>45586</v>
      </c>
      <c r="I1326" s="118">
        <f t="shared" si="714"/>
        <v>45586</v>
      </c>
      <c r="J1326" s="119">
        <f t="shared" si="722"/>
        <v>21</v>
      </c>
      <c r="K1326" s="119">
        <f t="shared" ref="K1326:K1389" si="737">(J1326-(NETWORKDAYS(A1326,I1326,AD$148:AD$502)-1))</f>
        <v>6</v>
      </c>
      <c r="L1326" s="8">
        <f t="shared" si="723"/>
        <v>1</v>
      </c>
      <c r="M1326" s="120">
        <f t="shared" si="736"/>
        <v>1.0038003200000001</v>
      </c>
      <c r="N1326" s="120">
        <f t="shared" si="731"/>
        <v>1.2706038112740023</v>
      </c>
      <c r="O1326" s="113">
        <f t="shared" si="733"/>
        <v>1.2706038099999999</v>
      </c>
      <c r="P1326" s="113">
        <f t="shared" si="715"/>
        <v>0</v>
      </c>
      <c r="Q1326" s="167">
        <f t="shared" si="727"/>
        <v>0</v>
      </c>
      <c r="R1326" s="168">
        <f t="shared" si="724"/>
        <v>0</v>
      </c>
      <c r="S1326" s="113">
        <f t="shared" si="716"/>
        <v>0</v>
      </c>
      <c r="T1326" s="123">
        <f t="shared" si="725"/>
        <v>9.4700000000000006E-2</v>
      </c>
      <c r="U1326" s="121">
        <f t="shared" si="732"/>
        <v>50</v>
      </c>
      <c r="V1326" s="121">
        <v>252</v>
      </c>
      <c r="W1326" s="120">
        <f t="shared" si="717"/>
        <v>1.0181145650000001</v>
      </c>
      <c r="X1326" s="113">
        <f t="shared" si="718"/>
        <v>0</v>
      </c>
      <c r="Y1326" s="113">
        <f t="shared" si="719"/>
        <v>0</v>
      </c>
      <c r="Z1326" s="126" t="str">
        <f t="shared" si="728"/>
        <v>A+J=</v>
      </c>
      <c r="AA1326" s="118">
        <f t="shared" si="729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20"/>
        <v>45564</v>
      </c>
      <c r="B1327" s="113">
        <f t="shared" si="712"/>
        <v>0</v>
      </c>
      <c r="C1327" s="183">
        <f t="shared" si="730"/>
        <v>6.0977534133144218E-9</v>
      </c>
      <c r="D1327" s="114">
        <f t="shared" si="721"/>
        <v>6967.89</v>
      </c>
      <c r="E1327" s="115">
        <f t="shared" si="734"/>
        <v>6966.5</v>
      </c>
      <c r="F1327" s="116">
        <f t="shared" si="735"/>
        <v>45524</v>
      </c>
      <c r="G1327" s="117">
        <f t="shared" si="713"/>
        <v>-1.9948650165257931E-4</v>
      </c>
      <c r="H1327" s="118">
        <f t="shared" si="726"/>
        <v>45586</v>
      </c>
      <c r="I1327" s="118">
        <f t="shared" si="714"/>
        <v>45586</v>
      </c>
      <c r="J1327" s="119">
        <f t="shared" si="722"/>
        <v>21</v>
      </c>
      <c r="K1327" s="119">
        <f t="shared" si="737"/>
        <v>6</v>
      </c>
      <c r="L1327" s="8">
        <f t="shared" si="723"/>
        <v>1</v>
      </c>
      <c r="M1327" s="120">
        <f t="shared" si="736"/>
        <v>1.0038003200000001</v>
      </c>
      <c r="N1327" s="120">
        <f t="shared" si="731"/>
        <v>1.2706038112740023</v>
      </c>
      <c r="O1327" s="113">
        <f t="shared" si="733"/>
        <v>1.2706038099999999</v>
      </c>
      <c r="P1327" s="113">
        <f t="shared" si="715"/>
        <v>0</v>
      </c>
      <c r="Q1327" s="167">
        <f t="shared" si="727"/>
        <v>0</v>
      </c>
      <c r="R1327" s="168">
        <f t="shared" si="724"/>
        <v>0</v>
      </c>
      <c r="S1327" s="113">
        <f t="shared" si="716"/>
        <v>0</v>
      </c>
      <c r="T1327" s="123">
        <f t="shared" si="725"/>
        <v>9.4700000000000006E-2</v>
      </c>
      <c r="U1327" s="121">
        <f t="shared" si="732"/>
        <v>50</v>
      </c>
      <c r="V1327" s="121">
        <v>252</v>
      </c>
      <c r="W1327" s="120">
        <f t="shared" si="717"/>
        <v>1.0181145650000001</v>
      </c>
      <c r="X1327" s="113">
        <f t="shared" si="718"/>
        <v>0</v>
      </c>
      <c r="Y1327" s="113">
        <f t="shared" si="719"/>
        <v>0</v>
      </c>
      <c r="Z1327" s="126" t="str">
        <f t="shared" si="728"/>
        <v>A+J=</v>
      </c>
      <c r="AA1327" s="118">
        <f t="shared" si="729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20"/>
        <v>45565</v>
      </c>
      <c r="B1328" s="113">
        <f t="shared" si="712"/>
        <v>0</v>
      </c>
      <c r="C1328" s="183">
        <f t="shared" si="730"/>
        <v>6.0977534133144218E-9</v>
      </c>
      <c r="D1328" s="114">
        <f t="shared" si="721"/>
        <v>6967.89</v>
      </c>
      <c r="E1328" s="115">
        <f t="shared" si="734"/>
        <v>6966.5</v>
      </c>
      <c r="F1328" s="116">
        <f t="shared" si="735"/>
        <v>45524</v>
      </c>
      <c r="G1328" s="117">
        <f t="shared" si="713"/>
        <v>-1.9948650165257931E-4</v>
      </c>
      <c r="H1328" s="118">
        <f t="shared" si="726"/>
        <v>45586</v>
      </c>
      <c r="I1328" s="118">
        <f t="shared" si="714"/>
        <v>45586</v>
      </c>
      <c r="J1328" s="119">
        <f t="shared" si="722"/>
        <v>21</v>
      </c>
      <c r="K1328" s="119">
        <f t="shared" si="737"/>
        <v>6</v>
      </c>
      <c r="L1328" s="8">
        <f t="shared" si="723"/>
        <v>1</v>
      </c>
      <c r="M1328" s="120">
        <f t="shared" si="736"/>
        <v>1.0038003200000001</v>
      </c>
      <c r="N1328" s="120">
        <f t="shared" si="731"/>
        <v>1.2706038112740023</v>
      </c>
      <c r="O1328" s="113">
        <f t="shared" si="733"/>
        <v>1.2706038099999999</v>
      </c>
      <c r="P1328" s="113">
        <f t="shared" si="715"/>
        <v>0</v>
      </c>
      <c r="Q1328" s="167">
        <f t="shared" si="727"/>
        <v>0</v>
      </c>
      <c r="R1328" s="168">
        <f t="shared" si="724"/>
        <v>0</v>
      </c>
      <c r="S1328" s="113">
        <f t="shared" si="716"/>
        <v>0</v>
      </c>
      <c r="T1328" s="123">
        <f t="shared" si="725"/>
        <v>9.4700000000000006E-2</v>
      </c>
      <c r="U1328" s="121">
        <f t="shared" si="732"/>
        <v>50</v>
      </c>
      <c r="V1328" s="121">
        <v>252</v>
      </c>
      <c r="W1328" s="120">
        <f t="shared" si="717"/>
        <v>1.0181145650000001</v>
      </c>
      <c r="X1328" s="113">
        <f t="shared" si="718"/>
        <v>0</v>
      </c>
      <c r="Y1328" s="113">
        <f t="shared" si="719"/>
        <v>0</v>
      </c>
      <c r="Z1328" s="126" t="str">
        <f t="shared" si="728"/>
        <v>A+J=</v>
      </c>
      <c r="AA1328" s="118">
        <f t="shared" si="729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20"/>
        <v>45566</v>
      </c>
      <c r="B1329" s="113">
        <f t="shared" si="712"/>
        <v>0</v>
      </c>
      <c r="C1329" s="183">
        <f t="shared" si="730"/>
        <v>6.0977534133144218E-9</v>
      </c>
      <c r="D1329" s="114">
        <f t="shared" si="721"/>
        <v>6967.89</v>
      </c>
      <c r="E1329" s="115">
        <f t="shared" si="734"/>
        <v>6966.5</v>
      </c>
      <c r="F1329" s="116">
        <f t="shared" si="735"/>
        <v>45524</v>
      </c>
      <c r="G1329" s="117">
        <f t="shared" si="713"/>
        <v>-1.9948650165257931E-4</v>
      </c>
      <c r="H1329" s="118">
        <f t="shared" si="726"/>
        <v>45586</v>
      </c>
      <c r="I1329" s="118">
        <f t="shared" si="714"/>
        <v>45586</v>
      </c>
      <c r="J1329" s="119">
        <f t="shared" si="722"/>
        <v>21</v>
      </c>
      <c r="K1329" s="119">
        <f t="shared" si="737"/>
        <v>7</v>
      </c>
      <c r="L1329" s="8">
        <f t="shared" si="723"/>
        <v>1</v>
      </c>
      <c r="M1329" s="120">
        <f t="shared" si="736"/>
        <v>1.0038003200000001</v>
      </c>
      <c r="N1329" s="120">
        <f t="shared" si="731"/>
        <v>1.2706038112740023</v>
      </c>
      <c r="O1329" s="113">
        <f t="shared" si="733"/>
        <v>1.2706038099999999</v>
      </c>
      <c r="P1329" s="113">
        <f t="shared" si="715"/>
        <v>0</v>
      </c>
      <c r="Q1329" s="167">
        <f t="shared" si="727"/>
        <v>0</v>
      </c>
      <c r="R1329" s="168">
        <f t="shared" si="724"/>
        <v>0</v>
      </c>
      <c r="S1329" s="113">
        <f t="shared" si="716"/>
        <v>0</v>
      </c>
      <c r="T1329" s="123">
        <f t="shared" si="725"/>
        <v>9.4700000000000006E-2</v>
      </c>
      <c r="U1329" s="121">
        <f t="shared" si="732"/>
        <v>51</v>
      </c>
      <c r="V1329" s="121">
        <v>252</v>
      </c>
      <c r="W1329" s="120">
        <f t="shared" si="717"/>
        <v>1.018480184</v>
      </c>
      <c r="X1329" s="113">
        <f t="shared" si="718"/>
        <v>0</v>
      </c>
      <c r="Y1329" s="113">
        <f t="shared" si="719"/>
        <v>0</v>
      </c>
      <c r="Z1329" s="126" t="str">
        <f t="shared" si="728"/>
        <v>A+J=</v>
      </c>
      <c r="AA1329" s="118">
        <f t="shared" si="729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20"/>
        <v>45567</v>
      </c>
      <c r="B1330" s="113">
        <f t="shared" si="712"/>
        <v>0</v>
      </c>
      <c r="C1330" s="183">
        <f t="shared" si="730"/>
        <v>6.0977534133144218E-9</v>
      </c>
      <c r="D1330" s="114">
        <f t="shared" si="721"/>
        <v>6967.89</v>
      </c>
      <c r="E1330" s="115">
        <f t="shared" si="734"/>
        <v>6966.5</v>
      </c>
      <c r="F1330" s="116">
        <f t="shared" si="735"/>
        <v>45524</v>
      </c>
      <c r="G1330" s="117">
        <f t="shared" si="713"/>
        <v>-1.9948650165257931E-4</v>
      </c>
      <c r="H1330" s="118">
        <f t="shared" si="726"/>
        <v>45586</v>
      </c>
      <c r="I1330" s="118">
        <f t="shared" si="714"/>
        <v>45586</v>
      </c>
      <c r="J1330" s="119">
        <f t="shared" si="722"/>
        <v>21</v>
      </c>
      <c r="K1330" s="119">
        <f t="shared" si="737"/>
        <v>8</v>
      </c>
      <c r="L1330" s="8">
        <f t="shared" si="723"/>
        <v>1</v>
      </c>
      <c r="M1330" s="120">
        <f t="shared" si="736"/>
        <v>1.0038003200000001</v>
      </c>
      <c r="N1330" s="120">
        <f t="shared" si="731"/>
        <v>1.2706038112740023</v>
      </c>
      <c r="O1330" s="113">
        <f t="shared" si="733"/>
        <v>1.2706038099999999</v>
      </c>
      <c r="P1330" s="113">
        <f t="shared" si="715"/>
        <v>0</v>
      </c>
      <c r="Q1330" s="167">
        <f t="shared" si="727"/>
        <v>0</v>
      </c>
      <c r="R1330" s="168">
        <f t="shared" si="724"/>
        <v>0</v>
      </c>
      <c r="S1330" s="113">
        <f t="shared" si="716"/>
        <v>0</v>
      </c>
      <c r="T1330" s="123">
        <f t="shared" si="725"/>
        <v>9.4700000000000006E-2</v>
      </c>
      <c r="U1330" s="121">
        <f t="shared" si="732"/>
        <v>52</v>
      </c>
      <c r="V1330" s="121">
        <v>252</v>
      </c>
      <c r="W1330" s="120">
        <f t="shared" si="717"/>
        <v>1.018845934</v>
      </c>
      <c r="X1330" s="113">
        <f t="shared" si="718"/>
        <v>0</v>
      </c>
      <c r="Y1330" s="113">
        <f t="shared" si="719"/>
        <v>0</v>
      </c>
      <c r="Z1330" s="126" t="str">
        <f t="shared" si="728"/>
        <v>A+J=</v>
      </c>
      <c r="AA1330" s="118">
        <f t="shared" si="729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20"/>
        <v>45568</v>
      </c>
      <c r="B1331" s="113">
        <f t="shared" si="712"/>
        <v>0</v>
      </c>
      <c r="C1331" s="183">
        <f t="shared" si="730"/>
        <v>6.0977534133144218E-9</v>
      </c>
      <c r="D1331" s="114">
        <f t="shared" si="721"/>
        <v>6967.89</v>
      </c>
      <c r="E1331" s="115">
        <f t="shared" si="734"/>
        <v>6966.5</v>
      </c>
      <c r="F1331" s="116">
        <f t="shared" si="735"/>
        <v>45524</v>
      </c>
      <c r="G1331" s="117">
        <f t="shared" si="713"/>
        <v>-1.9948650165257931E-4</v>
      </c>
      <c r="H1331" s="118">
        <f t="shared" si="726"/>
        <v>45586</v>
      </c>
      <c r="I1331" s="118">
        <f t="shared" si="714"/>
        <v>45586</v>
      </c>
      <c r="J1331" s="119">
        <f t="shared" si="722"/>
        <v>21</v>
      </c>
      <c r="K1331" s="119">
        <f t="shared" si="737"/>
        <v>9</v>
      </c>
      <c r="L1331" s="8">
        <f t="shared" si="723"/>
        <v>1</v>
      </c>
      <c r="M1331" s="120">
        <f t="shared" si="736"/>
        <v>1.0038003200000001</v>
      </c>
      <c r="N1331" s="120">
        <f t="shared" si="731"/>
        <v>1.2706038112740023</v>
      </c>
      <c r="O1331" s="113">
        <f t="shared" si="733"/>
        <v>1.2706038099999999</v>
      </c>
      <c r="P1331" s="113">
        <f t="shared" si="715"/>
        <v>0</v>
      </c>
      <c r="Q1331" s="167">
        <f t="shared" si="727"/>
        <v>0</v>
      </c>
      <c r="R1331" s="168">
        <f t="shared" si="724"/>
        <v>0</v>
      </c>
      <c r="S1331" s="113">
        <f t="shared" si="716"/>
        <v>0</v>
      </c>
      <c r="T1331" s="123">
        <f t="shared" si="725"/>
        <v>9.4700000000000006E-2</v>
      </c>
      <c r="U1331" s="121">
        <f t="shared" si="732"/>
        <v>53</v>
      </c>
      <c r="V1331" s="121">
        <v>252</v>
      </c>
      <c r="W1331" s="120">
        <f t="shared" si="717"/>
        <v>1.019211815</v>
      </c>
      <c r="X1331" s="113">
        <f t="shared" si="718"/>
        <v>0</v>
      </c>
      <c r="Y1331" s="113">
        <f t="shared" si="719"/>
        <v>0</v>
      </c>
      <c r="Z1331" s="126" t="str">
        <f t="shared" si="728"/>
        <v>A+J=</v>
      </c>
      <c r="AA1331" s="118">
        <f t="shared" si="729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20"/>
        <v>45569</v>
      </c>
      <c r="B1332" s="113">
        <f t="shared" si="712"/>
        <v>0</v>
      </c>
      <c r="C1332" s="183">
        <f t="shared" si="730"/>
        <v>6.0977534133144218E-9</v>
      </c>
      <c r="D1332" s="114">
        <f t="shared" si="721"/>
        <v>6967.89</v>
      </c>
      <c r="E1332" s="115">
        <f t="shared" si="734"/>
        <v>6966.5</v>
      </c>
      <c r="F1332" s="116">
        <f t="shared" si="735"/>
        <v>45524</v>
      </c>
      <c r="G1332" s="117">
        <f t="shared" si="713"/>
        <v>-1.9948650165257931E-4</v>
      </c>
      <c r="H1332" s="118">
        <f t="shared" si="726"/>
        <v>45586</v>
      </c>
      <c r="I1332" s="118">
        <f t="shared" si="714"/>
        <v>45586</v>
      </c>
      <c r="J1332" s="119">
        <f t="shared" si="722"/>
        <v>21</v>
      </c>
      <c r="K1332" s="119">
        <f t="shared" si="737"/>
        <v>10</v>
      </c>
      <c r="L1332" s="8">
        <f t="shared" si="723"/>
        <v>1</v>
      </c>
      <c r="M1332" s="120">
        <f t="shared" si="736"/>
        <v>1.0038003200000001</v>
      </c>
      <c r="N1332" s="120">
        <f t="shared" si="731"/>
        <v>1.2706038112740023</v>
      </c>
      <c r="O1332" s="113">
        <f t="shared" si="733"/>
        <v>1.2706038099999999</v>
      </c>
      <c r="P1332" s="113">
        <f t="shared" si="715"/>
        <v>0</v>
      </c>
      <c r="Q1332" s="167">
        <f t="shared" si="727"/>
        <v>0</v>
      </c>
      <c r="R1332" s="168">
        <f t="shared" si="724"/>
        <v>0</v>
      </c>
      <c r="S1332" s="113">
        <f t="shared" si="716"/>
        <v>0</v>
      </c>
      <c r="T1332" s="123">
        <f t="shared" si="725"/>
        <v>9.4700000000000006E-2</v>
      </c>
      <c r="U1332" s="121">
        <f t="shared" si="732"/>
        <v>54</v>
      </c>
      <c r="V1332" s="121">
        <v>252</v>
      </c>
      <c r="W1332" s="120">
        <f t="shared" si="717"/>
        <v>1.0195778280000001</v>
      </c>
      <c r="X1332" s="113">
        <f t="shared" si="718"/>
        <v>0</v>
      </c>
      <c r="Y1332" s="113">
        <f t="shared" si="719"/>
        <v>0</v>
      </c>
      <c r="Z1332" s="126" t="str">
        <f t="shared" si="728"/>
        <v>A+J=</v>
      </c>
      <c r="AA1332" s="118">
        <f t="shared" si="729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20"/>
        <v>45570</v>
      </c>
      <c r="B1333" s="113">
        <f t="shared" si="712"/>
        <v>0</v>
      </c>
      <c r="C1333" s="183">
        <f t="shared" si="730"/>
        <v>6.0977534133144218E-9</v>
      </c>
      <c r="D1333" s="114">
        <f t="shared" si="721"/>
        <v>6967.89</v>
      </c>
      <c r="E1333" s="115">
        <f t="shared" si="734"/>
        <v>6966.5</v>
      </c>
      <c r="F1333" s="116">
        <f t="shared" si="735"/>
        <v>45524</v>
      </c>
      <c r="G1333" s="117">
        <f t="shared" si="713"/>
        <v>-1.9948650165257931E-4</v>
      </c>
      <c r="H1333" s="118">
        <f t="shared" si="726"/>
        <v>45586</v>
      </c>
      <c r="I1333" s="118">
        <f t="shared" si="714"/>
        <v>45586</v>
      </c>
      <c r="J1333" s="119">
        <f t="shared" si="722"/>
        <v>21</v>
      </c>
      <c r="K1333" s="119">
        <f t="shared" si="737"/>
        <v>11</v>
      </c>
      <c r="L1333" s="8">
        <f t="shared" si="723"/>
        <v>1</v>
      </c>
      <c r="M1333" s="120">
        <f t="shared" si="736"/>
        <v>1.0038003200000001</v>
      </c>
      <c r="N1333" s="120">
        <f t="shared" si="731"/>
        <v>1.2706038112740023</v>
      </c>
      <c r="O1333" s="113">
        <f t="shared" si="733"/>
        <v>1.2706038099999999</v>
      </c>
      <c r="P1333" s="113">
        <f t="shared" si="715"/>
        <v>0</v>
      </c>
      <c r="Q1333" s="167">
        <f t="shared" si="727"/>
        <v>0</v>
      </c>
      <c r="R1333" s="168">
        <f t="shared" si="724"/>
        <v>0</v>
      </c>
      <c r="S1333" s="113">
        <f t="shared" si="716"/>
        <v>0</v>
      </c>
      <c r="T1333" s="123">
        <f t="shared" si="725"/>
        <v>9.4700000000000006E-2</v>
      </c>
      <c r="U1333" s="121">
        <f t="shared" si="732"/>
        <v>55</v>
      </c>
      <c r="V1333" s="121">
        <v>252</v>
      </c>
      <c r="W1333" s="120">
        <f t="shared" si="717"/>
        <v>1.0199439720000001</v>
      </c>
      <c r="X1333" s="113">
        <f t="shared" si="718"/>
        <v>0</v>
      </c>
      <c r="Y1333" s="113">
        <f t="shared" si="719"/>
        <v>0</v>
      </c>
      <c r="Z1333" s="126" t="str">
        <f t="shared" si="728"/>
        <v>A+J=</v>
      </c>
      <c r="AA1333" s="118">
        <f t="shared" si="729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20"/>
        <v>45571</v>
      </c>
      <c r="B1334" s="113">
        <f t="shared" si="712"/>
        <v>0</v>
      </c>
      <c r="C1334" s="183">
        <f t="shared" si="730"/>
        <v>6.0977534133144218E-9</v>
      </c>
      <c r="D1334" s="114">
        <f t="shared" si="721"/>
        <v>6967.89</v>
      </c>
      <c r="E1334" s="115">
        <f t="shared" si="734"/>
        <v>6966.5</v>
      </c>
      <c r="F1334" s="116">
        <f t="shared" si="735"/>
        <v>45524</v>
      </c>
      <c r="G1334" s="117">
        <f t="shared" si="713"/>
        <v>-1.9948650165257931E-4</v>
      </c>
      <c r="H1334" s="118">
        <f t="shared" si="726"/>
        <v>45586</v>
      </c>
      <c r="I1334" s="118">
        <f t="shared" si="714"/>
        <v>45586</v>
      </c>
      <c r="J1334" s="119">
        <f t="shared" si="722"/>
        <v>21</v>
      </c>
      <c r="K1334" s="119">
        <f t="shared" si="737"/>
        <v>11</v>
      </c>
      <c r="L1334" s="8">
        <f t="shared" si="723"/>
        <v>1</v>
      </c>
      <c r="M1334" s="120">
        <f t="shared" si="736"/>
        <v>1.0038003200000001</v>
      </c>
      <c r="N1334" s="120">
        <f t="shared" si="731"/>
        <v>1.2706038112740023</v>
      </c>
      <c r="O1334" s="113">
        <f t="shared" si="733"/>
        <v>1.2706038099999999</v>
      </c>
      <c r="P1334" s="113">
        <f t="shared" si="715"/>
        <v>0</v>
      </c>
      <c r="Q1334" s="167">
        <f t="shared" si="727"/>
        <v>0</v>
      </c>
      <c r="R1334" s="168">
        <f t="shared" si="724"/>
        <v>0</v>
      </c>
      <c r="S1334" s="113">
        <f t="shared" si="716"/>
        <v>0</v>
      </c>
      <c r="T1334" s="123">
        <f t="shared" si="725"/>
        <v>9.4700000000000006E-2</v>
      </c>
      <c r="U1334" s="121">
        <f t="shared" si="732"/>
        <v>55</v>
      </c>
      <c r="V1334" s="121">
        <v>252</v>
      </c>
      <c r="W1334" s="120">
        <f t="shared" si="717"/>
        <v>1.0199439720000001</v>
      </c>
      <c r="X1334" s="113">
        <f t="shared" si="718"/>
        <v>0</v>
      </c>
      <c r="Y1334" s="113">
        <f t="shared" si="719"/>
        <v>0</v>
      </c>
      <c r="Z1334" s="126" t="str">
        <f t="shared" si="728"/>
        <v>A+J=</v>
      </c>
      <c r="AA1334" s="118">
        <f t="shared" si="729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20"/>
        <v>45572</v>
      </c>
      <c r="B1335" s="113">
        <f t="shared" si="712"/>
        <v>0</v>
      </c>
      <c r="C1335" s="183">
        <f t="shared" si="730"/>
        <v>6.0977534133144218E-9</v>
      </c>
      <c r="D1335" s="114">
        <f t="shared" si="721"/>
        <v>6967.89</v>
      </c>
      <c r="E1335" s="115">
        <f t="shared" si="734"/>
        <v>6966.5</v>
      </c>
      <c r="F1335" s="116">
        <f t="shared" si="735"/>
        <v>45524</v>
      </c>
      <c r="G1335" s="117">
        <f t="shared" si="713"/>
        <v>-1.9948650165257931E-4</v>
      </c>
      <c r="H1335" s="118">
        <f t="shared" si="726"/>
        <v>45586</v>
      </c>
      <c r="I1335" s="118">
        <f t="shared" si="714"/>
        <v>45586</v>
      </c>
      <c r="J1335" s="119">
        <f t="shared" si="722"/>
        <v>21</v>
      </c>
      <c r="K1335" s="119">
        <f t="shared" si="737"/>
        <v>11</v>
      </c>
      <c r="L1335" s="8">
        <f t="shared" si="723"/>
        <v>1</v>
      </c>
      <c r="M1335" s="120">
        <f t="shared" si="736"/>
        <v>1.0038003200000001</v>
      </c>
      <c r="N1335" s="120">
        <f t="shared" si="731"/>
        <v>1.2706038112740023</v>
      </c>
      <c r="O1335" s="113">
        <f t="shared" si="733"/>
        <v>1.2706038099999999</v>
      </c>
      <c r="P1335" s="113">
        <f t="shared" si="715"/>
        <v>0</v>
      </c>
      <c r="Q1335" s="167">
        <f t="shared" si="727"/>
        <v>0</v>
      </c>
      <c r="R1335" s="168">
        <f t="shared" si="724"/>
        <v>0</v>
      </c>
      <c r="S1335" s="113">
        <f t="shared" si="716"/>
        <v>0</v>
      </c>
      <c r="T1335" s="123">
        <f t="shared" si="725"/>
        <v>9.4700000000000006E-2</v>
      </c>
      <c r="U1335" s="121">
        <f t="shared" si="732"/>
        <v>55</v>
      </c>
      <c r="V1335" s="121">
        <v>252</v>
      </c>
      <c r="W1335" s="120">
        <f t="shared" si="717"/>
        <v>1.0199439720000001</v>
      </c>
      <c r="X1335" s="113">
        <f t="shared" si="718"/>
        <v>0</v>
      </c>
      <c r="Y1335" s="113">
        <f t="shared" si="719"/>
        <v>0</v>
      </c>
      <c r="Z1335" s="126" t="str">
        <f t="shared" si="728"/>
        <v>A+J=</v>
      </c>
      <c r="AA1335" s="118">
        <f t="shared" si="729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20"/>
        <v>45573</v>
      </c>
      <c r="B1336" s="113">
        <f t="shared" si="712"/>
        <v>0</v>
      </c>
      <c r="C1336" s="183">
        <f t="shared" si="730"/>
        <v>6.0977534133144218E-9</v>
      </c>
      <c r="D1336" s="114">
        <f t="shared" si="721"/>
        <v>6967.89</v>
      </c>
      <c r="E1336" s="115">
        <f t="shared" si="734"/>
        <v>6966.5</v>
      </c>
      <c r="F1336" s="116">
        <f t="shared" si="735"/>
        <v>45524</v>
      </c>
      <c r="G1336" s="117">
        <f t="shared" si="713"/>
        <v>-1.9948650165257931E-4</v>
      </c>
      <c r="H1336" s="118">
        <f t="shared" si="726"/>
        <v>45586</v>
      </c>
      <c r="I1336" s="118">
        <f t="shared" si="714"/>
        <v>45586</v>
      </c>
      <c r="J1336" s="119">
        <f t="shared" si="722"/>
        <v>21</v>
      </c>
      <c r="K1336" s="119">
        <f t="shared" si="737"/>
        <v>12</v>
      </c>
      <c r="L1336" s="8">
        <f t="shared" si="723"/>
        <v>1</v>
      </c>
      <c r="M1336" s="120">
        <f t="shared" si="736"/>
        <v>1.0038003200000001</v>
      </c>
      <c r="N1336" s="120">
        <f t="shared" si="731"/>
        <v>1.2706038112740023</v>
      </c>
      <c r="O1336" s="113">
        <f t="shared" si="733"/>
        <v>1.2706038099999999</v>
      </c>
      <c r="P1336" s="113">
        <f t="shared" si="715"/>
        <v>0</v>
      </c>
      <c r="Q1336" s="167">
        <f t="shared" si="727"/>
        <v>0</v>
      </c>
      <c r="R1336" s="168">
        <f t="shared" si="724"/>
        <v>0</v>
      </c>
      <c r="S1336" s="113">
        <f t="shared" si="716"/>
        <v>0</v>
      </c>
      <c r="T1336" s="123">
        <f t="shared" si="725"/>
        <v>9.4700000000000006E-2</v>
      </c>
      <c r="U1336" s="121">
        <f t="shared" si="732"/>
        <v>56</v>
      </c>
      <c r="V1336" s="121">
        <v>252</v>
      </c>
      <c r="W1336" s="120">
        <f t="shared" si="717"/>
        <v>1.0203102470000001</v>
      </c>
      <c r="X1336" s="113">
        <f t="shared" si="718"/>
        <v>0</v>
      </c>
      <c r="Y1336" s="113">
        <f t="shared" si="719"/>
        <v>0</v>
      </c>
      <c r="Z1336" s="126" t="str">
        <f t="shared" si="728"/>
        <v>A+J=</v>
      </c>
      <c r="AA1336" s="118">
        <f t="shared" si="729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20"/>
        <v>45574</v>
      </c>
      <c r="B1337" s="113">
        <f t="shared" si="712"/>
        <v>0</v>
      </c>
      <c r="C1337" s="183">
        <f t="shared" si="730"/>
        <v>6.0977534133144218E-9</v>
      </c>
      <c r="D1337" s="114">
        <f t="shared" si="721"/>
        <v>6967.89</v>
      </c>
      <c r="E1337" s="115">
        <f t="shared" si="734"/>
        <v>6966.5</v>
      </c>
      <c r="F1337" s="116">
        <f t="shared" si="735"/>
        <v>45524</v>
      </c>
      <c r="G1337" s="117">
        <f t="shared" si="713"/>
        <v>-1.9948650165257931E-4</v>
      </c>
      <c r="H1337" s="118">
        <f t="shared" si="726"/>
        <v>45586</v>
      </c>
      <c r="I1337" s="118">
        <f t="shared" si="714"/>
        <v>45586</v>
      </c>
      <c r="J1337" s="119">
        <f t="shared" si="722"/>
        <v>21</v>
      </c>
      <c r="K1337" s="119">
        <f t="shared" si="737"/>
        <v>13</v>
      </c>
      <c r="L1337" s="8">
        <f t="shared" si="723"/>
        <v>1</v>
      </c>
      <c r="M1337" s="120">
        <f t="shared" si="736"/>
        <v>1.0038003200000001</v>
      </c>
      <c r="N1337" s="120">
        <f t="shared" si="731"/>
        <v>1.2706038112740023</v>
      </c>
      <c r="O1337" s="113">
        <f t="shared" si="733"/>
        <v>1.2706038099999999</v>
      </c>
      <c r="P1337" s="113">
        <f t="shared" si="715"/>
        <v>0</v>
      </c>
      <c r="Q1337" s="167">
        <f t="shared" si="727"/>
        <v>0</v>
      </c>
      <c r="R1337" s="168">
        <f t="shared" si="724"/>
        <v>0</v>
      </c>
      <c r="S1337" s="113">
        <f t="shared" si="716"/>
        <v>0</v>
      </c>
      <c r="T1337" s="123">
        <f t="shared" si="725"/>
        <v>9.4700000000000006E-2</v>
      </c>
      <c r="U1337" s="121">
        <f t="shared" si="732"/>
        <v>57</v>
      </c>
      <c r="V1337" s="121">
        <v>252</v>
      </c>
      <c r="W1337" s="120">
        <f t="shared" si="717"/>
        <v>1.0206766549999999</v>
      </c>
      <c r="X1337" s="113">
        <f t="shared" si="718"/>
        <v>0</v>
      </c>
      <c r="Y1337" s="113">
        <f t="shared" si="719"/>
        <v>0</v>
      </c>
      <c r="Z1337" s="126" t="str">
        <f t="shared" si="728"/>
        <v>A+J=</v>
      </c>
      <c r="AA1337" s="118">
        <f t="shared" si="729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20"/>
        <v>45575</v>
      </c>
      <c r="B1338" s="113">
        <f t="shared" si="712"/>
        <v>0</v>
      </c>
      <c r="C1338" s="183">
        <f t="shared" si="730"/>
        <v>6.0977534133144218E-9</v>
      </c>
      <c r="D1338" s="114">
        <f t="shared" si="721"/>
        <v>6967.89</v>
      </c>
      <c r="E1338" s="115">
        <f t="shared" si="734"/>
        <v>6966.5</v>
      </c>
      <c r="F1338" s="116">
        <f t="shared" si="735"/>
        <v>45524</v>
      </c>
      <c r="G1338" s="117">
        <f t="shared" si="713"/>
        <v>-1.9948650165257931E-4</v>
      </c>
      <c r="H1338" s="118">
        <f t="shared" si="726"/>
        <v>45586</v>
      </c>
      <c r="I1338" s="118">
        <f t="shared" si="714"/>
        <v>45586</v>
      </c>
      <c r="J1338" s="119">
        <f t="shared" si="722"/>
        <v>21</v>
      </c>
      <c r="K1338" s="119">
        <f t="shared" si="737"/>
        <v>14</v>
      </c>
      <c r="L1338" s="8">
        <f t="shared" si="723"/>
        <v>1</v>
      </c>
      <c r="M1338" s="120">
        <f t="shared" si="736"/>
        <v>1.0038003200000001</v>
      </c>
      <c r="N1338" s="120">
        <f t="shared" si="731"/>
        <v>1.2706038112740023</v>
      </c>
      <c r="O1338" s="113">
        <f t="shared" si="733"/>
        <v>1.2706038099999999</v>
      </c>
      <c r="P1338" s="113">
        <f t="shared" si="715"/>
        <v>0</v>
      </c>
      <c r="Q1338" s="167">
        <f t="shared" si="727"/>
        <v>0</v>
      </c>
      <c r="R1338" s="168">
        <f t="shared" si="724"/>
        <v>0</v>
      </c>
      <c r="S1338" s="113">
        <f t="shared" si="716"/>
        <v>0</v>
      </c>
      <c r="T1338" s="123">
        <f t="shared" si="725"/>
        <v>9.4700000000000006E-2</v>
      </c>
      <c r="U1338" s="121">
        <f t="shared" si="732"/>
        <v>58</v>
      </c>
      <c r="V1338" s="121">
        <v>252</v>
      </c>
      <c r="W1338" s="120">
        <f t="shared" si="717"/>
        <v>1.0210431929999999</v>
      </c>
      <c r="X1338" s="113">
        <f t="shared" si="718"/>
        <v>0</v>
      </c>
      <c r="Y1338" s="113">
        <f t="shared" si="719"/>
        <v>0</v>
      </c>
      <c r="Z1338" s="126" t="str">
        <f t="shared" si="728"/>
        <v>A+J=</v>
      </c>
      <c r="AA1338" s="118">
        <f t="shared" si="729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20"/>
        <v>45576</v>
      </c>
      <c r="B1339" s="113">
        <f t="shared" si="712"/>
        <v>0</v>
      </c>
      <c r="C1339" s="183">
        <f t="shared" si="730"/>
        <v>6.0977534133144218E-9</v>
      </c>
      <c r="D1339" s="114">
        <f t="shared" si="721"/>
        <v>6967.89</v>
      </c>
      <c r="E1339" s="115">
        <f t="shared" si="734"/>
        <v>6966.5</v>
      </c>
      <c r="F1339" s="116">
        <f t="shared" si="735"/>
        <v>45524</v>
      </c>
      <c r="G1339" s="117">
        <f t="shared" si="713"/>
        <v>-1.9948650165257931E-4</v>
      </c>
      <c r="H1339" s="118">
        <f t="shared" si="726"/>
        <v>45586</v>
      </c>
      <c r="I1339" s="118">
        <f t="shared" si="714"/>
        <v>45586</v>
      </c>
      <c r="J1339" s="119">
        <f t="shared" si="722"/>
        <v>21</v>
      </c>
      <c r="K1339" s="119">
        <f t="shared" si="737"/>
        <v>15</v>
      </c>
      <c r="L1339" s="8">
        <f t="shared" si="723"/>
        <v>1</v>
      </c>
      <c r="M1339" s="120">
        <f t="shared" si="736"/>
        <v>1.0038003200000001</v>
      </c>
      <c r="N1339" s="120">
        <f t="shared" si="731"/>
        <v>1.2706038112740023</v>
      </c>
      <c r="O1339" s="113">
        <f t="shared" si="733"/>
        <v>1.2706038099999999</v>
      </c>
      <c r="P1339" s="113">
        <f t="shared" si="715"/>
        <v>0</v>
      </c>
      <c r="Q1339" s="167">
        <f t="shared" si="727"/>
        <v>0</v>
      </c>
      <c r="R1339" s="168">
        <f t="shared" si="724"/>
        <v>0</v>
      </c>
      <c r="S1339" s="113">
        <f t="shared" si="716"/>
        <v>0</v>
      </c>
      <c r="T1339" s="123">
        <f t="shared" si="725"/>
        <v>9.4700000000000006E-2</v>
      </c>
      <c r="U1339" s="121">
        <f t="shared" si="732"/>
        <v>59</v>
      </c>
      <c r="V1339" s="121">
        <v>252</v>
      </c>
      <c r="W1339" s="120">
        <f t="shared" si="717"/>
        <v>1.021409864</v>
      </c>
      <c r="X1339" s="113">
        <f t="shared" si="718"/>
        <v>0</v>
      </c>
      <c r="Y1339" s="113">
        <f t="shared" si="719"/>
        <v>0</v>
      </c>
      <c r="Z1339" s="126" t="str">
        <f t="shared" si="728"/>
        <v>A+J=</v>
      </c>
      <c r="AA1339" s="118">
        <f t="shared" si="729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20"/>
        <v>45577</v>
      </c>
      <c r="B1340" s="113">
        <f t="shared" si="712"/>
        <v>0</v>
      </c>
      <c r="C1340" s="183">
        <f t="shared" si="730"/>
        <v>6.0977534133144218E-9</v>
      </c>
      <c r="D1340" s="114">
        <f t="shared" si="721"/>
        <v>6967.89</v>
      </c>
      <c r="E1340" s="115">
        <f t="shared" si="734"/>
        <v>6966.5</v>
      </c>
      <c r="F1340" s="116">
        <f t="shared" si="735"/>
        <v>45524</v>
      </c>
      <c r="G1340" s="117">
        <f t="shared" si="713"/>
        <v>-1.9948650165257931E-4</v>
      </c>
      <c r="H1340" s="118">
        <f t="shared" si="726"/>
        <v>45586</v>
      </c>
      <c r="I1340" s="118">
        <f t="shared" si="714"/>
        <v>45586</v>
      </c>
      <c r="J1340" s="119">
        <f t="shared" si="722"/>
        <v>21</v>
      </c>
      <c r="K1340" s="119">
        <f t="shared" si="737"/>
        <v>16</v>
      </c>
      <c r="L1340" s="8">
        <f t="shared" si="723"/>
        <v>1</v>
      </c>
      <c r="M1340" s="120">
        <f t="shared" si="736"/>
        <v>1.0038003200000001</v>
      </c>
      <c r="N1340" s="120">
        <f t="shared" si="731"/>
        <v>1.2706038112740023</v>
      </c>
      <c r="O1340" s="113">
        <f t="shared" si="733"/>
        <v>1.2706038099999999</v>
      </c>
      <c r="P1340" s="113">
        <f t="shared" si="715"/>
        <v>0</v>
      </c>
      <c r="Q1340" s="167">
        <f t="shared" si="727"/>
        <v>0</v>
      </c>
      <c r="R1340" s="168">
        <f t="shared" si="724"/>
        <v>0</v>
      </c>
      <c r="S1340" s="113">
        <f t="shared" si="716"/>
        <v>0</v>
      </c>
      <c r="T1340" s="123">
        <f t="shared" si="725"/>
        <v>9.4700000000000006E-2</v>
      </c>
      <c r="U1340" s="121">
        <f t="shared" si="732"/>
        <v>60</v>
      </c>
      <c r="V1340" s="121">
        <v>252</v>
      </c>
      <c r="W1340" s="120">
        <f t="shared" si="717"/>
        <v>1.0217766660000001</v>
      </c>
      <c r="X1340" s="113">
        <f t="shared" si="718"/>
        <v>0</v>
      </c>
      <c r="Y1340" s="113">
        <f t="shared" si="719"/>
        <v>0</v>
      </c>
      <c r="Z1340" s="126" t="str">
        <f t="shared" si="728"/>
        <v>A+J=</v>
      </c>
      <c r="AA1340" s="118">
        <f t="shared" si="729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20"/>
        <v>45578</v>
      </c>
      <c r="B1341" s="113">
        <f t="shared" si="712"/>
        <v>0</v>
      </c>
      <c r="C1341" s="183">
        <f t="shared" si="730"/>
        <v>6.0977534133144218E-9</v>
      </c>
      <c r="D1341" s="114">
        <f t="shared" si="721"/>
        <v>6967.89</v>
      </c>
      <c r="E1341" s="115">
        <f t="shared" si="734"/>
        <v>6966.5</v>
      </c>
      <c r="F1341" s="116">
        <f t="shared" si="735"/>
        <v>45524</v>
      </c>
      <c r="G1341" s="117">
        <f t="shared" si="713"/>
        <v>-1.9948650165257931E-4</v>
      </c>
      <c r="H1341" s="118">
        <f t="shared" si="726"/>
        <v>45586</v>
      </c>
      <c r="I1341" s="118">
        <f t="shared" si="714"/>
        <v>45586</v>
      </c>
      <c r="J1341" s="119">
        <f t="shared" si="722"/>
        <v>21</v>
      </c>
      <c r="K1341" s="119">
        <f t="shared" si="737"/>
        <v>16</v>
      </c>
      <c r="L1341" s="8">
        <f t="shared" si="723"/>
        <v>1</v>
      </c>
      <c r="M1341" s="120">
        <f t="shared" si="736"/>
        <v>1.0038003200000001</v>
      </c>
      <c r="N1341" s="120">
        <f t="shared" si="731"/>
        <v>1.2706038112740023</v>
      </c>
      <c r="O1341" s="113">
        <f t="shared" si="733"/>
        <v>1.2706038099999999</v>
      </c>
      <c r="P1341" s="113">
        <f t="shared" si="715"/>
        <v>0</v>
      </c>
      <c r="Q1341" s="167">
        <f t="shared" si="727"/>
        <v>0</v>
      </c>
      <c r="R1341" s="168">
        <f t="shared" si="724"/>
        <v>0</v>
      </c>
      <c r="S1341" s="113">
        <f t="shared" si="716"/>
        <v>0</v>
      </c>
      <c r="T1341" s="123">
        <f t="shared" si="725"/>
        <v>9.4700000000000006E-2</v>
      </c>
      <c r="U1341" s="121">
        <f t="shared" si="732"/>
        <v>60</v>
      </c>
      <c r="V1341" s="121">
        <v>252</v>
      </c>
      <c r="W1341" s="120">
        <f t="shared" si="717"/>
        <v>1.0217766660000001</v>
      </c>
      <c r="X1341" s="113">
        <f t="shared" si="718"/>
        <v>0</v>
      </c>
      <c r="Y1341" s="113">
        <f t="shared" si="719"/>
        <v>0</v>
      </c>
      <c r="Z1341" s="126" t="str">
        <f t="shared" si="728"/>
        <v>A+J=</v>
      </c>
      <c r="AA1341" s="118">
        <f t="shared" si="729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20"/>
        <v>45579</v>
      </c>
      <c r="B1342" s="113">
        <f t="shared" si="712"/>
        <v>0</v>
      </c>
      <c r="C1342" s="183">
        <f t="shared" si="730"/>
        <v>6.0977534133144218E-9</v>
      </c>
      <c r="D1342" s="114">
        <f t="shared" si="721"/>
        <v>6967.89</v>
      </c>
      <c r="E1342" s="115">
        <f t="shared" si="734"/>
        <v>6966.5</v>
      </c>
      <c r="F1342" s="116">
        <f t="shared" si="735"/>
        <v>45524</v>
      </c>
      <c r="G1342" s="117">
        <f t="shared" si="713"/>
        <v>-1.9948650165257931E-4</v>
      </c>
      <c r="H1342" s="118">
        <f t="shared" si="726"/>
        <v>45586</v>
      </c>
      <c r="I1342" s="118">
        <f t="shared" si="714"/>
        <v>45586</v>
      </c>
      <c r="J1342" s="119">
        <f t="shared" si="722"/>
        <v>21</v>
      </c>
      <c r="K1342" s="119">
        <f t="shared" si="737"/>
        <v>16</v>
      </c>
      <c r="L1342" s="8">
        <f t="shared" si="723"/>
        <v>1</v>
      </c>
      <c r="M1342" s="120">
        <f t="shared" si="736"/>
        <v>1.0038003200000001</v>
      </c>
      <c r="N1342" s="120">
        <f t="shared" si="731"/>
        <v>1.2706038112740023</v>
      </c>
      <c r="O1342" s="113">
        <f t="shared" si="733"/>
        <v>1.2706038099999999</v>
      </c>
      <c r="P1342" s="113">
        <f t="shared" si="715"/>
        <v>0</v>
      </c>
      <c r="Q1342" s="167">
        <f t="shared" si="727"/>
        <v>0</v>
      </c>
      <c r="R1342" s="168">
        <f t="shared" si="724"/>
        <v>0</v>
      </c>
      <c r="S1342" s="113">
        <f t="shared" si="716"/>
        <v>0</v>
      </c>
      <c r="T1342" s="123">
        <f t="shared" si="725"/>
        <v>9.4700000000000006E-2</v>
      </c>
      <c r="U1342" s="121">
        <f t="shared" si="732"/>
        <v>60</v>
      </c>
      <c r="V1342" s="121">
        <v>252</v>
      </c>
      <c r="W1342" s="120">
        <f t="shared" si="717"/>
        <v>1.0217766660000001</v>
      </c>
      <c r="X1342" s="113">
        <f t="shared" si="718"/>
        <v>0</v>
      </c>
      <c r="Y1342" s="113">
        <f t="shared" si="719"/>
        <v>0</v>
      </c>
      <c r="Z1342" s="126" t="str">
        <f t="shared" si="728"/>
        <v>A+J=</v>
      </c>
      <c r="AA1342" s="118">
        <f t="shared" si="729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20"/>
        <v>45580</v>
      </c>
      <c r="B1343" s="113">
        <f t="shared" si="712"/>
        <v>0</v>
      </c>
      <c r="C1343" s="183">
        <f t="shared" si="730"/>
        <v>6.0977534133144218E-9</v>
      </c>
      <c r="D1343" s="114">
        <f t="shared" si="721"/>
        <v>6967.89</v>
      </c>
      <c r="E1343" s="115">
        <f t="shared" si="734"/>
        <v>6966.5</v>
      </c>
      <c r="F1343" s="116">
        <f t="shared" si="735"/>
        <v>45524</v>
      </c>
      <c r="G1343" s="117">
        <f t="shared" si="713"/>
        <v>-1.9948650165257931E-4</v>
      </c>
      <c r="H1343" s="118">
        <f t="shared" si="726"/>
        <v>45586</v>
      </c>
      <c r="I1343" s="118">
        <f t="shared" si="714"/>
        <v>45586</v>
      </c>
      <c r="J1343" s="119">
        <f t="shared" si="722"/>
        <v>21</v>
      </c>
      <c r="K1343" s="119">
        <f t="shared" si="737"/>
        <v>17</v>
      </c>
      <c r="L1343" s="8">
        <f t="shared" si="723"/>
        <v>1</v>
      </c>
      <c r="M1343" s="120">
        <f t="shared" si="736"/>
        <v>1.0038003200000001</v>
      </c>
      <c r="N1343" s="120">
        <f t="shared" si="731"/>
        <v>1.2706038112740023</v>
      </c>
      <c r="O1343" s="113">
        <f t="shared" si="733"/>
        <v>1.2706038099999999</v>
      </c>
      <c r="P1343" s="113">
        <f t="shared" si="715"/>
        <v>0</v>
      </c>
      <c r="Q1343" s="167">
        <f t="shared" si="727"/>
        <v>0</v>
      </c>
      <c r="R1343" s="168">
        <f t="shared" si="724"/>
        <v>0</v>
      </c>
      <c r="S1343" s="113">
        <f t="shared" si="716"/>
        <v>0</v>
      </c>
      <c r="T1343" s="123">
        <f t="shared" si="725"/>
        <v>9.4700000000000006E-2</v>
      </c>
      <c r="U1343" s="121">
        <f t="shared" si="732"/>
        <v>61</v>
      </c>
      <c r="V1343" s="121">
        <v>252</v>
      </c>
      <c r="W1343" s="120">
        <f t="shared" si="717"/>
        <v>1.0221435999999999</v>
      </c>
      <c r="X1343" s="113">
        <f t="shared" si="718"/>
        <v>0</v>
      </c>
      <c r="Y1343" s="113">
        <f t="shared" si="719"/>
        <v>0</v>
      </c>
      <c r="Z1343" s="126" t="str">
        <f t="shared" si="728"/>
        <v>A+J=</v>
      </c>
      <c r="AA1343" s="118">
        <f t="shared" si="729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20"/>
        <v>45581</v>
      </c>
      <c r="B1344" s="113">
        <f t="shared" si="712"/>
        <v>0</v>
      </c>
      <c r="C1344" s="183">
        <f t="shared" si="730"/>
        <v>6.0977534133144218E-9</v>
      </c>
      <c r="D1344" s="114">
        <f t="shared" si="721"/>
        <v>6967.89</v>
      </c>
      <c r="E1344" s="115">
        <f t="shared" si="734"/>
        <v>6966.5</v>
      </c>
      <c r="F1344" s="116">
        <f t="shared" si="735"/>
        <v>45524</v>
      </c>
      <c r="G1344" s="117">
        <f t="shared" si="713"/>
        <v>-1.9948650165257931E-4</v>
      </c>
      <c r="H1344" s="118">
        <f t="shared" si="726"/>
        <v>45586</v>
      </c>
      <c r="I1344" s="118">
        <f t="shared" si="714"/>
        <v>45586</v>
      </c>
      <c r="J1344" s="119">
        <f t="shared" si="722"/>
        <v>21</v>
      </c>
      <c r="K1344" s="119">
        <f t="shared" si="737"/>
        <v>18</v>
      </c>
      <c r="L1344" s="8">
        <f t="shared" si="723"/>
        <v>1</v>
      </c>
      <c r="M1344" s="120">
        <f t="shared" si="736"/>
        <v>1.0038003200000001</v>
      </c>
      <c r="N1344" s="120">
        <f t="shared" si="731"/>
        <v>1.2706038112740023</v>
      </c>
      <c r="O1344" s="113">
        <f t="shared" si="733"/>
        <v>1.2706038099999999</v>
      </c>
      <c r="P1344" s="113">
        <f t="shared" si="715"/>
        <v>0</v>
      </c>
      <c r="Q1344" s="167">
        <f t="shared" si="727"/>
        <v>0</v>
      </c>
      <c r="R1344" s="168">
        <f t="shared" si="724"/>
        <v>0</v>
      </c>
      <c r="S1344" s="113">
        <f t="shared" si="716"/>
        <v>0</v>
      </c>
      <c r="T1344" s="123">
        <f t="shared" si="725"/>
        <v>9.4700000000000006E-2</v>
      </c>
      <c r="U1344" s="121">
        <f t="shared" si="732"/>
        <v>62</v>
      </c>
      <c r="V1344" s="121">
        <v>252</v>
      </c>
      <c r="W1344" s="120">
        <f t="shared" si="717"/>
        <v>1.022510665</v>
      </c>
      <c r="X1344" s="113">
        <f t="shared" si="718"/>
        <v>0</v>
      </c>
      <c r="Y1344" s="113">
        <f t="shared" si="719"/>
        <v>0</v>
      </c>
      <c r="Z1344" s="126" t="str">
        <f t="shared" si="728"/>
        <v>A+J=</v>
      </c>
      <c r="AA1344" s="118">
        <f t="shared" si="729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20"/>
        <v>45582</v>
      </c>
      <c r="B1345" s="113">
        <f t="shared" si="712"/>
        <v>0</v>
      </c>
      <c r="C1345" s="183">
        <f t="shared" si="730"/>
        <v>6.0977534133144218E-9</v>
      </c>
      <c r="D1345" s="114">
        <f t="shared" si="721"/>
        <v>6967.89</v>
      </c>
      <c r="E1345" s="115">
        <f t="shared" si="734"/>
        <v>6966.5</v>
      </c>
      <c r="F1345" s="116">
        <f t="shared" si="735"/>
        <v>45524</v>
      </c>
      <c r="G1345" s="117">
        <f t="shared" si="713"/>
        <v>-1.9948650165257931E-4</v>
      </c>
      <c r="H1345" s="118">
        <f t="shared" si="726"/>
        <v>45586</v>
      </c>
      <c r="I1345" s="118">
        <f t="shared" si="714"/>
        <v>45586</v>
      </c>
      <c r="J1345" s="119">
        <f t="shared" si="722"/>
        <v>21</v>
      </c>
      <c r="K1345" s="119">
        <f t="shared" si="737"/>
        <v>19</v>
      </c>
      <c r="L1345" s="8">
        <f t="shared" si="723"/>
        <v>1</v>
      </c>
      <c r="M1345" s="120">
        <f t="shared" si="736"/>
        <v>1.0038003200000001</v>
      </c>
      <c r="N1345" s="120">
        <f t="shared" si="731"/>
        <v>1.2706038112740023</v>
      </c>
      <c r="O1345" s="113">
        <f t="shared" si="733"/>
        <v>1.2706038099999999</v>
      </c>
      <c r="P1345" s="113">
        <f t="shared" si="715"/>
        <v>0</v>
      </c>
      <c r="Q1345" s="167">
        <f t="shared" si="727"/>
        <v>0</v>
      </c>
      <c r="R1345" s="168">
        <f t="shared" si="724"/>
        <v>0</v>
      </c>
      <c r="S1345" s="113">
        <f t="shared" si="716"/>
        <v>0</v>
      </c>
      <c r="T1345" s="123">
        <f t="shared" si="725"/>
        <v>9.4700000000000006E-2</v>
      </c>
      <c r="U1345" s="121">
        <f t="shared" si="732"/>
        <v>63</v>
      </c>
      <c r="V1345" s="121">
        <v>252</v>
      </c>
      <c r="W1345" s="120">
        <f t="shared" si="717"/>
        <v>1.0228778620000001</v>
      </c>
      <c r="X1345" s="113">
        <f t="shared" si="718"/>
        <v>0</v>
      </c>
      <c r="Y1345" s="113">
        <f t="shared" si="719"/>
        <v>0</v>
      </c>
      <c r="Z1345" s="126" t="str">
        <f t="shared" si="728"/>
        <v>A+J=</v>
      </c>
      <c r="AA1345" s="118">
        <f t="shared" si="729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20"/>
        <v>45583</v>
      </c>
      <c r="B1346" s="113">
        <f t="shared" si="712"/>
        <v>0</v>
      </c>
      <c r="C1346" s="183">
        <f t="shared" si="730"/>
        <v>6.0977534133144218E-9</v>
      </c>
      <c r="D1346" s="114">
        <f t="shared" si="721"/>
        <v>6967.89</v>
      </c>
      <c r="E1346" s="115">
        <f t="shared" si="734"/>
        <v>6966.5</v>
      </c>
      <c r="F1346" s="116">
        <f t="shared" si="735"/>
        <v>45524</v>
      </c>
      <c r="G1346" s="117">
        <f t="shared" si="713"/>
        <v>-1.9948650165257931E-4</v>
      </c>
      <c r="H1346" s="118">
        <f t="shared" si="726"/>
        <v>45586</v>
      </c>
      <c r="I1346" s="118">
        <f t="shared" si="714"/>
        <v>45586</v>
      </c>
      <c r="J1346" s="119">
        <f t="shared" si="722"/>
        <v>21</v>
      </c>
      <c r="K1346" s="119">
        <f t="shared" si="737"/>
        <v>20</v>
      </c>
      <c r="L1346" s="8">
        <f t="shared" si="723"/>
        <v>1</v>
      </c>
      <c r="M1346" s="120">
        <f t="shared" si="736"/>
        <v>1.0038003200000001</v>
      </c>
      <c r="N1346" s="120">
        <f t="shared" si="731"/>
        <v>1.2706038112740023</v>
      </c>
      <c r="O1346" s="113">
        <f t="shared" si="733"/>
        <v>1.2706038099999999</v>
      </c>
      <c r="P1346" s="113">
        <f t="shared" si="715"/>
        <v>0</v>
      </c>
      <c r="Q1346" s="167">
        <f t="shared" si="727"/>
        <v>0</v>
      </c>
      <c r="R1346" s="168">
        <f t="shared" si="724"/>
        <v>0</v>
      </c>
      <c r="S1346" s="113">
        <f t="shared" si="716"/>
        <v>0</v>
      </c>
      <c r="T1346" s="123">
        <f t="shared" si="725"/>
        <v>9.4700000000000006E-2</v>
      </c>
      <c r="U1346" s="121">
        <f t="shared" si="732"/>
        <v>64</v>
      </c>
      <c r="V1346" s="121">
        <v>252</v>
      </c>
      <c r="W1346" s="120">
        <f t="shared" si="717"/>
        <v>1.0232451920000001</v>
      </c>
      <c r="X1346" s="113">
        <f t="shared" si="718"/>
        <v>0</v>
      </c>
      <c r="Y1346" s="113">
        <f t="shared" si="719"/>
        <v>0</v>
      </c>
      <c r="Z1346" s="126" t="str">
        <f t="shared" si="728"/>
        <v>A+J=</v>
      </c>
      <c r="AA1346" s="118">
        <f t="shared" si="729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20"/>
        <v>45584</v>
      </c>
      <c r="B1347" s="113">
        <f t="shared" si="712"/>
        <v>0</v>
      </c>
      <c r="C1347" s="183">
        <f t="shared" si="730"/>
        <v>6.0977534133144218E-9</v>
      </c>
      <c r="D1347" s="114">
        <f t="shared" si="721"/>
        <v>6967.89</v>
      </c>
      <c r="E1347" s="115">
        <f t="shared" si="734"/>
        <v>6966.5</v>
      </c>
      <c r="F1347" s="116">
        <f t="shared" si="735"/>
        <v>45524</v>
      </c>
      <c r="G1347" s="117">
        <f t="shared" si="713"/>
        <v>-1.9948650165257931E-4</v>
      </c>
      <c r="H1347" s="118">
        <f t="shared" si="726"/>
        <v>45586</v>
      </c>
      <c r="I1347" s="118">
        <f t="shared" si="714"/>
        <v>45586</v>
      </c>
      <c r="J1347" s="119">
        <f t="shared" si="722"/>
        <v>21</v>
      </c>
      <c r="K1347" s="119">
        <f t="shared" si="737"/>
        <v>21</v>
      </c>
      <c r="L1347" s="8">
        <f t="shared" si="723"/>
        <v>1</v>
      </c>
      <c r="M1347" s="120">
        <f t="shared" si="736"/>
        <v>1.0038003200000001</v>
      </c>
      <c r="N1347" s="120">
        <f t="shared" si="731"/>
        <v>1.2706038112740023</v>
      </c>
      <c r="O1347" s="113">
        <f t="shared" si="733"/>
        <v>1.2706038099999999</v>
      </c>
      <c r="P1347" s="113">
        <f t="shared" si="715"/>
        <v>0</v>
      </c>
      <c r="Q1347" s="167">
        <f t="shared" si="727"/>
        <v>0</v>
      </c>
      <c r="R1347" s="168">
        <f t="shared" si="724"/>
        <v>0</v>
      </c>
      <c r="S1347" s="113">
        <f t="shared" si="716"/>
        <v>0</v>
      </c>
      <c r="T1347" s="123">
        <f t="shared" si="725"/>
        <v>9.4700000000000006E-2</v>
      </c>
      <c r="U1347" s="121">
        <f t="shared" si="732"/>
        <v>65</v>
      </c>
      <c r="V1347" s="121">
        <v>252</v>
      </c>
      <c r="W1347" s="120">
        <f t="shared" si="717"/>
        <v>1.023612653</v>
      </c>
      <c r="X1347" s="113">
        <f t="shared" si="718"/>
        <v>0</v>
      </c>
      <c r="Y1347" s="113">
        <f t="shared" si="719"/>
        <v>0</v>
      </c>
      <c r="Z1347" s="126" t="str">
        <f t="shared" si="728"/>
        <v>A+J=</v>
      </c>
      <c r="AA1347" s="118">
        <f t="shared" si="729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20"/>
        <v>45585</v>
      </c>
      <c r="B1348" s="113">
        <f t="shared" si="712"/>
        <v>0</v>
      </c>
      <c r="C1348" s="183">
        <f t="shared" si="730"/>
        <v>6.0977534133144218E-9</v>
      </c>
      <c r="D1348" s="114">
        <f t="shared" si="721"/>
        <v>6967.89</v>
      </c>
      <c r="E1348" s="115">
        <f t="shared" si="734"/>
        <v>6966.5</v>
      </c>
      <c r="F1348" s="116">
        <f t="shared" si="735"/>
        <v>45524</v>
      </c>
      <c r="G1348" s="117">
        <f t="shared" si="713"/>
        <v>-1.9948650165257931E-4</v>
      </c>
      <c r="H1348" s="118">
        <f t="shared" si="726"/>
        <v>45616</v>
      </c>
      <c r="I1348" s="118">
        <f t="shared" si="714"/>
        <v>45586</v>
      </c>
      <c r="J1348" s="119">
        <f t="shared" si="722"/>
        <v>21</v>
      </c>
      <c r="K1348" s="119">
        <f t="shared" si="737"/>
        <v>21</v>
      </c>
      <c r="L1348" s="8">
        <f t="shared" si="723"/>
        <v>1</v>
      </c>
      <c r="M1348" s="120">
        <f t="shared" si="736"/>
        <v>1.0038003200000001</v>
      </c>
      <c r="N1348" s="120">
        <f t="shared" si="731"/>
        <v>1.2706038112740023</v>
      </c>
      <c r="O1348" s="113">
        <f t="shared" si="733"/>
        <v>1.2706038099999999</v>
      </c>
      <c r="P1348" s="113">
        <f t="shared" si="715"/>
        <v>0</v>
      </c>
      <c r="Q1348" s="167">
        <f t="shared" si="727"/>
        <v>0</v>
      </c>
      <c r="R1348" s="168">
        <f t="shared" si="724"/>
        <v>0</v>
      </c>
      <c r="S1348" s="113">
        <f t="shared" si="716"/>
        <v>0</v>
      </c>
      <c r="T1348" s="123">
        <f t="shared" si="725"/>
        <v>9.4700000000000006E-2</v>
      </c>
      <c r="U1348" s="121">
        <f t="shared" si="732"/>
        <v>65</v>
      </c>
      <c r="V1348" s="121">
        <v>252</v>
      </c>
      <c r="W1348" s="120">
        <f t="shared" si="717"/>
        <v>1.023612653</v>
      </c>
      <c r="X1348" s="113">
        <f t="shared" si="718"/>
        <v>0</v>
      </c>
      <c r="Y1348" s="113">
        <f t="shared" si="719"/>
        <v>0</v>
      </c>
      <c r="Z1348" s="126" t="str">
        <f t="shared" si="728"/>
        <v>A+J=</v>
      </c>
      <c r="AA1348" s="118">
        <f t="shared" si="729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20"/>
        <v>45586</v>
      </c>
      <c r="B1349" s="113">
        <f t="shared" si="712"/>
        <v>0</v>
      </c>
      <c r="C1349" s="183">
        <f t="shared" si="730"/>
        <v>6.0977534133144218E-9</v>
      </c>
      <c r="D1349" s="114">
        <f t="shared" si="721"/>
        <v>6967.89</v>
      </c>
      <c r="E1349" s="115">
        <f t="shared" si="734"/>
        <v>6966.5</v>
      </c>
      <c r="F1349" s="116">
        <f t="shared" si="735"/>
        <v>45524</v>
      </c>
      <c r="G1349" s="117">
        <f t="shared" si="713"/>
        <v>-1.9948650165257931E-4</v>
      </c>
      <c r="H1349" s="118">
        <f t="shared" si="726"/>
        <v>45616</v>
      </c>
      <c r="I1349" s="118">
        <f t="shared" si="714"/>
        <v>45586</v>
      </c>
      <c r="J1349" s="119">
        <f t="shared" si="722"/>
        <v>21</v>
      </c>
      <c r="K1349" s="119">
        <f t="shared" si="737"/>
        <v>21</v>
      </c>
      <c r="L1349" s="8">
        <f t="shared" si="723"/>
        <v>1</v>
      </c>
      <c r="M1349" s="120">
        <f t="shared" si="736"/>
        <v>1.0038003200000001</v>
      </c>
      <c r="N1349" s="120">
        <f t="shared" si="731"/>
        <v>1.2706038112740023</v>
      </c>
      <c r="O1349" s="113">
        <f t="shared" si="733"/>
        <v>1.2706038099999999</v>
      </c>
      <c r="P1349" s="113">
        <f t="shared" si="715"/>
        <v>0</v>
      </c>
      <c r="Q1349" s="167">
        <f t="shared" si="727"/>
        <v>0</v>
      </c>
      <c r="R1349" s="168">
        <f t="shared" si="724"/>
        <v>0</v>
      </c>
      <c r="S1349" s="113">
        <f t="shared" si="716"/>
        <v>0</v>
      </c>
      <c r="T1349" s="123">
        <f t="shared" si="725"/>
        <v>9.4700000000000006E-2</v>
      </c>
      <c r="U1349" s="121">
        <f t="shared" si="732"/>
        <v>65</v>
      </c>
      <c r="V1349" s="121">
        <v>252</v>
      </c>
      <c r="W1349" s="120">
        <f t="shared" si="717"/>
        <v>1.023612653</v>
      </c>
      <c r="X1349" s="113">
        <f t="shared" si="718"/>
        <v>0</v>
      </c>
      <c r="Y1349" s="113">
        <f t="shared" si="719"/>
        <v>0</v>
      </c>
      <c r="Z1349" s="126" t="str">
        <f t="shared" si="728"/>
        <v>A+J=</v>
      </c>
      <c r="AA1349" s="118">
        <f t="shared" si="729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20"/>
        <v>45587</v>
      </c>
      <c r="B1350" s="113">
        <f t="shared" si="712"/>
        <v>0</v>
      </c>
      <c r="C1350" s="183">
        <f t="shared" si="730"/>
        <v>6.0977534133144218E-9</v>
      </c>
      <c r="D1350" s="114">
        <f t="shared" si="721"/>
        <v>6966.5</v>
      </c>
      <c r="E1350" s="115">
        <f t="shared" si="734"/>
        <v>6997.15</v>
      </c>
      <c r="F1350" s="116">
        <f t="shared" si="735"/>
        <v>45556</v>
      </c>
      <c r="G1350" s="117">
        <f t="shared" si="713"/>
        <v>4.39962678532968E-3</v>
      </c>
      <c r="H1350" s="118">
        <f t="shared" si="726"/>
        <v>45616</v>
      </c>
      <c r="I1350" s="118">
        <f t="shared" si="714"/>
        <v>45616</v>
      </c>
      <c r="J1350" s="119">
        <f t="shared" si="722"/>
        <v>21</v>
      </c>
      <c r="K1350" s="119">
        <f t="shared" si="737"/>
        <v>1</v>
      </c>
      <c r="L1350" s="8">
        <f t="shared" si="723"/>
        <v>1.00020906</v>
      </c>
      <c r="M1350" s="120">
        <f t="shared" si="736"/>
        <v>1</v>
      </c>
      <c r="N1350" s="120">
        <f t="shared" si="731"/>
        <v>1.2706038112740023</v>
      </c>
      <c r="O1350" s="113">
        <f t="shared" si="733"/>
        <v>1.27086944</v>
      </c>
      <c r="P1350" s="113">
        <f t="shared" si="715"/>
        <v>0</v>
      </c>
      <c r="Q1350" s="167">
        <f t="shared" si="727"/>
        <v>0</v>
      </c>
      <c r="R1350" s="168">
        <f t="shared" si="724"/>
        <v>0</v>
      </c>
      <c r="S1350" s="113">
        <f t="shared" si="716"/>
        <v>0</v>
      </c>
      <c r="T1350" s="123">
        <f t="shared" si="725"/>
        <v>9.4700000000000006E-2</v>
      </c>
      <c r="U1350" s="121">
        <f t="shared" si="732"/>
        <v>66</v>
      </c>
      <c r="V1350" s="121">
        <v>252</v>
      </c>
      <c r="W1350" s="120">
        <f t="shared" si="717"/>
        <v>1.023980246</v>
      </c>
      <c r="X1350" s="113">
        <f t="shared" si="718"/>
        <v>0</v>
      </c>
      <c r="Y1350" s="113">
        <f t="shared" si="719"/>
        <v>0</v>
      </c>
      <c r="Z1350" s="126" t="str">
        <f t="shared" si="728"/>
        <v>A+J=</v>
      </c>
      <c r="AA1350" s="118">
        <f t="shared" si="729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20"/>
        <v>45588</v>
      </c>
      <c r="B1351" s="113">
        <f t="shared" si="712"/>
        <v>0</v>
      </c>
      <c r="C1351" s="183">
        <f t="shared" si="730"/>
        <v>6.0977534133144218E-9</v>
      </c>
      <c r="D1351" s="114">
        <f t="shared" si="721"/>
        <v>6966.5</v>
      </c>
      <c r="E1351" s="115">
        <f t="shared" si="734"/>
        <v>6997.15</v>
      </c>
      <c r="F1351" s="116">
        <f t="shared" si="735"/>
        <v>45556</v>
      </c>
      <c r="G1351" s="117">
        <f t="shared" si="713"/>
        <v>4.39962678532968E-3</v>
      </c>
      <c r="H1351" s="118">
        <f t="shared" si="726"/>
        <v>45616</v>
      </c>
      <c r="I1351" s="118">
        <f t="shared" si="714"/>
        <v>45616</v>
      </c>
      <c r="J1351" s="119">
        <f t="shared" si="722"/>
        <v>21</v>
      </c>
      <c r="K1351" s="119">
        <f t="shared" si="737"/>
        <v>2</v>
      </c>
      <c r="L1351" s="8">
        <f t="shared" si="723"/>
        <v>1.00041818</v>
      </c>
      <c r="M1351" s="120">
        <f t="shared" si="736"/>
        <v>1</v>
      </c>
      <c r="N1351" s="120">
        <f t="shared" si="731"/>
        <v>1.2706038112740023</v>
      </c>
      <c r="O1351" s="113">
        <f t="shared" si="733"/>
        <v>1.2711351500000001</v>
      </c>
      <c r="P1351" s="113">
        <f t="shared" si="715"/>
        <v>0</v>
      </c>
      <c r="Q1351" s="167">
        <f t="shared" si="727"/>
        <v>0</v>
      </c>
      <c r="R1351" s="168">
        <f t="shared" si="724"/>
        <v>0</v>
      </c>
      <c r="S1351" s="113">
        <f t="shared" si="716"/>
        <v>0</v>
      </c>
      <c r="T1351" s="123">
        <f t="shared" si="725"/>
        <v>9.4700000000000006E-2</v>
      </c>
      <c r="U1351" s="121">
        <f t="shared" si="732"/>
        <v>67</v>
      </c>
      <c r="V1351" s="121">
        <v>252</v>
      </c>
      <c r="W1351" s="120">
        <f t="shared" si="717"/>
        <v>1.0243479710000001</v>
      </c>
      <c r="X1351" s="113">
        <f t="shared" si="718"/>
        <v>0</v>
      </c>
      <c r="Y1351" s="113">
        <f t="shared" si="719"/>
        <v>0</v>
      </c>
      <c r="Z1351" s="126" t="str">
        <f t="shared" si="728"/>
        <v>A+J=</v>
      </c>
      <c r="AA1351" s="118">
        <f t="shared" si="729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20"/>
        <v>45589</v>
      </c>
      <c r="B1352" s="113">
        <f t="shared" si="712"/>
        <v>0</v>
      </c>
      <c r="C1352" s="183">
        <f t="shared" si="730"/>
        <v>6.0977534133144218E-9</v>
      </c>
      <c r="D1352" s="114">
        <f t="shared" si="721"/>
        <v>6966.5</v>
      </c>
      <c r="E1352" s="115">
        <f t="shared" si="734"/>
        <v>6997.15</v>
      </c>
      <c r="F1352" s="116">
        <f t="shared" si="735"/>
        <v>45556</v>
      </c>
      <c r="G1352" s="117">
        <f t="shared" si="713"/>
        <v>4.39962678532968E-3</v>
      </c>
      <c r="H1352" s="118">
        <f t="shared" si="726"/>
        <v>45616</v>
      </c>
      <c r="I1352" s="118">
        <f t="shared" si="714"/>
        <v>45616</v>
      </c>
      <c r="J1352" s="119">
        <f t="shared" si="722"/>
        <v>21</v>
      </c>
      <c r="K1352" s="119">
        <f t="shared" si="737"/>
        <v>3</v>
      </c>
      <c r="L1352" s="8">
        <f t="shared" si="723"/>
        <v>1.0006273299999999</v>
      </c>
      <c r="M1352" s="120">
        <f t="shared" si="736"/>
        <v>1</v>
      </c>
      <c r="N1352" s="120">
        <f t="shared" si="731"/>
        <v>1.2706038112740023</v>
      </c>
      <c r="O1352" s="113">
        <f t="shared" si="733"/>
        <v>1.27140089</v>
      </c>
      <c r="P1352" s="113">
        <f t="shared" si="715"/>
        <v>0</v>
      </c>
      <c r="Q1352" s="167">
        <f t="shared" si="727"/>
        <v>0</v>
      </c>
      <c r="R1352" s="168">
        <f t="shared" si="724"/>
        <v>0</v>
      </c>
      <c r="S1352" s="113">
        <f t="shared" si="716"/>
        <v>0</v>
      </c>
      <c r="T1352" s="123">
        <f t="shared" si="725"/>
        <v>9.4700000000000006E-2</v>
      </c>
      <c r="U1352" s="121">
        <f t="shared" si="732"/>
        <v>68</v>
      </c>
      <c r="V1352" s="121">
        <v>252</v>
      </c>
      <c r="W1352" s="120">
        <f t="shared" si="717"/>
        <v>1.0247158279999999</v>
      </c>
      <c r="X1352" s="113">
        <f t="shared" si="718"/>
        <v>0</v>
      </c>
      <c r="Y1352" s="113">
        <f t="shared" si="719"/>
        <v>0</v>
      </c>
      <c r="Z1352" s="126" t="str">
        <f t="shared" si="728"/>
        <v>A+J=</v>
      </c>
      <c r="AA1352" s="118">
        <f t="shared" si="729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20"/>
        <v>45590</v>
      </c>
      <c r="B1353" s="113">
        <f t="shared" si="712"/>
        <v>0</v>
      </c>
      <c r="C1353" s="183">
        <f t="shared" si="730"/>
        <v>6.0977534133144218E-9</v>
      </c>
      <c r="D1353" s="114">
        <f t="shared" si="721"/>
        <v>6966.5</v>
      </c>
      <c r="E1353" s="115">
        <f t="shared" si="734"/>
        <v>6997.15</v>
      </c>
      <c r="F1353" s="116">
        <f t="shared" si="735"/>
        <v>45556</v>
      </c>
      <c r="G1353" s="117">
        <f t="shared" si="713"/>
        <v>4.39962678532968E-3</v>
      </c>
      <c r="H1353" s="118">
        <f t="shared" si="726"/>
        <v>45616</v>
      </c>
      <c r="I1353" s="118">
        <f t="shared" si="714"/>
        <v>45616</v>
      </c>
      <c r="J1353" s="119">
        <f t="shared" si="722"/>
        <v>21</v>
      </c>
      <c r="K1353" s="119">
        <f t="shared" si="737"/>
        <v>4</v>
      </c>
      <c r="L1353" s="8">
        <f t="shared" si="723"/>
        <v>1.0008365299999999</v>
      </c>
      <c r="M1353" s="120">
        <f t="shared" si="736"/>
        <v>1</v>
      </c>
      <c r="N1353" s="120">
        <f t="shared" si="731"/>
        <v>1.2706038112740023</v>
      </c>
      <c r="O1353" s="113">
        <f t="shared" si="733"/>
        <v>1.2716666999999999</v>
      </c>
      <c r="P1353" s="113">
        <f t="shared" si="715"/>
        <v>0</v>
      </c>
      <c r="Q1353" s="167">
        <f t="shared" si="727"/>
        <v>0</v>
      </c>
      <c r="R1353" s="168">
        <f t="shared" si="724"/>
        <v>0</v>
      </c>
      <c r="S1353" s="113">
        <f t="shared" si="716"/>
        <v>0</v>
      </c>
      <c r="T1353" s="123">
        <f t="shared" si="725"/>
        <v>9.4700000000000006E-2</v>
      </c>
      <c r="U1353" s="121">
        <f t="shared" si="732"/>
        <v>69</v>
      </c>
      <c r="V1353" s="121">
        <v>252</v>
      </c>
      <c r="W1353" s="120">
        <f t="shared" si="717"/>
        <v>1.0250838170000001</v>
      </c>
      <c r="X1353" s="113">
        <f t="shared" si="718"/>
        <v>0</v>
      </c>
      <c r="Y1353" s="113">
        <f t="shared" si="719"/>
        <v>0</v>
      </c>
      <c r="Z1353" s="126" t="str">
        <f t="shared" si="728"/>
        <v>A+J=</v>
      </c>
      <c r="AA1353" s="118">
        <f t="shared" si="729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20"/>
        <v>45591</v>
      </c>
      <c r="B1354" s="113">
        <f t="shared" ref="B1354:B1417" si="738">(P1354+X1354)</f>
        <v>0</v>
      </c>
      <c r="C1354" s="183">
        <f t="shared" si="730"/>
        <v>6.0977534133144218E-9</v>
      </c>
      <c r="D1354" s="114">
        <f t="shared" si="721"/>
        <v>6966.5</v>
      </c>
      <c r="E1354" s="115">
        <f t="shared" si="734"/>
        <v>6997.15</v>
      </c>
      <c r="F1354" s="116">
        <f t="shared" si="735"/>
        <v>45556</v>
      </c>
      <c r="G1354" s="117">
        <f t="shared" ref="G1354:G1417" si="739">(E1354/D1354)-1</f>
        <v>4.39962678532968E-3</v>
      </c>
      <c r="H1354" s="118">
        <f t="shared" si="726"/>
        <v>45616</v>
      </c>
      <c r="I1354" s="118">
        <f t="shared" ref="I1354:I1417" si="740">IF(A1354&gt;I1353,H1354,I1353)</f>
        <v>45616</v>
      </c>
      <c r="J1354" s="119">
        <f t="shared" si="722"/>
        <v>21</v>
      </c>
      <c r="K1354" s="119">
        <f t="shared" si="737"/>
        <v>5</v>
      </c>
      <c r="L1354" s="8">
        <f t="shared" si="723"/>
        <v>1.0010457699999999</v>
      </c>
      <c r="M1354" s="120">
        <f t="shared" si="736"/>
        <v>1</v>
      </c>
      <c r="N1354" s="120">
        <f t="shared" si="731"/>
        <v>1.2706038112740023</v>
      </c>
      <c r="O1354" s="113">
        <f t="shared" si="733"/>
        <v>1.2719325699999999</v>
      </c>
      <c r="P1354" s="113">
        <f t="shared" ref="P1354:P1417" si="741">TRUNC(C1354*O1354,8)</f>
        <v>0</v>
      </c>
      <c r="Q1354" s="167">
        <f t="shared" si="727"/>
        <v>0</v>
      </c>
      <c r="R1354" s="168">
        <f t="shared" si="724"/>
        <v>0</v>
      </c>
      <c r="S1354" s="113">
        <f t="shared" ref="S1354:S1417" si="742">IF(R1354&gt;0,TRUNC(R1354*P1354,8),0)</f>
        <v>0</v>
      </c>
      <c r="T1354" s="123">
        <f t="shared" si="725"/>
        <v>9.4700000000000006E-2</v>
      </c>
      <c r="U1354" s="121">
        <f t="shared" si="732"/>
        <v>70</v>
      </c>
      <c r="V1354" s="121">
        <v>252</v>
      </c>
      <c r="W1354" s="120">
        <f t="shared" ref="W1354:W1417" si="743">ROUND((1+T1354)^TRUNC((U1354/V1354),9),9)</f>
        <v>1.0254519390000001</v>
      </c>
      <c r="X1354" s="113">
        <f t="shared" ref="X1354:X1417" si="744">TRUNC((P1354*(W1354-1)),8)</f>
        <v>0</v>
      </c>
      <c r="Y1354" s="113">
        <f t="shared" ref="Y1354:Y1417" si="745">IF(Q1354&gt;0,S1354+X1354,0)</f>
        <v>0</v>
      </c>
      <c r="Z1354" s="126" t="str">
        <f t="shared" si="728"/>
        <v>A+J=</v>
      </c>
      <c r="AA1354" s="118">
        <f t="shared" si="729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46">(A1354+1)</f>
        <v>45592</v>
      </c>
      <c r="B1355" s="113">
        <f t="shared" si="738"/>
        <v>0</v>
      </c>
      <c r="C1355" s="183">
        <f t="shared" si="730"/>
        <v>6.0977534133144218E-9</v>
      </c>
      <c r="D1355" s="114">
        <f t="shared" ref="D1355:D1418" si="747">IF(E1355=E1354,D1354,E1354)</f>
        <v>6966.5</v>
      </c>
      <c r="E1355" s="115">
        <f t="shared" si="734"/>
        <v>6997.15</v>
      </c>
      <c r="F1355" s="116">
        <f t="shared" si="735"/>
        <v>45556</v>
      </c>
      <c r="G1355" s="117">
        <f t="shared" si="739"/>
        <v>4.39962678532968E-3</v>
      </c>
      <c r="H1355" s="118">
        <f t="shared" si="726"/>
        <v>45616</v>
      </c>
      <c r="I1355" s="118">
        <f t="shared" si="740"/>
        <v>45616</v>
      </c>
      <c r="J1355" s="119">
        <f t="shared" ref="J1355:J1418" si="748">IF(I1355=I1354,J1354,NETWORKDAYS(I1354,I1355,$AD$148:$AD$502)-1)</f>
        <v>21</v>
      </c>
      <c r="K1355" s="119">
        <f t="shared" si="737"/>
        <v>5</v>
      </c>
      <c r="L1355" s="8">
        <f t="shared" ref="L1355:L1418" si="749">IF(E1355&lt;D1355,1,TRUNC((E1355/D1355)^TRUNC((K1355/J1355),9),8))</f>
        <v>1.0010457699999999</v>
      </c>
      <c r="M1355" s="120">
        <f t="shared" si="736"/>
        <v>1</v>
      </c>
      <c r="N1355" s="120">
        <f t="shared" si="731"/>
        <v>1.2706038112740023</v>
      </c>
      <c r="O1355" s="113">
        <f t="shared" si="733"/>
        <v>1.2719325699999999</v>
      </c>
      <c r="P1355" s="113">
        <f t="shared" si="741"/>
        <v>0</v>
      </c>
      <c r="Q1355" s="167">
        <f t="shared" si="727"/>
        <v>0</v>
      </c>
      <c r="R1355" s="168">
        <f t="shared" ref="R1355:R1418" si="750">IF(Q1355&gt;0,VLOOKUP($A1355,$AD$10:$AI$140,6),0)</f>
        <v>0</v>
      </c>
      <c r="S1355" s="113">
        <f t="shared" si="742"/>
        <v>0</v>
      </c>
      <c r="T1355" s="123">
        <f t="shared" ref="T1355:T1418" si="751">(T1354)</f>
        <v>9.4700000000000006E-2</v>
      </c>
      <c r="U1355" s="121">
        <f t="shared" si="732"/>
        <v>70</v>
      </c>
      <c r="V1355" s="121">
        <v>252</v>
      </c>
      <c r="W1355" s="120">
        <f t="shared" si="743"/>
        <v>1.0254519390000001</v>
      </c>
      <c r="X1355" s="113">
        <f t="shared" si="744"/>
        <v>0</v>
      </c>
      <c r="Y1355" s="113">
        <f t="shared" si="745"/>
        <v>0</v>
      </c>
      <c r="Z1355" s="126" t="str">
        <f t="shared" si="728"/>
        <v>A+J=</v>
      </c>
      <c r="AA1355" s="118">
        <f t="shared" si="729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46"/>
        <v>45593</v>
      </c>
      <c r="B1356" s="113">
        <f t="shared" si="738"/>
        <v>0</v>
      </c>
      <c r="C1356" s="183">
        <f t="shared" si="730"/>
        <v>6.0977534133144218E-9</v>
      </c>
      <c r="D1356" s="114">
        <f t="shared" si="747"/>
        <v>6966.5</v>
      </c>
      <c r="E1356" s="115">
        <f t="shared" si="734"/>
        <v>6997.15</v>
      </c>
      <c r="F1356" s="116">
        <f t="shared" si="735"/>
        <v>45556</v>
      </c>
      <c r="G1356" s="117">
        <f t="shared" si="739"/>
        <v>4.39962678532968E-3</v>
      </c>
      <c r="H1356" s="118">
        <f t="shared" ref="H1356:H1419" si="752">IF(DAY(A1356)=H$9,VLOOKUP(A1356,AH$118:AN$450,4),H1355)</f>
        <v>45616</v>
      </c>
      <c r="I1356" s="118">
        <f t="shared" si="740"/>
        <v>45616</v>
      </c>
      <c r="J1356" s="119">
        <f t="shared" si="748"/>
        <v>21</v>
      </c>
      <c r="K1356" s="119">
        <f t="shared" si="737"/>
        <v>5</v>
      </c>
      <c r="L1356" s="8">
        <f t="shared" si="749"/>
        <v>1.0010457699999999</v>
      </c>
      <c r="M1356" s="120">
        <f t="shared" si="736"/>
        <v>1</v>
      </c>
      <c r="N1356" s="120">
        <f t="shared" si="731"/>
        <v>1.2706038112740023</v>
      </c>
      <c r="O1356" s="113">
        <f t="shared" si="733"/>
        <v>1.2719325699999999</v>
      </c>
      <c r="P1356" s="113">
        <f t="shared" si="741"/>
        <v>0</v>
      </c>
      <c r="Q1356" s="167">
        <f t="shared" ref="Q1356:Q1419" si="753">IF(VLOOKUP(A1356,AD$10:AK$140,8)=VLOOKUP(A1355,AD$10:AK$140,8),0,VLOOKUP(A1356,AD$10:AK$140,8))</f>
        <v>0</v>
      </c>
      <c r="R1356" s="168">
        <f t="shared" si="750"/>
        <v>0</v>
      </c>
      <c r="S1356" s="113">
        <f t="shared" si="742"/>
        <v>0</v>
      </c>
      <c r="T1356" s="123">
        <f t="shared" si="751"/>
        <v>9.4700000000000006E-2</v>
      </c>
      <c r="U1356" s="121">
        <f t="shared" si="732"/>
        <v>70</v>
      </c>
      <c r="V1356" s="121">
        <v>252</v>
      </c>
      <c r="W1356" s="120">
        <f t="shared" si="743"/>
        <v>1.0254519390000001</v>
      </c>
      <c r="X1356" s="113">
        <f t="shared" si="744"/>
        <v>0</v>
      </c>
      <c r="Y1356" s="113">
        <f t="shared" si="745"/>
        <v>0</v>
      </c>
      <c r="Z1356" s="126" t="str">
        <f t="shared" ref="Z1356:Z1419" si="754">IF($Q1355&gt;0,VLOOKUP($A1355,$AD$10:$AM$140,9),Z1355)</f>
        <v>A+J=</v>
      </c>
      <c r="AA1356" s="118">
        <f t="shared" ref="AA1356:AA1419" si="755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46"/>
        <v>45594</v>
      </c>
      <c r="B1357" s="113">
        <f t="shared" si="738"/>
        <v>0</v>
      </c>
      <c r="C1357" s="183">
        <f t="shared" si="730"/>
        <v>6.0977534133144218E-9</v>
      </c>
      <c r="D1357" s="114">
        <f t="shared" si="747"/>
        <v>6966.5</v>
      </c>
      <c r="E1357" s="115">
        <f t="shared" si="734"/>
        <v>6997.15</v>
      </c>
      <c r="F1357" s="116">
        <f t="shared" si="735"/>
        <v>45556</v>
      </c>
      <c r="G1357" s="117">
        <f t="shared" si="739"/>
        <v>4.39962678532968E-3</v>
      </c>
      <c r="H1357" s="118">
        <f t="shared" si="752"/>
        <v>45616</v>
      </c>
      <c r="I1357" s="118">
        <f t="shared" si="740"/>
        <v>45616</v>
      </c>
      <c r="J1357" s="119">
        <f t="shared" si="748"/>
        <v>21</v>
      </c>
      <c r="K1357" s="119">
        <f t="shared" si="737"/>
        <v>6</v>
      </c>
      <c r="L1357" s="8">
        <f t="shared" si="749"/>
        <v>1.0012550600000001</v>
      </c>
      <c r="M1357" s="120">
        <f t="shared" si="736"/>
        <v>1</v>
      </c>
      <c r="N1357" s="120">
        <f t="shared" si="731"/>
        <v>1.2706038112740023</v>
      </c>
      <c r="O1357" s="113">
        <f t="shared" si="733"/>
        <v>1.2721984900000001</v>
      </c>
      <c r="P1357" s="113">
        <f t="shared" si="741"/>
        <v>0</v>
      </c>
      <c r="Q1357" s="167">
        <f t="shared" si="753"/>
        <v>0</v>
      </c>
      <c r="R1357" s="168">
        <f t="shared" si="750"/>
        <v>0</v>
      </c>
      <c r="S1357" s="113">
        <f t="shared" si="742"/>
        <v>0</v>
      </c>
      <c r="T1357" s="123">
        <f t="shared" si="751"/>
        <v>9.4700000000000006E-2</v>
      </c>
      <c r="U1357" s="121">
        <f t="shared" si="732"/>
        <v>71</v>
      </c>
      <c r="V1357" s="121">
        <v>252</v>
      </c>
      <c r="W1357" s="120">
        <f t="shared" si="743"/>
        <v>1.0258201920000001</v>
      </c>
      <c r="X1357" s="113">
        <f t="shared" si="744"/>
        <v>0</v>
      </c>
      <c r="Y1357" s="113">
        <f t="shared" si="745"/>
        <v>0</v>
      </c>
      <c r="Z1357" s="126" t="str">
        <f t="shared" si="754"/>
        <v>A+J=</v>
      </c>
      <c r="AA1357" s="118">
        <f t="shared" si="755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46"/>
        <v>45595</v>
      </c>
      <c r="B1358" s="113">
        <f t="shared" si="738"/>
        <v>0</v>
      </c>
      <c r="C1358" s="183">
        <f t="shared" si="730"/>
        <v>6.0977534133144218E-9</v>
      </c>
      <c r="D1358" s="114">
        <f t="shared" si="747"/>
        <v>6966.5</v>
      </c>
      <c r="E1358" s="115">
        <f t="shared" si="734"/>
        <v>6997.15</v>
      </c>
      <c r="F1358" s="116">
        <f t="shared" si="735"/>
        <v>45556</v>
      </c>
      <c r="G1358" s="117">
        <f t="shared" si="739"/>
        <v>4.39962678532968E-3</v>
      </c>
      <c r="H1358" s="118">
        <f t="shared" si="752"/>
        <v>45616</v>
      </c>
      <c r="I1358" s="118">
        <f t="shared" si="740"/>
        <v>45616</v>
      </c>
      <c r="J1358" s="119">
        <f t="shared" si="748"/>
        <v>21</v>
      </c>
      <c r="K1358" s="119">
        <f t="shared" si="737"/>
        <v>7</v>
      </c>
      <c r="L1358" s="8">
        <f t="shared" si="749"/>
        <v>1.00146439</v>
      </c>
      <c r="M1358" s="120">
        <f t="shared" si="736"/>
        <v>1</v>
      </c>
      <c r="N1358" s="120">
        <f t="shared" si="731"/>
        <v>1.2706038112740023</v>
      </c>
      <c r="O1358" s="113">
        <f t="shared" si="733"/>
        <v>1.2724644700000001</v>
      </c>
      <c r="P1358" s="113">
        <f t="shared" si="741"/>
        <v>0</v>
      </c>
      <c r="Q1358" s="167">
        <f t="shared" si="753"/>
        <v>0</v>
      </c>
      <c r="R1358" s="168">
        <f t="shared" si="750"/>
        <v>0</v>
      </c>
      <c r="S1358" s="113">
        <f t="shared" si="742"/>
        <v>0</v>
      </c>
      <c r="T1358" s="123">
        <f t="shared" si="751"/>
        <v>9.4700000000000006E-2</v>
      </c>
      <c r="U1358" s="121">
        <f t="shared" si="732"/>
        <v>72</v>
      </c>
      <c r="V1358" s="121">
        <v>252</v>
      </c>
      <c r="W1358" s="120">
        <f t="shared" si="743"/>
        <v>1.026188578</v>
      </c>
      <c r="X1358" s="113">
        <f t="shared" si="744"/>
        <v>0</v>
      </c>
      <c r="Y1358" s="113">
        <f t="shared" si="745"/>
        <v>0</v>
      </c>
      <c r="Z1358" s="126" t="str">
        <f t="shared" si="754"/>
        <v>A+J=</v>
      </c>
      <c r="AA1358" s="118">
        <f t="shared" si="755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46"/>
        <v>45596</v>
      </c>
      <c r="B1359" s="113">
        <f t="shared" si="738"/>
        <v>0</v>
      </c>
      <c r="C1359" s="183">
        <f t="shared" ref="C1359:C1422" si="756">C1358-(S1358/O1358)</f>
        <v>6.0977534133144218E-9</v>
      </c>
      <c r="D1359" s="114">
        <f t="shared" si="747"/>
        <v>6966.5</v>
      </c>
      <c r="E1359" s="115">
        <f t="shared" si="734"/>
        <v>6997.15</v>
      </c>
      <c r="F1359" s="116">
        <f t="shared" si="735"/>
        <v>45556</v>
      </c>
      <c r="G1359" s="117">
        <f t="shared" si="739"/>
        <v>4.39962678532968E-3</v>
      </c>
      <c r="H1359" s="118">
        <f t="shared" si="752"/>
        <v>45616</v>
      </c>
      <c r="I1359" s="118">
        <f t="shared" si="740"/>
        <v>45616</v>
      </c>
      <c r="J1359" s="119">
        <f t="shared" si="748"/>
        <v>21</v>
      </c>
      <c r="K1359" s="119">
        <f t="shared" si="737"/>
        <v>8</v>
      </c>
      <c r="L1359" s="8">
        <f t="shared" si="749"/>
        <v>1.00167377</v>
      </c>
      <c r="M1359" s="120">
        <f t="shared" si="736"/>
        <v>1</v>
      </c>
      <c r="N1359" s="120">
        <f t="shared" si="731"/>
        <v>1.2706038112740023</v>
      </c>
      <c r="O1359" s="113">
        <f t="shared" si="733"/>
        <v>1.2727305</v>
      </c>
      <c r="P1359" s="113">
        <f t="shared" si="741"/>
        <v>0</v>
      </c>
      <c r="Q1359" s="167">
        <f t="shared" si="753"/>
        <v>0</v>
      </c>
      <c r="R1359" s="168">
        <f t="shared" si="750"/>
        <v>0</v>
      </c>
      <c r="S1359" s="113">
        <f t="shared" si="742"/>
        <v>0</v>
      </c>
      <c r="T1359" s="123">
        <f t="shared" si="751"/>
        <v>9.4700000000000006E-2</v>
      </c>
      <c r="U1359" s="121">
        <f t="shared" si="732"/>
        <v>73</v>
      </c>
      <c r="V1359" s="121">
        <v>252</v>
      </c>
      <c r="W1359" s="120">
        <f t="shared" si="743"/>
        <v>1.0265570959999999</v>
      </c>
      <c r="X1359" s="113">
        <f t="shared" si="744"/>
        <v>0</v>
      </c>
      <c r="Y1359" s="113">
        <f t="shared" si="745"/>
        <v>0</v>
      </c>
      <c r="Z1359" s="126" t="str">
        <f t="shared" si="754"/>
        <v>A+J=</v>
      </c>
      <c r="AA1359" s="118">
        <f t="shared" si="755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46"/>
        <v>45597</v>
      </c>
      <c r="B1360" s="113">
        <f t="shared" si="738"/>
        <v>0</v>
      </c>
      <c r="C1360" s="183">
        <f t="shared" si="756"/>
        <v>6.0977534133144218E-9</v>
      </c>
      <c r="D1360" s="114">
        <f t="shared" si="747"/>
        <v>6966.5</v>
      </c>
      <c r="E1360" s="115">
        <f t="shared" si="734"/>
        <v>6997.15</v>
      </c>
      <c r="F1360" s="116">
        <f t="shared" si="735"/>
        <v>45556</v>
      </c>
      <c r="G1360" s="117">
        <f t="shared" si="739"/>
        <v>4.39962678532968E-3</v>
      </c>
      <c r="H1360" s="118">
        <f t="shared" si="752"/>
        <v>45616</v>
      </c>
      <c r="I1360" s="118">
        <f t="shared" si="740"/>
        <v>45616</v>
      </c>
      <c r="J1360" s="119">
        <f t="shared" si="748"/>
        <v>21</v>
      </c>
      <c r="K1360" s="119">
        <f t="shared" si="737"/>
        <v>9</v>
      </c>
      <c r="L1360" s="8">
        <f t="shared" si="749"/>
        <v>1.0018831800000001</v>
      </c>
      <c r="M1360" s="120">
        <f t="shared" si="736"/>
        <v>1</v>
      </c>
      <c r="N1360" s="120">
        <f t="shared" si="731"/>
        <v>1.2706038112740023</v>
      </c>
      <c r="O1360" s="113">
        <f t="shared" si="733"/>
        <v>1.27299658</v>
      </c>
      <c r="P1360" s="113">
        <f t="shared" si="741"/>
        <v>0</v>
      </c>
      <c r="Q1360" s="167">
        <f t="shared" si="753"/>
        <v>0</v>
      </c>
      <c r="R1360" s="168">
        <f t="shared" si="750"/>
        <v>0</v>
      </c>
      <c r="S1360" s="113">
        <f t="shared" si="742"/>
        <v>0</v>
      </c>
      <c r="T1360" s="123">
        <f t="shared" si="751"/>
        <v>9.4700000000000006E-2</v>
      </c>
      <c r="U1360" s="121">
        <f t="shared" si="732"/>
        <v>74</v>
      </c>
      <c r="V1360" s="121">
        <v>252</v>
      </c>
      <c r="W1360" s="120">
        <f t="shared" si="743"/>
        <v>1.0269257469999999</v>
      </c>
      <c r="X1360" s="113">
        <f t="shared" si="744"/>
        <v>0</v>
      </c>
      <c r="Y1360" s="113">
        <f t="shared" si="745"/>
        <v>0</v>
      </c>
      <c r="Z1360" s="126" t="str">
        <f t="shared" si="754"/>
        <v>A+J=</v>
      </c>
      <c r="AA1360" s="118">
        <f t="shared" si="755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46"/>
        <v>45598</v>
      </c>
      <c r="B1361" s="113">
        <f t="shared" si="738"/>
        <v>0</v>
      </c>
      <c r="C1361" s="183">
        <f t="shared" si="756"/>
        <v>6.0977534133144218E-9</v>
      </c>
      <c r="D1361" s="114">
        <f t="shared" si="747"/>
        <v>6966.5</v>
      </c>
      <c r="E1361" s="115">
        <f t="shared" si="734"/>
        <v>6997.15</v>
      </c>
      <c r="F1361" s="116">
        <f t="shared" si="735"/>
        <v>45556</v>
      </c>
      <c r="G1361" s="117">
        <f t="shared" si="739"/>
        <v>4.39962678532968E-3</v>
      </c>
      <c r="H1361" s="118">
        <f t="shared" si="752"/>
        <v>45616</v>
      </c>
      <c r="I1361" s="118">
        <f t="shared" si="740"/>
        <v>45616</v>
      </c>
      <c r="J1361" s="119">
        <f t="shared" si="748"/>
        <v>21</v>
      </c>
      <c r="K1361" s="119">
        <f t="shared" si="737"/>
        <v>10</v>
      </c>
      <c r="L1361" s="8">
        <f t="shared" si="749"/>
        <v>1.00209265</v>
      </c>
      <c r="M1361" s="120">
        <f t="shared" si="736"/>
        <v>1</v>
      </c>
      <c r="N1361" s="120">
        <f t="shared" si="731"/>
        <v>1.2706038112740023</v>
      </c>
      <c r="O1361" s="113">
        <f t="shared" si="733"/>
        <v>1.2732627400000001</v>
      </c>
      <c r="P1361" s="113">
        <f t="shared" si="741"/>
        <v>0</v>
      </c>
      <c r="Q1361" s="167">
        <f t="shared" si="753"/>
        <v>0</v>
      </c>
      <c r="R1361" s="168">
        <f t="shared" si="750"/>
        <v>0</v>
      </c>
      <c r="S1361" s="113">
        <f t="shared" si="742"/>
        <v>0</v>
      </c>
      <c r="T1361" s="123">
        <f t="shared" si="751"/>
        <v>9.4700000000000006E-2</v>
      </c>
      <c r="U1361" s="121">
        <f t="shared" si="732"/>
        <v>75</v>
      </c>
      <c r="V1361" s="121">
        <v>252</v>
      </c>
      <c r="W1361" s="120">
        <f t="shared" si="743"/>
        <v>1.02729453</v>
      </c>
      <c r="X1361" s="113">
        <f t="shared" si="744"/>
        <v>0</v>
      </c>
      <c r="Y1361" s="113">
        <f t="shared" si="745"/>
        <v>0</v>
      </c>
      <c r="Z1361" s="126" t="str">
        <f t="shared" si="754"/>
        <v>A+J=</v>
      </c>
      <c r="AA1361" s="118">
        <f t="shared" si="755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46"/>
        <v>45599</v>
      </c>
      <c r="B1362" s="113">
        <f t="shared" si="738"/>
        <v>0</v>
      </c>
      <c r="C1362" s="183">
        <f t="shared" si="756"/>
        <v>6.0977534133144218E-9</v>
      </c>
      <c r="D1362" s="114">
        <f t="shared" si="747"/>
        <v>6966.5</v>
      </c>
      <c r="E1362" s="115">
        <f t="shared" si="734"/>
        <v>6997.15</v>
      </c>
      <c r="F1362" s="116">
        <f t="shared" si="735"/>
        <v>45556</v>
      </c>
      <c r="G1362" s="117">
        <f t="shared" si="739"/>
        <v>4.39962678532968E-3</v>
      </c>
      <c r="H1362" s="118">
        <f t="shared" si="752"/>
        <v>45616</v>
      </c>
      <c r="I1362" s="118">
        <f t="shared" si="740"/>
        <v>45616</v>
      </c>
      <c r="J1362" s="119">
        <f t="shared" si="748"/>
        <v>21</v>
      </c>
      <c r="K1362" s="119">
        <f t="shared" si="737"/>
        <v>10</v>
      </c>
      <c r="L1362" s="8">
        <f t="shared" si="749"/>
        <v>1.00209265</v>
      </c>
      <c r="M1362" s="120">
        <f t="shared" si="736"/>
        <v>1</v>
      </c>
      <c r="N1362" s="120">
        <f t="shared" si="731"/>
        <v>1.2706038112740023</v>
      </c>
      <c r="O1362" s="113">
        <f t="shared" si="733"/>
        <v>1.2732627400000001</v>
      </c>
      <c r="P1362" s="113">
        <f t="shared" si="741"/>
        <v>0</v>
      </c>
      <c r="Q1362" s="167">
        <f t="shared" si="753"/>
        <v>0</v>
      </c>
      <c r="R1362" s="168">
        <f t="shared" si="750"/>
        <v>0</v>
      </c>
      <c r="S1362" s="113">
        <f t="shared" si="742"/>
        <v>0</v>
      </c>
      <c r="T1362" s="123">
        <f t="shared" si="751"/>
        <v>9.4700000000000006E-2</v>
      </c>
      <c r="U1362" s="121">
        <f t="shared" si="732"/>
        <v>75</v>
      </c>
      <c r="V1362" s="121">
        <v>252</v>
      </c>
      <c r="W1362" s="120">
        <f t="shared" si="743"/>
        <v>1.02729453</v>
      </c>
      <c r="X1362" s="113">
        <f t="shared" si="744"/>
        <v>0</v>
      </c>
      <c r="Y1362" s="113">
        <f t="shared" si="745"/>
        <v>0</v>
      </c>
      <c r="Z1362" s="126" t="str">
        <f t="shared" si="754"/>
        <v>A+J=</v>
      </c>
      <c r="AA1362" s="118">
        <f t="shared" si="755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46"/>
        <v>45600</v>
      </c>
      <c r="B1363" s="113">
        <f t="shared" si="738"/>
        <v>0</v>
      </c>
      <c r="C1363" s="183">
        <f t="shared" si="756"/>
        <v>6.0977534133144218E-9</v>
      </c>
      <c r="D1363" s="114">
        <f t="shared" si="747"/>
        <v>6966.5</v>
      </c>
      <c r="E1363" s="115">
        <f t="shared" si="734"/>
        <v>6997.15</v>
      </c>
      <c r="F1363" s="116">
        <f t="shared" si="735"/>
        <v>45556</v>
      </c>
      <c r="G1363" s="117">
        <f t="shared" si="739"/>
        <v>4.39962678532968E-3</v>
      </c>
      <c r="H1363" s="118">
        <f t="shared" si="752"/>
        <v>45616</v>
      </c>
      <c r="I1363" s="118">
        <f t="shared" si="740"/>
        <v>45616</v>
      </c>
      <c r="J1363" s="119">
        <f t="shared" si="748"/>
        <v>21</v>
      </c>
      <c r="K1363" s="119">
        <f t="shared" si="737"/>
        <v>10</v>
      </c>
      <c r="L1363" s="8">
        <f t="shared" si="749"/>
        <v>1.00209265</v>
      </c>
      <c r="M1363" s="120">
        <f t="shared" si="736"/>
        <v>1</v>
      </c>
      <c r="N1363" s="120">
        <f t="shared" si="731"/>
        <v>1.2706038112740023</v>
      </c>
      <c r="O1363" s="113">
        <f t="shared" si="733"/>
        <v>1.2732627400000001</v>
      </c>
      <c r="P1363" s="113">
        <f t="shared" si="741"/>
        <v>0</v>
      </c>
      <c r="Q1363" s="167">
        <f t="shared" si="753"/>
        <v>0</v>
      </c>
      <c r="R1363" s="168">
        <f t="shared" si="750"/>
        <v>0</v>
      </c>
      <c r="S1363" s="113">
        <f t="shared" si="742"/>
        <v>0</v>
      </c>
      <c r="T1363" s="123">
        <f t="shared" si="751"/>
        <v>9.4700000000000006E-2</v>
      </c>
      <c r="U1363" s="121">
        <f t="shared" si="732"/>
        <v>75</v>
      </c>
      <c r="V1363" s="121">
        <v>252</v>
      </c>
      <c r="W1363" s="120">
        <f t="shared" si="743"/>
        <v>1.02729453</v>
      </c>
      <c r="X1363" s="113">
        <f t="shared" si="744"/>
        <v>0</v>
      </c>
      <c r="Y1363" s="113">
        <f t="shared" si="745"/>
        <v>0</v>
      </c>
      <c r="Z1363" s="126" t="str">
        <f t="shared" si="754"/>
        <v>A+J=</v>
      </c>
      <c r="AA1363" s="118">
        <f t="shared" si="755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46"/>
        <v>45601</v>
      </c>
      <c r="B1364" s="113">
        <f t="shared" si="738"/>
        <v>0</v>
      </c>
      <c r="C1364" s="183">
        <f t="shared" si="756"/>
        <v>6.0977534133144218E-9</v>
      </c>
      <c r="D1364" s="114">
        <f t="shared" si="747"/>
        <v>6966.5</v>
      </c>
      <c r="E1364" s="115">
        <f t="shared" si="734"/>
        <v>6997.15</v>
      </c>
      <c r="F1364" s="116">
        <f t="shared" si="735"/>
        <v>45556</v>
      </c>
      <c r="G1364" s="117">
        <f t="shared" si="739"/>
        <v>4.39962678532968E-3</v>
      </c>
      <c r="H1364" s="118">
        <f t="shared" si="752"/>
        <v>45616</v>
      </c>
      <c r="I1364" s="118">
        <f t="shared" si="740"/>
        <v>45616</v>
      </c>
      <c r="J1364" s="119">
        <f t="shared" si="748"/>
        <v>21</v>
      </c>
      <c r="K1364" s="119">
        <f t="shared" si="737"/>
        <v>11</v>
      </c>
      <c r="L1364" s="8">
        <f t="shared" si="749"/>
        <v>1.00230215</v>
      </c>
      <c r="M1364" s="120">
        <f t="shared" si="736"/>
        <v>1</v>
      </c>
      <c r="N1364" s="120">
        <f t="shared" si="731"/>
        <v>1.2706038112740023</v>
      </c>
      <c r="O1364" s="113">
        <f t="shared" si="733"/>
        <v>1.2735289299999999</v>
      </c>
      <c r="P1364" s="113">
        <f t="shared" si="741"/>
        <v>0</v>
      </c>
      <c r="Q1364" s="167">
        <f t="shared" si="753"/>
        <v>0</v>
      </c>
      <c r="R1364" s="168">
        <f t="shared" si="750"/>
        <v>0</v>
      </c>
      <c r="S1364" s="113">
        <f t="shared" si="742"/>
        <v>0</v>
      </c>
      <c r="T1364" s="123">
        <f t="shared" si="751"/>
        <v>9.4700000000000006E-2</v>
      </c>
      <c r="U1364" s="121">
        <f t="shared" si="732"/>
        <v>76</v>
      </c>
      <c r="V1364" s="121">
        <v>252</v>
      </c>
      <c r="W1364" s="120">
        <f t="shared" si="743"/>
        <v>1.027663445</v>
      </c>
      <c r="X1364" s="113">
        <f t="shared" si="744"/>
        <v>0</v>
      </c>
      <c r="Y1364" s="113">
        <f t="shared" si="745"/>
        <v>0</v>
      </c>
      <c r="Z1364" s="126" t="str">
        <f t="shared" si="754"/>
        <v>A+J=</v>
      </c>
      <c r="AA1364" s="118">
        <f t="shared" si="755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46"/>
        <v>45602</v>
      </c>
      <c r="B1365" s="113">
        <f t="shared" si="738"/>
        <v>0</v>
      </c>
      <c r="C1365" s="183">
        <f t="shared" si="756"/>
        <v>6.0977534133144218E-9</v>
      </c>
      <c r="D1365" s="114">
        <f t="shared" si="747"/>
        <v>6966.5</v>
      </c>
      <c r="E1365" s="115">
        <f t="shared" si="734"/>
        <v>6997.15</v>
      </c>
      <c r="F1365" s="116">
        <f t="shared" si="735"/>
        <v>45556</v>
      </c>
      <c r="G1365" s="117">
        <f t="shared" si="739"/>
        <v>4.39962678532968E-3</v>
      </c>
      <c r="H1365" s="118">
        <f t="shared" si="752"/>
        <v>45616</v>
      </c>
      <c r="I1365" s="118">
        <f t="shared" si="740"/>
        <v>45616</v>
      </c>
      <c r="J1365" s="119">
        <f t="shared" si="748"/>
        <v>21</v>
      </c>
      <c r="K1365" s="119">
        <f t="shared" si="737"/>
        <v>12</v>
      </c>
      <c r="L1365" s="8">
        <f t="shared" si="749"/>
        <v>1.0025116999999999</v>
      </c>
      <c r="M1365" s="120">
        <f t="shared" si="736"/>
        <v>1</v>
      </c>
      <c r="N1365" s="120">
        <f t="shared" si="731"/>
        <v>1.2706038112740023</v>
      </c>
      <c r="O1365" s="113">
        <f t="shared" si="733"/>
        <v>1.27379518</v>
      </c>
      <c r="P1365" s="113">
        <f t="shared" si="741"/>
        <v>0</v>
      </c>
      <c r="Q1365" s="167">
        <f t="shared" si="753"/>
        <v>0</v>
      </c>
      <c r="R1365" s="168">
        <f t="shared" si="750"/>
        <v>0</v>
      </c>
      <c r="S1365" s="113">
        <f t="shared" si="742"/>
        <v>0</v>
      </c>
      <c r="T1365" s="123">
        <f t="shared" si="751"/>
        <v>9.4700000000000006E-2</v>
      </c>
      <c r="U1365" s="121">
        <f t="shared" si="732"/>
        <v>77</v>
      </c>
      <c r="V1365" s="121">
        <v>252</v>
      </c>
      <c r="W1365" s="120">
        <f t="shared" si="743"/>
        <v>1.028032493</v>
      </c>
      <c r="X1365" s="113">
        <f t="shared" si="744"/>
        <v>0</v>
      </c>
      <c r="Y1365" s="113">
        <f t="shared" si="745"/>
        <v>0</v>
      </c>
      <c r="Z1365" s="126" t="str">
        <f t="shared" si="754"/>
        <v>A+J=</v>
      </c>
      <c r="AA1365" s="118">
        <f t="shared" si="755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46"/>
        <v>45603</v>
      </c>
      <c r="B1366" s="113">
        <f t="shared" si="738"/>
        <v>0</v>
      </c>
      <c r="C1366" s="183">
        <f t="shared" si="756"/>
        <v>6.0977534133144218E-9</v>
      </c>
      <c r="D1366" s="114">
        <f t="shared" si="747"/>
        <v>6966.5</v>
      </c>
      <c r="E1366" s="115">
        <f t="shared" si="734"/>
        <v>6997.15</v>
      </c>
      <c r="F1366" s="116">
        <f t="shared" si="735"/>
        <v>45556</v>
      </c>
      <c r="G1366" s="117">
        <f t="shared" si="739"/>
        <v>4.39962678532968E-3</v>
      </c>
      <c r="H1366" s="118">
        <f t="shared" si="752"/>
        <v>45616</v>
      </c>
      <c r="I1366" s="118">
        <f t="shared" si="740"/>
        <v>45616</v>
      </c>
      <c r="J1366" s="119">
        <f t="shared" si="748"/>
        <v>21</v>
      </c>
      <c r="K1366" s="119">
        <f t="shared" si="737"/>
        <v>13</v>
      </c>
      <c r="L1366" s="8">
        <f t="shared" si="749"/>
        <v>1.0027212999999999</v>
      </c>
      <c r="M1366" s="120">
        <f t="shared" si="736"/>
        <v>1</v>
      </c>
      <c r="N1366" s="120">
        <f t="shared" si="731"/>
        <v>1.2706038112740023</v>
      </c>
      <c r="O1366" s="113">
        <f t="shared" si="733"/>
        <v>1.2740615</v>
      </c>
      <c r="P1366" s="113">
        <f t="shared" si="741"/>
        <v>0</v>
      </c>
      <c r="Q1366" s="167">
        <f t="shared" si="753"/>
        <v>0</v>
      </c>
      <c r="R1366" s="168">
        <f t="shared" si="750"/>
        <v>0</v>
      </c>
      <c r="S1366" s="113">
        <f t="shared" si="742"/>
        <v>0</v>
      </c>
      <c r="T1366" s="123">
        <f t="shared" si="751"/>
        <v>9.4700000000000006E-2</v>
      </c>
      <c r="U1366" s="121">
        <f t="shared" si="732"/>
        <v>78</v>
      </c>
      <c r="V1366" s="121">
        <v>252</v>
      </c>
      <c r="W1366" s="120">
        <f t="shared" si="743"/>
        <v>1.0284016730000001</v>
      </c>
      <c r="X1366" s="113">
        <f t="shared" si="744"/>
        <v>0</v>
      </c>
      <c r="Y1366" s="113">
        <f t="shared" si="745"/>
        <v>0</v>
      </c>
      <c r="Z1366" s="126" t="str">
        <f t="shared" si="754"/>
        <v>A+J=</v>
      </c>
      <c r="AA1366" s="118">
        <f t="shared" si="755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46"/>
        <v>45604</v>
      </c>
      <c r="B1367" s="113">
        <f t="shared" si="738"/>
        <v>0</v>
      </c>
      <c r="C1367" s="183">
        <f t="shared" si="756"/>
        <v>6.0977534133144218E-9</v>
      </c>
      <c r="D1367" s="114">
        <f t="shared" si="747"/>
        <v>6966.5</v>
      </c>
      <c r="E1367" s="115">
        <f t="shared" si="734"/>
        <v>6997.15</v>
      </c>
      <c r="F1367" s="116">
        <f t="shared" si="735"/>
        <v>45556</v>
      </c>
      <c r="G1367" s="117">
        <f t="shared" si="739"/>
        <v>4.39962678532968E-3</v>
      </c>
      <c r="H1367" s="118">
        <f t="shared" si="752"/>
        <v>45616</v>
      </c>
      <c r="I1367" s="118">
        <f t="shared" si="740"/>
        <v>45616</v>
      </c>
      <c r="J1367" s="119">
        <f t="shared" si="748"/>
        <v>21</v>
      </c>
      <c r="K1367" s="119">
        <f t="shared" si="737"/>
        <v>14</v>
      </c>
      <c r="L1367" s="8">
        <f t="shared" si="749"/>
        <v>1.00293093</v>
      </c>
      <c r="M1367" s="120">
        <f t="shared" si="736"/>
        <v>1</v>
      </c>
      <c r="N1367" s="120">
        <f t="shared" si="731"/>
        <v>1.2706038112740023</v>
      </c>
      <c r="O1367" s="113">
        <f t="shared" si="733"/>
        <v>1.2743278600000001</v>
      </c>
      <c r="P1367" s="113">
        <f t="shared" si="741"/>
        <v>0</v>
      </c>
      <c r="Q1367" s="167">
        <f t="shared" si="753"/>
        <v>0</v>
      </c>
      <c r="R1367" s="168">
        <f t="shared" si="750"/>
        <v>0</v>
      </c>
      <c r="S1367" s="113">
        <f t="shared" si="742"/>
        <v>0</v>
      </c>
      <c r="T1367" s="123">
        <f t="shared" si="751"/>
        <v>9.4700000000000006E-2</v>
      </c>
      <c r="U1367" s="121">
        <f t="shared" si="732"/>
        <v>79</v>
      </c>
      <c r="V1367" s="121">
        <v>252</v>
      </c>
      <c r="W1367" s="120">
        <f t="shared" si="743"/>
        <v>1.0287709860000001</v>
      </c>
      <c r="X1367" s="113">
        <f t="shared" si="744"/>
        <v>0</v>
      </c>
      <c r="Y1367" s="113">
        <f t="shared" si="745"/>
        <v>0</v>
      </c>
      <c r="Z1367" s="126" t="str">
        <f t="shared" si="754"/>
        <v>A+J=</v>
      </c>
      <c r="AA1367" s="118">
        <f t="shared" si="755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46"/>
        <v>45605</v>
      </c>
      <c r="B1368" s="113">
        <f t="shared" si="738"/>
        <v>0</v>
      </c>
      <c r="C1368" s="183">
        <f t="shared" si="756"/>
        <v>6.0977534133144218E-9</v>
      </c>
      <c r="D1368" s="114">
        <f t="shared" si="747"/>
        <v>6966.5</v>
      </c>
      <c r="E1368" s="115">
        <f t="shared" si="734"/>
        <v>6997.15</v>
      </c>
      <c r="F1368" s="116">
        <f t="shared" si="735"/>
        <v>45556</v>
      </c>
      <c r="G1368" s="117">
        <f t="shared" si="739"/>
        <v>4.39962678532968E-3</v>
      </c>
      <c r="H1368" s="118">
        <f t="shared" si="752"/>
        <v>45616</v>
      </c>
      <c r="I1368" s="118">
        <f t="shared" si="740"/>
        <v>45616</v>
      </c>
      <c r="J1368" s="119">
        <f t="shared" si="748"/>
        <v>21</v>
      </c>
      <c r="K1368" s="119">
        <f t="shared" si="737"/>
        <v>15</v>
      </c>
      <c r="L1368" s="8">
        <f t="shared" si="749"/>
        <v>1.00314061</v>
      </c>
      <c r="M1368" s="120">
        <f t="shared" si="736"/>
        <v>1</v>
      </c>
      <c r="N1368" s="120">
        <f t="shared" si="731"/>
        <v>1.2706038112740023</v>
      </c>
      <c r="O1368" s="113">
        <f t="shared" si="733"/>
        <v>1.2745942800000001</v>
      </c>
      <c r="P1368" s="113">
        <f t="shared" si="741"/>
        <v>0</v>
      </c>
      <c r="Q1368" s="167">
        <f t="shared" si="753"/>
        <v>0</v>
      </c>
      <c r="R1368" s="168">
        <f t="shared" si="750"/>
        <v>0</v>
      </c>
      <c r="S1368" s="113">
        <f t="shared" si="742"/>
        <v>0</v>
      </c>
      <c r="T1368" s="123">
        <f t="shared" si="751"/>
        <v>9.4700000000000006E-2</v>
      </c>
      <c r="U1368" s="121">
        <f t="shared" si="732"/>
        <v>80</v>
      </c>
      <c r="V1368" s="121">
        <v>252</v>
      </c>
      <c r="W1368" s="120">
        <f t="shared" si="743"/>
        <v>1.0291404319999999</v>
      </c>
      <c r="X1368" s="113">
        <f t="shared" si="744"/>
        <v>0</v>
      </c>
      <c r="Y1368" s="113">
        <f t="shared" si="745"/>
        <v>0</v>
      </c>
      <c r="Z1368" s="126" t="str">
        <f t="shared" si="754"/>
        <v>A+J=</v>
      </c>
      <c r="AA1368" s="118">
        <f t="shared" si="755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46"/>
        <v>45606</v>
      </c>
      <c r="B1369" s="113">
        <f t="shared" si="738"/>
        <v>0</v>
      </c>
      <c r="C1369" s="183">
        <f t="shared" si="756"/>
        <v>6.0977534133144218E-9</v>
      </c>
      <c r="D1369" s="114">
        <f t="shared" si="747"/>
        <v>6966.5</v>
      </c>
      <c r="E1369" s="115">
        <f t="shared" si="734"/>
        <v>6997.15</v>
      </c>
      <c r="F1369" s="116">
        <f t="shared" si="735"/>
        <v>45556</v>
      </c>
      <c r="G1369" s="117">
        <f t="shared" si="739"/>
        <v>4.39962678532968E-3</v>
      </c>
      <c r="H1369" s="118">
        <f t="shared" si="752"/>
        <v>45616</v>
      </c>
      <c r="I1369" s="118">
        <f t="shared" si="740"/>
        <v>45616</v>
      </c>
      <c r="J1369" s="119">
        <f t="shared" si="748"/>
        <v>21</v>
      </c>
      <c r="K1369" s="119">
        <f t="shared" si="737"/>
        <v>15</v>
      </c>
      <c r="L1369" s="8">
        <f t="shared" si="749"/>
        <v>1.00314061</v>
      </c>
      <c r="M1369" s="120">
        <f t="shared" si="736"/>
        <v>1</v>
      </c>
      <c r="N1369" s="120">
        <f t="shared" si="731"/>
        <v>1.2706038112740023</v>
      </c>
      <c r="O1369" s="113">
        <f t="shared" si="733"/>
        <v>1.2745942800000001</v>
      </c>
      <c r="P1369" s="113">
        <f t="shared" si="741"/>
        <v>0</v>
      </c>
      <c r="Q1369" s="167">
        <f t="shared" si="753"/>
        <v>0</v>
      </c>
      <c r="R1369" s="168">
        <f t="shared" si="750"/>
        <v>0</v>
      </c>
      <c r="S1369" s="113">
        <f t="shared" si="742"/>
        <v>0</v>
      </c>
      <c r="T1369" s="123">
        <f t="shared" si="751"/>
        <v>9.4700000000000006E-2</v>
      </c>
      <c r="U1369" s="121">
        <f t="shared" si="732"/>
        <v>80</v>
      </c>
      <c r="V1369" s="121">
        <v>252</v>
      </c>
      <c r="W1369" s="120">
        <f t="shared" si="743"/>
        <v>1.0291404319999999</v>
      </c>
      <c r="X1369" s="113">
        <f t="shared" si="744"/>
        <v>0</v>
      </c>
      <c r="Y1369" s="113">
        <f t="shared" si="745"/>
        <v>0</v>
      </c>
      <c r="Z1369" s="126" t="str">
        <f t="shared" si="754"/>
        <v>A+J=</v>
      </c>
      <c r="AA1369" s="118">
        <f t="shared" si="755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46"/>
        <v>45607</v>
      </c>
      <c r="B1370" s="113">
        <f t="shared" si="738"/>
        <v>0</v>
      </c>
      <c r="C1370" s="183">
        <f t="shared" si="756"/>
        <v>6.0977534133144218E-9</v>
      </c>
      <c r="D1370" s="114">
        <f t="shared" si="747"/>
        <v>6966.5</v>
      </c>
      <c r="E1370" s="115">
        <f t="shared" si="734"/>
        <v>6997.15</v>
      </c>
      <c r="F1370" s="116">
        <f t="shared" si="735"/>
        <v>45556</v>
      </c>
      <c r="G1370" s="117">
        <f t="shared" si="739"/>
        <v>4.39962678532968E-3</v>
      </c>
      <c r="H1370" s="118">
        <f t="shared" si="752"/>
        <v>45616</v>
      </c>
      <c r="I1370" s="118">
        <f t="shared" si="740"/>
        <v>45616</v>
      </c>
      <c r="J1370" s="119">
        <f t="shared" si="748"/>
        <v>21</v>
      </c>
      <c r="K1370" s="119">
        <f t="shared" si="737"/>
        <v>15</v>
      </c>
      <c r="L1370" s="8">
        <f t="shared" si="749"/>
        <v>1.00314061</v>
      </c>
      <c r="M1370" s="120">
        <f t="shared" si="736"/>
        <v>1</v>
      </c>
      <c r="N1370" s="120">
        <f t="shared" si="731"/>
        <v>1.2706038112740023</v>
      </c>
      <c r="O1370" s="113">
        <f t="shared" si="733"/>
        <v>1.2745942800000001</v>
      </c>
      <c r="P1370" s="113">
        <f t="shared" si="741"/>
        <v>0</v>
      </c>
      <c r="Q1370" s="167">
        <f t="shared" si="753"/>
        <v>0</v>
      </c>
      <c r="R1370" s="168">
        <f t="shared" si="750"/>
        <v>0</v>
      </c>
      <c r="S1370" s="113">
        <f t="shared" si="742"/>
        <v>0</v>
      </c>
      <c r="T1370" s="123">
        <f t="shared" si="751"/>
        <v>9.4700000000000006E-2</v>
      </c>
      <c r="U1370" s="121">
        <f t="shared" si="732"/>
        <v>80</v>
      </c>
      <c r="V1370" s="121">
        <v>252</v>
      </c>
      <c r="W1370" s="120">
        <f t="shared" si="743"/>
        <v>1.0291404319999999</v>
      </c>
      <c r="X1370" s="113">
        <f t="shared" si="744"/>
        <v>0</v>
      </c>
      <c r="Y1370" s="113">
        <f t="shared" si="745"/>
        <v>0</v>
      </c>
      <c r="Z1370" s="126" t="str">
        <f t="shared" si="754"/>
        <v>A+J=</v>
      </c>
      <c r="AA1370" s="118">
        <f t="shared" si="755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46"/>
        <v>45608</v>
      </c>
      <c r="B1371" s="113">
        <f t="shared" si="738"/>
        <v>0</v>
      </c>
      <c r="C1371" s="183">
        <f t="shared" si="756"/>
        <v>6.0977534133144218E-9</v>
      </c>
      <c r="D1371" s="114">
        <f t="shared" si="747"/>
        <v>6966.5</v>
      </c>
      <c r="E1371" s="115">
        <f t="shared" si="734"/>
        <v>6997.15</v>
      </c>
      <c r="F1371" s="116">
        <f t="shared" si="735"/>
        <v>45556</v>
      </c>
      <c r="G1371" s="117">
        <f t="shared" si="739"/>
        <v>4.39962678532968E-3</v>
      </c>
      <c r="H1371" s="118">
        <f t="shared" si="752"/>
        <v>45616</v>
      </c>
      <c r="I1371" s="118">
        <f t="shared" si="740"/>
        <v>45616</v>
      </c>
      <c r="J1371" s="119">
        <f t="shared" si="748"/>
        <v>21</v>
      </c>
      <c r="K1371" s="119">
        <f t="shared" si="737"/>
        <v>16</v>
      </c>
      <c r="L1371" s="8">
        <f t="shared" si="749"/>
        <v>1.0033503399999999</v>
      </c>
      <c r="M1371" s="120">
        <f t="shared" si="736"/>
        <v>1</v>
      </c>
      <c r="N1371" s="120">
        <f t="shared" si="731"/>
        <v>1.2706038112740023</v>
      </c>
      <c r="O1371" s="113">
        <f t="shared" si="733"/>
        <v>1.2748607599999999</v>
      </c>
      <c r="P1371" s="113">
        <f t="shared" si="741"/>
        <v>0</v>
      </c>
      <c r="Q1371" s="167">
        <f t="shared" si="753"/>
        <v>0</v>
      </c>
      <c r="R1371" s="168">
        <f t="shared" si="750"/>
        <v>0</v>
      </c>
      <c r="S1371" s="113">
        <f t="shared" si="742"/>
        <v>0</v>
      </c>
      <c r="T1371" s="123">
        <f t="shared" si="751"/>
        <v>9.4700000000000006E-2</v>
      </c>
      <c r="U1371" s="121">
        <f t="shared" si="732"/>
        <v>81</v>
      </c>
      <c r="V1371" s="121">
        <v>252</v>
      </c>
      <c r="W1371" s="120">
        <f t="shared" si="743"/>
        <v>1.0295100100000001</v>
      </c>
      <c r="X1371" s="113">
        <f t="shared" si="744"/>
        <v>0</v>
      </c>
      <c r="Y1371" s="113">
        <f t="shared" si="745"/>
        <v>0</v>
      </c>
      <c r="Z1371" s="126" t="str">
        <f t="shared" si="754"/>
        <v>A+J=</v>
      </c>
      <c r="AA1371" s="118">
        <f t="shared" si="755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46"/>
        <v>45609</v>
      </c>
      <c r="B1372" s="113">
        <f t="shared" si="738"/>
        <v>0</v>
      </c>
      <c r="C1372" s="183">
        <f t="shared" si="756"/>
        <v>6.0977534133144218E-9</v>
      </c>
      <c r="D1372" s="114">
        <f t="shared" si="747"/>
        <v>6966.5</v>
      </c>
      <c r="E1372" s="115">
        <f t="shared" si="734"/>
        <v>6997.15</v>
      </c>
      <c r="F1372" s="116">
        <f t="shared" si="735"/>
        <v>45556</v>
      </c>
      <c r="G1372" s="117">
        <f t="shared" si="739"/>
        <v>4.39962678532968E-3</v>
      </c>
      <c r="H1372" s="118">
        <f t="shared" si="752"/>
        <v>45616</v>
      </c>
      <c r="I1372" s="118">
        <f t="shared" si="740"/>
        <v>45616</v>
      </c>
      <c r="J1372" s="119">
        <f t="shared" si="748"/>
        <v>21</v>
      </c>
      <c r="K1372" s="119">
        <f t="shared" si="737"/>
        <v>17</v>
      </c>
      <c r="L1372" s="8">
        <f t="shared" si="749"/>
        <v>1.00356011</v>
      </c>
      <c r="M1372" s="120">
        <f t="shared" si="736"/>
        <v>1</v>
      </c>
      <c r="N1372" s="120">
        <f t="shared" si="731"/>
        <v>1.2706038112740023</v>
      </c>
      <c r="O1372" s="113">
        <f t="shared" si="733"/>
        <v>1.2751273000000001</v>
      </c>
      <c r="P1372" s="113">
        <f t="shared" si="741"/>
        <v>0</v>
      </c>
      <c r="Q1372" s="167">
        <f t="shared" si="753"/>
        <v>0</v>
      </c>
      <c r="R1372" s="168">
        <f t="shared" si="750"/>
        <v>0</v>
      </c>
      <c r="S1372" s="113">
        <f t="shared" si="742"/>
        <v>0</v>
      </c>
      <c r="T1372" s="123">
        <f t="shared" si="751"/>
        <v>9.4700000000000006E-2</v>
      </c>
      <c r="U1372" s="121">
        <f t="shared" si="732"/>
        <v>82</v>
      </c>
      <c r="V1372" s="121">
        <v>252</v>
      </c>
      <c r="W1372" s="120">
        <f t="shared" si="743"/>
        <v>1.0298797209999999</v>
      </c>
      <c r="X1372" s="113">
        <f t="shared" si="744"/>
        <v>0</v>
      </c>
      <c r="Y1372" s="113">
        <f t="shared" si="745"/>
        <v>0</v>
      </c>
      <c r="Z1372" s="126" t="str">
        <f t="shared" si="754"/>
        <v>A+J=</v>
      </c>
      <c r="AA1372" s="118">
        <f t="shared" si="755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46"/>
        <v>45610</v>
      </c>
      <c r="B1373" s="113">
        <f t="shared" si="738"/>
        <v>0</v>
      </c>
      <c r="C1373" s="183">
        <f t="shared" si="756"/>
        <v>6.0977534133144218E-9</v>
      </c>
      <c r="D1373" s="114">
        <f t="shared" si="747"/>
        <v>6966.5</v>
      </c>
      <c r="E1373" s="115">
        <f t="shared" si="734"/>
        <v>6997.15</v>
      </c>
      <c r="F1373" s="116">
        <f t="shared" si="735"/>
        <v>45556</v>
      </c>
      <c r="G1373" s="117">
        <f t="shared" si="739"/>
        <v>4.39962678532968E-3</v>
      </c>
      <c r="H1373" s="118">
        <f t="shared" si="752"/>
        <v>45616</v>
      </c>
      <c r="I1373" s="118">
        <f t="shared" si="740"/>
        <v>45616</v>
      </c>
      <c r="J1373" s="119">
        <f t="shared" si="748"/>
        <v>21</v>
      </c>
      <c r="K1373" s="119">
        <f t="shared" si="737"/>
        <v>18</v>
      </c>
      <c r="L1373" s="8">
        <f t="shared" si="749"/>
        <v>1.0037699200000001</v>
      </c>
      <c r="M1373" s="120">
        <f t="shared" si="736"/>
        <v>1</v>
      </c>
      <c r="N1373" s="120">
        <f t="shared" si="731"/>
        <v>1.2706038112740023</v>
      </c>
      <c r="O1373" s="113">
        <f t="shared" si="733"/>
        <v>1.27539388</v>
      </c>
      <c r="P1373" s="113">
        <f t="shared" si="741"/>
        <v>0</v>
      </c>
      <c r="Q1373" s="167">
        <f t="shared" si="753"/>
        <v>0</v>
      </c>
      <c r="R1373" s="168">
        <f t="shared" si="750"/>
        <v>0</v>
      </c>
      <c r="S1373" s="113">
        <f t="shared" si="742"/>
        <v>0</v>
      </c>
      <c r="T1373" s="123">
        <f t="shared" si="751"/>
        <v>9.4700000000000006E-2</v>
      </c>
      <c r="U1373" s="121">
        <f t="shared" si="732"/>
        <v>83</v>
      </c>
      <c r="V1373" s="121">
        <v>252</v>
      </c>
      <c r="W1373" s="120">
        <f t="shared" si="743"/>
        <v>1.0302495650000001</v>
      </c>
      <c r="X1373" s="113">
        <f t="shared" si="744"/>
        <v>0</v>
      </c>
      <c r="Y1373" s="113">
        <f t="shared" si="745"/>
        <v>0</v>
      </c>
      <c r="Z1373" s="126" t="str">
        <f t="shared" si="754"/>
        <v>A+J=</v>
      </c>
      <c r="AA1373" s="118">
        <f t="shared" si="755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46"/>
        <v>45611</v>
      </c>
      <c r="B1374" s="113">
        <f t="shared" si="738"/>
        <v>0</v>
      </c>
      <c r="C1374" s="183">
        <f t="shared" si="756"/>
        <v>6.0977534133144218E-9</v>
      </c>
      <c r="D1374" s="114">
        <f t="shared" si="747"/>
        <v>6966.5</v>
      </c>
      <c r="E1374" s="115">
        <f t="shared" si="734"/>
        <v>6997.15</v>
      </c>
      <c r="F1374" s="116">
        <f t="shared" si="735"/>
        <v>45556</v>
      </c>
      <c r="G1374" s="117">
        <f t="shared" si="739"/>
        <v>4.39962678532968E-3</v>
      </c>
      <c r="H1374" s="118">
        <f t="shared" si="752"/>
        <v>45616</v>
      </c>
      <c r="I1374" s="118">
        <f t="shared" si="740"/>
        <v>45616</v>
      </c>
      <c r="J1374" s="119">
        <f t="shared" si="748"/>
        <v>21</v>
      </c>
      <c r="K1374" s="119">
        <f t="shared" si="737"/>
        <v>19</v>
      </c>
      <c r="L1374" s="8">
        <f t="shared" si="749"/>
        <v>1.0039797800000001</v>
      </c>
      <c r="M1374" s="120">
        <f t="shared" si="736"/>
        <v>1</v>
      </c>
      <c r="N1374" s="120">
        <f t="shared" si="731"/>
        <v>1.2706038112740023</v>
      </c>
      <c r="O1374" s="113">
        <f t="shared" si="733"/>
        <v>1.2756605299999999</v>
      </c>
      <c r="P1374" s="113">
        <f t="shared" si="741"/>
        <v>0</v>
      </c>
      <c r="Q1374" s="167">
        <f t="shared" si="753"/>
        <v>0</v>
      </c>
      <c r="R1374" s="168">
        <f t="shared" si="750"/>
        <v>0</v>
      </c>
      <c r="S1374" s="113">
        <f t="shared" si="742"/>
        <v>0</v>
      </c>
      <c r="T1374" s="123">
        <f t="shared" si="751"/>
        <v>9.4700000000000006E-2</v>
      </c>
      <c r="U1374" s="121">
        <f t="shared" si="732"/>
        <v>84</v>
      </c>
      <c r="V1374" s="121">
        <v>252</v>
      </c>
      <c r="W1374" s="120">
        <f t="shared" si="743"/>
        <v>1.0306195410000001</v>
      </c>
      <c r="X1374" s="113">
        <f t="shared" si="744"/>
        <v>0</v>
      </c>
      <c r="Y1374" s="113">
        <f t="shared" si="745"/>
        <v>0</v>
      </c>
      <c r="Z1374" s="126" t="str">
        <f t="shared" si="754"/>
        <v>A+J=</v>
      </c>
      <c r="AA1374" s="118">
        <f t="shared" si="755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46"/>
        <v>45612</v>
      </c>
      <c r="B1375" s="113">
        <f t="shared" si="738"/>
        <v>0</v>
      </c>
      <c r="C1375" s="183">
        <f t="shared" si="756"/>
        <v>6.0977534133144218E-9</v>
      </c>
      <c r="D1375" s="114">
        <f t="shared" si="747"/>
        <v>6966.5</v>
      </c>
      <c r="E1375" s="115">
        <f t="shared" si="734"/>
        <v>6997.15</v>
      </c>
      <c r="F1375" s="116">
        <f t="shared" si="735"/>
        <v>45556</v>
      </c>
      <c r="G1375" s="117">
        <f t="shared" si="739"/>
        <v>4.39962678532968E-3</v>
      </c>
      <c r="H1375" s="118">
        <f t="shared" si="752"/>
        <v>45616</v>
      </c>
      <c r="I1375" s="118">
        <f t="shared" si="740"/>
        <v>45616</v>
      </c>
      <c r="J1375" s="119">
        <f t="shared" si="748"/>
        <v>21</v>
      </c>
      <c r="K1375" s="119">
        <f t="shared" si="737"/>
        <v>19</v>
      </c>
      <c r="L1375" s="8">
        <f t="shared" si="749"/>
        <v>1.0039797800000001</v>
      </c>
      <c r="M1375" s="120">
        <f t="shared" si="736"/>
        <v>1</v>
      </c>
      <c r="N1375" s="120">
        <f t="shared" ref="N1375:N1438" si="757">IF(I1375&gt;I1374,N1374*M1375,N1374)</f>
        <v>1.2706038112740023</v>
      </c>
      <c r="O1375" s="113">
        <f t="shared" si="733"/>
        <v>1.2756605299999999</v>
      </c>
      <c r="P1375" s="113">
        <f t="shared" si="741"/>
        <v>0</v>
      </c>
      <c r="Q1375" s="167">
        <f t="shared" si="753"/>
        <v>0</v>
      </c>
      <c r="R1375" s="168">
        <f t="shared" si="750"/>
        <v>0</v>
      </c>
      <c r="S1375" s="113">
        <f t="shared" si="742"/>
        <v>0</v>
      </c>
      <c r="T1375" s="123">
        <f t="shared" si="751"/>
        <v>9.4700000000000006E-2</v>
      </c>
      <c r="U1375" s="121">
        <f t="shared" si="732"/>
        <v>84</v>
      </c>
      <c r="V1375" s="121">
        <v>252</v>
      </c>
      <c r="W1375" s="120">
        <f t="shared" si="743"/>
        <v>1.0306195410000001</v>
      </c>
      <c r="X1375" s="113">
        <f t="shared" si="744"/>
        <v>0</v>
      </c>
      <c r="Y1375" s="113">
        <f t="shared" si="745"/>
        <v>0</v>
      </c>
      <c r="Z1375" s="126" t="str">
        <f t="shared" si="754"/>
        <v>A+J=</v>
      </c>
      <c r="AA1375" s="118">
        <f t="shared" si="755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46"/>
        <v>45613</v>
      </c>
      <c r="B1376" s="113">
        <f t="shared" si="738"/>
        <v>0</v>
      </c>
      <c r="C1376" s="183">
        <f t="shared" si="756"/>
        <v>6.0977534133144218E-9</v>
      </c>
      <c r="D1376" s="114">
        <f t="shared" si="747"/>
        <v>6966.5</v>
      </c>
      <c r="E1376" s="115">
        <f t="shared" si="734"/>
        <v>6997.15</v>
      </c>
      <c r="F1376" s="116">
        <f t="shared" si="735"/>
        <v>45556</v>
      </c>
      <c r="G1376" s="117">
        <f t="shared" si="739"/>
        <v>4.39962678532968E-3</v>
      </c>
      <c r="H1376" s="118">
        <f t="shared" si="752"/>
        <v>45616</v>
      </c>
      <c r="I1376" s="118">
        <f t="shared" si="740"/>
        <v>45616</v>
      </c>
      <c r="J1376" s="119">
        <f t="shared" si="748"/>
        <v>21</v>
      </c>
      <c r="K1376" s="119">
        <f t="shared" si="737"/>
        <v>19</v>
      </c>
      <c r="L1376" s="8">
        <f t="shared" si="749"/>
        <v>1.0039797800000001</v>
      </c>
      <c r="M1376" s="120">
        <f t="shared" si="736"/>
        <v>1</v>
      </c>
      <c r="N1376" s="120">
        <f t="shared" si="757"/>
        <v>1.2706038112740023</v>
      </c>
      <c r="O1376" s="113">
        <f t="shared" si="733"/>
        <v>1.2756605299999999</v>
      </c>
      <c r="P1376" s="113">
        <f t="shared" si="741"/>
        <v>0</v>
      </c>
      <c r="Q1376" s="167">
        <f t="shared" si="753"/>
        <v>0</v>
      </c>
      <c r="R1376" s="168">
        <f t="shared" si="750"/>
        <v>0</v>
      </c>
      <c r="S1376" s="113">
        <f t="shared" si="742"/>
        <v>0</v>
      </c>
      <c r="T1376" s="123">
        <f t="shared" si="751"/>
        <v>9.4700000000000006E-2</v>
      </c>
      <c r="U1376" s="121">
        <f t="shared" si="732"/>
        <v>84</v>
      </c>
      <c r="V1376" s="121">
        <v>252</v>
      </c>
      <c r="W1376" s="120">
        <f t="shared" si="743"/>
        <v>1.0306195410000001</v>
      </c>
      <c r="X1376" s="113">
        <f t="shared" si="744"/>
        <v>0</v>
      </c>
      <c r="Y1376" s="113">
        <f t="shared" si="745"/>
        <v>0</v>
      </c>
      <c r="Z1376" s="126" t="str">
        <f t="shared" si="754"/>
        <v>A+J=</v>
      </c>
      <c r="AA1376" s="118">
        <f t="shared" si="755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46"/>
        <v>45614</v>
      </c>
      <c r="B1377" s="113">
        <f t="shared" si="738"/>
        <v>0</v>
      </c>
      <c r="C1377" s="183">
        <f t="shared" si="756"/>
        <v>6.0977534133144218E-9</v>
      </c>
      <c r="D1377" s="114">
        <f t="shared" si="747"/>
        <v>6966.5</v>
      </c>
      <c r="E1377" s="115">
        <f t="shared" si="734"/>
        <v>6997.15</v>
      </c>
      <c r="F1377" s="116">
        <f t="shared" si="735"/>
        <v>45556</v>
      </c>
      <c r="G1377" s="117">
        <f t="shared" si="739"/>
        <v>4.39962678532968E-3</v>
      </c>
      <c r="H1377" s="118">
        <f t="shared" si="752"/>
        <v>45616</v>
      </c>
      <c r="I1377" s="118">
        <f t="shared" si="740"/>
        <v>45616</v>
      </c>
      <c r="J1377" s="119">
        <f t="shared" si="748"/>
        <v>21</v>
      </c>
      <c r="K1377" s="119">
        <f t="shared" si="737"/>
        <v>19</v>
      </c>
      <c r="L1377" s="8">
        <f t="shared" si="749"/>
        <v>1.0039797800000001</v>
      </c>
      <c r="M1377" s="120">
        <f t="shared" si="736"/>
        <v>1</v>
      </c>
      <c r="N1377" s="120">
        <f t="shared" si="757"/>
        <v>1.2706038112740023</v>
      </c>
      <c r="O1377" s="113">
        <f t="shared" si="733"/>
        <v>1.2756605299999999</v>
      </c>
      <c r="P1377" s="113">
        <f t="shared" si="741"/>
        <v>0</v>
      </c>
      <c r="Q1377" s="167">
        <f t="shared" si="753"/>
        <v>0</v>
      </c>
      <c r="R1377" s="168">
        <f t="shared" si="750"/>
        <v>0</v>
      </c>
      <c r="S1377" s="113">
        <f t="shared" si="742"/>
        <v>0</v>
      </c>
      <c r="T1377" s="123">
        <f t="shared" si="751"/>
        <v>9.4700000000000006E-2</v>
      </c>
      <c r="U1377" s="121">
        <f t="shared" si="732"/>
        <v>84</v>
      </c>
      <c r="V1377" s="121">
        <v>252</v>
      </c>
      <c r="W1377" s="120">
        <f t="shared" si="743"/>
        <v>1.0306195410000001</v>
      </c>
      <c r="X1377" s="113">
        <f t="shared" si="744"/>
        <v>0</v>
      </c>
      <c r="Y1377" s="113">
        <f t="shared" si="745"/>
        <v>0</v>
      </c>
      <c r="Z1377" s="126" t="str">
        <f t="shared" si="754"/>
        <v>A+J=</v>
      </c>
      <c r="AA1377" s="118">
        <f t="shared" si="755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46"/>
        <v>45615</v>
      </c>
      <c r="B1378" s="113">
        <f t="shared" si="738"/>
        <v>0</v>
      </c>
      <c r="C1378" s="183">
        <f t="shared" si="756"/>
        <v>6.0977534133144218E-9</v>
      </c>
      <c r="D1378" s="114">
        <f t="shared" si="747"/>
        <v>6966.5</v>
      </c>
      <c r="E1378" s="115">
        <f t="shared" si="734"/>
        <v>6997.15</v>
      </c>
      <c r="F1378" s="116">
        <f t="shared" si="735"/>
        <v>45556</v>
      </c>
      <c r="G1378" s="117">
        <f t="shared" si="739"/>
        <v>4.39962678532968E-3</v>
      </c>
      <c r="H1378" s="118">
        <f t="shared" si="752"/>
        <v>45616</v>
      </c>
      <c r="I1378" s="118">
        <f t="shared" si="740"/>
        <v>45616</v>
      </c>
      <c r="J1378" s="119">
        <f t="shared" si="748"/>
        <v>21</v>
      </c>
      <c r="K1378" s="119">
        <f t="shared" si="737"/>
        <v>20</v>
      </c>
      <c r="L1378" s="8">
        <f t="shared" si="749"/>
        <v>1.0041896800000001</v>
      </c>
      <c r="M1378" s="120">
        <f t="shared" si="736"/>
        <v>1</v>
      </c>
      <c r="N1378" s="120">
        <f t="shared" si="757"/>
        <v>1.2706038112740023</v>
      </c>
      <c r="O1378" s="113">
        <f t="shared" si="733"/>
        <v>1.27592723</v>
      </c>
      <c r="P1378" s="113">
        <f t="shared" si="741"/>
        <v>0</v>
      </c>
      <c r="Q1378" s="167">
        <f t="shared" si="753"/>
        <v>0</v>
      </c>
      <c r="R1378" s="168">
        <f t="shared" si="750"/>
        <v>0</v>
      </c>
      <c r="S1378" s="113">
        <f t="shared" si="742"/>
        <v>0</v>
      </c>
      <c r="T1378" s="123">
        <f t="shared" si="751"/>
        <v>9.4700000000000006E-2</v>
      </c>
      <c r="U1378" s="121">
        <f t="shared" si="732"/>
        <v>85</v>
      </c>
      <c r="V1378" s="121">
        <v>252</v>
      </c>
      <c r="W1378" s="120">
        <f t="shared" si="743"/>
        <v>1.0309896510000001</v>
      </c>
      <c r="X1378" s="113">
        <f t="shared" si="744"/>
        <v>0</v>
      </c>
      <c r="Y1378" s="113">
        <f t="shared" si="745"/>
        <v>0</v>
      </c>
      <c r="Z1378" s="126" t="str">
        <f t="shared" si="754"/>
        <v>A+J=</v>
      </c>
      <c r="AA1378" s="118">
        <f t="shared" si="755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46"/>
        <v>45616</v>
      </c>
      <c r="B1379" s="113">
        <f t="shared" si="738"/>
        <v>0</v>
      </c>
      <c r="C1379" s="183">
        <f t="shared" si="756"/>
        <v>6.0977534133144218E-9</v>
      </c>
      <c r="D1379" s="114">
        <f t="shared" si="747"/>
        <v>6966.5</v>
      </c>
      <c r="E1379" s="115">
        <f t="shared" si="734"/>
        <v>6997.15</v>
      </c>
      <c r="F1379" s="116">
        <f t="shared" si="735"/>
        <v>45556</v>
      </c>
      <c r="G1379" s="117">
        <f t="shared" si="739"/>
        <v>4.39962678532968E-3</v>
      </c>
      <c r="H1379" s="118">
        <f t="shared" si="752"/>
        <v>45646</v>
      </c>
      <c r="I1379" s="118">
        <f t="shared" si="740"/>
        <v>45616</v>
      </c>
      <c r="J1379" s="119">
        <f t="shared" si="748"/>
        <v>21</v>
      </c>
      <c r="K1379" s="119">
        <f t="shared" si="737"/>
        <v>21</v>
      </c>
      <c r="L1379" s="8">
        <f t="shared" si="749"/>
        <v>1.00439962</v>
      </c>
      <c r="M1379" s="120">
        <f t="shared" si="736"/>
        <v>1</v>
      </c>
      <c r="N1379" s="120">
        <f t="shared" si="757"/>
        <v>1.2706038112740023</v>
      </c>
      <c r="O1379" s="113">
        <f t="shared" si="733"/>
        <v>1.27619398</v>
      </c>
      <c r="P1379" s="113">
        <f t="shared" si="741"/>
        <v>0</v>
      </c>
      <c r="Q1379" s="167">
        <f t="shared" si="753"/>
        <v>0</v>
      </c>
      <c r="R1379" s="168">
        <f t="shared" si="750"/>
        <v>0</v>
      </c>
      <c r="S1379" s="113">
        <f t="shared" si="742"/>
        <v>0</v>
      </c>
      <c r="T1379" s="123">
        <f t="shared" si="751"/>
        <v>9.4700000000000006E-2</v>
      </c>
      <c r="U1379" s="121">
        <f t="shared" si="732"/>
        <v>86</v>
      </c>
      <c r="V1379" s="121">
        <v>252</v>
      </c>
      <c r="W1379" s="120">
        <f t="shared" si="743"/>
        <v>1.0313598930000001</v>
      </c>
      <c r="X1379" s="113">
        <f t="shared" si="744"/>
        <v>0</v>
      </c>
      <c r="Y1379" s="113">
        <f t="shared" si="745"/>
        <v>0</v>
      </c>
      <c r="Z1379" s="126" t="str">
        <f t="shared" si="754"/>
        <v>A+J=</v>
      </c>
      <c r="AA1379" s="118">
        <f t="shared" si="755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46"/>
        <v>45617</v>
      </c>
      <c r="B1380" s="113">
        <f t="shared" si="738"/>
        <v>0</v>
      </c>
      <c r="C1380" s="183">
        <f t="shared" si="756"/>
        <v>6.0977534133144218E-9</v>
      </c>
      <c r="D1380" s="114">
        <f t="shared" si="747"/>
        <v>6997.15</v>
      </c>
      <c r="E1380" s="115">
        <f t="shared" si="734"/>
        <v>7036.33</v>
      </c>
      <c r="F1380" s="116">
        <f t="shared" si="735"/>
        <v>45585</v>
      </c>
      <c r="G1380" s="117">
        <f t="shared" si="739"/>
        <v>5.5994226220676957E-3</v>
      </c>
      <c r="H1380" s="118">
        <f t="shared" si="752"/>
        <v>45646</v>
      </c>
      <c r="I1380" s="118">
        <f t="shared" si="740"/>
        <v>45646</v>
      </c>
      <c r="J1380" s="119">
        <f t="shared" si="748"/>
        <v>22</v>
      </c>
      <c r="K1380" s="119">
        <f t="shared" si="737"/>
        <v>1</v>
      </c>
      <c r="L1380" s="8">
        <f t="shared" si="749"/>
        <v>1.0002538400000001</v>
      </c>
      <c r="M1380" s="120">
        <f t="shared" si="736"/>
        <v>1.00439962</v>
      </c>
      <c r="N1380" s="120">
        <f t="shared" si="757"/>
        <v>1.2761939852141597</v>
      </c>
      <c r="O1380" s="113">
        <f t="shared" si="733"/>
        <v>1.27651793</v>
      </c>
      <c r="P1380" s="113">
        <f t="shared" si="741"/>
        <v>0</v>
      </c>
      <c r="Q1380" s="167">
        <f t="shared" si="753"/>
        <v>0</v>
      </c>
      <c r="R1380" s="168">
        <f t="shared" si="750"/>
        <v>0</v>
      </c>
      <c r="S1380" s="113">
        <f t="shared" si="742"/>
        <v>0</v>
      </c>
      <c r="T1380" s="123">
        <f t="shared" si="751"/>
        <v>9.4700000000000006E-2</v>
      </c>
      <c r="U1380" s="121">
        <f t="shared" si="732"/>
        <v>87</v>
      </c>
      <c r="V1380" s="121">
        <v>252</v>
      </c>
      <c r="W1380" s="120">
        <f t="shared" si="743"/>
        <v>1.031730268</v>
      </c>
      <c r="X1380" s="113">
        <f t="shared" si="744"/>
        <v>0</v>
      </c>
      <c r="Y1380" s="113">
        <f t="shared" si="745"/>
        <v>0</v>
      </c>
      <c r="Z1380" s="126" t="str">
        <f t="shared" si="754"/>
        <v>A+J=</v>
      </c>
      <c r="AA1380" s="118">
        <f t="shared" si="755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46"/>
        <v>45618</v>
      </c>
      <c r="B1381" s="113">
        <f t="shared" si="738"/>
        <v>0</v>
      </c>
      <c r="C1381" s="183">
        <f t="shared" si="756"/>
        <v>6.0977534133144218E-9</v>
      </c>
      <c r="D1381" s="114">
        <f t="shared" si="747"/>
        <v>6997.15</v>
      </c>
      <c r="E1381" s="115">
        <f t="shared" si="734"/>
        <v>7036.33</v>
      </c>
      <c r="F1381" s="116">
        <f t="shared" si="735"/>
        <v>45585</v>
      </c>
      <c r="G1381" s="117">
        <f t="shared" si="739"/>
        <v>5.5994226220676957E-3</v>
      </c>
      <c r="H1381" s="118">
        <f t="shared" si="752"/>
        <v>45646</v>
      </c>
      <c r="I1381" s="118">
        <f t="shared" si="740"/>
        <v>45646</v>
      </c>
      <c r="J1381" s="119">
        <f t="shared" si="748"/>
        <v>22</v>
      </c>
      <c r="K1381" s="119">
        <f t="shared" si="737"/>
        <v>2</v>
      </c>
      <c r="L1381" s="8">
        <f t="shared" si="749"/>
        <v>1.00050774</v>
      </c>
      <c r="M1381" s="120">
        <f t="shared" si="736"/>
        <v>1.00439962</v>
      </c>
      <c r="N1381" s="120">
        <f t="shared" si="757"/>
        <v>1.2761939852141597</v>
      </c>
      <c r="O1381" s="113">
        <f t="shared" si="733"/>
        <v>1.2768419499999999</v>
      </c>
      <c r="P1381" s="113">
        <f t="shared" si="741"/>
        <v>0</v>
      </c>
      <c r="Q1381" s="167">
        <f t="shared" si="753"/>
        <v>0</v>
      </c>
      <c r="R1381" s="168">
        <f t="shared" si="750"/>
        <v>0</v>
      </c>
      <c r="S1381" s="113">
        <f t="shared" si="742"/>
        <v>0</v>
      </c>
      <c r="T1381" s="123">
        <f t="shared" si="751"/>
        <v>9.4700000000000006E-2</v>
      </c>
      <c r="U1381" s="121">
        <f t="shared" ref="U1381:U1442" si="758">IF(Q1380&gt;0,1,IF(K1381=K1380,U1380,U1380+1))</f>
        <v>88</v>
      </c>
      <c r="V1381" s="121">
        <v>252</v>
      </c>
      <c r="W1381" s="120">
        <f t="shared" si="743"/>
        <v>1.0321007760000001</v>
      </c>
      <c r="X1381" s="113">
        <f t="shared" si="744"/>
        <v>0</v>
      </c>
      <c r="Y1381" s="113">
        <f t="shared" si="745"/>
        <v>0</v>
      </c>
      <c r="Z1381" s="126" t="str">
        <f t="shared" si="754"/>
        <v>A+J=</v>
      </c>
      <c r="AA1381" s="118">
        <f t="shared" si="755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46"/>
        <v>45619</v>
      </c>
      <c r="B1382" s="113">
        <f t="shared" si="738"/>
        <v>0</v>
      </c>
      <c r="C1382" s="183">
        <f t="shared" si="756"/>
        <v>6.0977534133144218E-9</v>
      </c>
      <c r="D1382" s="114">
        <f t="shared" si="747"/>
        <v>6997.15</v>
      </c>
      <c r="E1382" s="115">
        <f t="shared" si="734"/>
        <v>7036.33</v>
      </c>
      <c r="F1382" s="116">
        <f t="shared" si="735"/>
        <v>45585</v>
      </c>
      <c r="G1382" s="117">
        <f t="shared" si="739"/>
        <v>5.5994226220676957E-3</v>
      </c>
      <c r="H1382" s="118">
        <f t="shared" si="752"/>
        <v>45646</v>
      </c>
      <c r="I1382" s="118">
        <f t="shared" si="740"/>
        <v>45646</v>
      </c>
      <c r="J1382" s="119">
        <f t="shared" si="748"/>
        <v>22</v>
      </c>
      <c r="K1382" s="119">
        <f t="shared" si="737"/>
        <v>3</v>
      </c>
      <c r="L1382" s="8">
        <f t="shared" si="749"/>
        <v>1.0007617099999999</v>
      </c>
      <c r="M1382" s="120">
        <f t="shared" si="736"/>
        <v>1.00439962</v>
      </c>
      <c r="N1382" s="120">
        <f t="shared" si="757"/>
        <v>1.2761939852141597</v>
      </c>
      <c r="O1382" s="113">
        <f t="shared" si="733"/>
        <v>1.27716607</v>
      </c>
      <c r="P1382" s="113">
        <f t="shared" si="741"/>
        <v>0</v>
      </c>
      <c r="Q1382" s="167">
        <f t="shared" si="753"/>
        <v>0</v>
      </c>
      <c r="R1382" s="168">
        <f t="shared" si="750"/>
        <v>0</v>
      </c>
      <c r="S1382" s="113">
        <f t="shared" si="742"/>
        <v>0</v>
      </c>
      <c r="T1382" s="123">
        <f t="shared" si="751"/>
        <v>9.4700000000000006E-2</v>
      </c>
      <c r="U1382" s="121">
        <f t="shared" si="758"/>
        <v>89</v>
      </c>
      <c r="V1382" s="121">
        <v>252</v>
      </c>
      <c r="W1382" s="120">
        <f t="shared" si="743"/>
        <v>1.0324714180000001</v>
      </c>
      <c r="X1382" s="113">
        <f t="shared" si="744"/>
        <v>0</v>
      </c>
      <c r="Y1382" s="113">
        <f t="shared" si="745"/>
        <v>0</v>
      </c>
      <c r="Z1382" s="126" t="str">
        <f t="shared" si="754"/>
        <v>A+J=</v>
      </c>
      <c r="AA1382" s="118">
        <f t="shared" si="755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46"/>
        <v>45620</v>
      </c>
      <c r="B1383" s="113">
        <f t="shared" si="738"/>
        <v>0</v>
      </c>
      <c r="C1383" s="183">
        <f t="shared" si="756"/>
        <v>6.0977534133144218E-9</v>
      </c>
      <c r="D1383" s="114">
        <f t="shared" si="747"/>
        <v>6997.15</v>
      </c>
      <c r="E1383" s="115">
        <f t="shared" si="734"/>
        <v>7036.33</v>
      </c>
      <c r="F1383" s="116">
        <f t="shared" si="735"/>
        <v>45585</v>
      </c>
      <c r="G1383" s="117">
        <f t="shared" si="739"/>
        <v>5.5994226220676957E-3</v>
      </c>
      <c r="H1383" s="118">
        <f t="shared" si="752"/>
        <v>45646</v>
      </c>
      <c r="I1383" s="118">
        <f t="shared" si="740"/>
        <v>45646</v>
      </c>
      <c r="J1383" s="119">
        <f t="shared" si="748"/>
        <v>22</v>
      </c>
      <c r="K1383" s="119">
        <f t="shared" si="737"/>
        <v>3</v>
      </c>
      <c r="L1383" s="8">
        <f t="shared" si="749"/>
        <v>1.0007617099999999</v>
      </c>
      <c r="M1383" s="120">
        <f t="shared" si="736"/>
        <v>1.00439962</v>
      </c>
      <c r="N1383" s="120">
        <f t="shared" si="757"/>
        <v>1.2761939852141597</v>
      </c>
      <c r="O1383" s="113">
        <f t="shared" si="733"/>
        <v>1.27716607</v>
      </c>
      <c r="P1383" s="113">
        <f t="shared" si="741"/>
        <v>0</v>
      </c>
      <c r="Q1383" s="167">
        <f t="shared" si="753"/>
        <v>0</v>
      </c>
      <c r="R1383" s="168">
        <f t="shared" si="750"/>
        <v>0</v>
      </c>
      <c r="S1383" s="113">
        <f t="shared" si="742"/>
        <v>0</v>
      </c>
      <c r="T1383" s="123">
        <f t="shared" si="751"/>
        <v>9.4700000000000006E-2</v>
      </c>
      <c r="U1383" s="121">
        <f t="shared" si="758"/>
        <v>89</v>
      </c>
      <c r="V1383" s="121">
        <v>252</v>
      </c>
      <c r="W1383" s="120">
        <f t="shared" si="743"/>
        <v>1.0324714180000001</v>
      </c>
      <c r="X1383" s="113">
        <f t="shared" si="744"/>
        <v>0</v>
      </c>
      <c r="Y1383" s="113">
        <f t="shared" si="745"/>
        <v>0</v>
      </c>
      <c r="Z1383" s="126" t="str">
        <f t="shared" si="754"/>
        <v>A+J=</v>
      </c>
      <c r="AA1383" s="118">
        <f t="shared" si="755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46"/>
        <v>45621</v>
      </c>
      <c r="B1384" s="113">
        <f t="shared" si="738"/>
        <v>0</v>
      </c>
      <c r="C1384" s="183">
        <f t="shared" si="756"/>
        <v>6.0977534133144218E-9</v>
      </c>
      <c r="D1384" s="114">
        <f t="shared" si="747"/>
        <v>6997.15</v>
      </c>
      <c r="E1384" s="115">
        <f t="shared" si="734"/>
        <v>7036.33</v>
      </c>
      <c r="F1384" s="116">
        <f t="shared" si="735"/>
        <v>45585</v>
      </c>
      <c r="G1384" s="117">
        <f t="shared" si="739"/>
        <v>5.5994226220676957E-3</v>
      </c>
      <c r="H1384" s="118">
        <f t="shared" si="752"/>
        <v>45646</v>
      </c>
      <c r="I1384" s="118">
        <f t="shared" si="740"/>
        <v>45646</v>
      </c>
      <c r="J1384" s="119">
        <f t="shared" si="748"/>
        <v>22</v>
      </c>
      <c r="K1384" s="119">
        <f t="shared" si="737"/>
        <v>3</v>
      </c>
      <c r="L1384" s="8">
        <f t="shared" si="749"/>
        <v>1.0007617099999999</v>
      </c>
      <c r="M1384" s="120">
        <f t="shared" si="736"/>
        <v>1.00439962</v>
      </c>
      <c r="N1384" s="120">
        <f t="shared" si="757"/>
        <v>1.2761939852141597</v>
      </c>
      <c r="O1384" s="113">
        <f t="shared" si="733"/>
        <v>1.27716607</v>
      </c>
      <c r="P1384" s="113">
        <f t="shared" si="741"/>
        <v>0</v>
      </c>
      <c r="Q1384" s="167">
        <f t="shared" si="753"/>
        <v>0</v>
      </c>
      <c r="R1384" s="168">
        <f t="shared" si="750"/>
        <v>0</v>
      </c>
      <c r="S1384" s="113">
        <f t="shared" si="742"/>
        <v>0</v>
      </c>
      <c r="T1384" s="123">
        <f t="shared" si="751"/>
        <v>9.4700000000000006E-2</v>
      </c>
      <c r="U1384" s="121">
        <f t="shared" si="758"/>
        <v>89</v>
      </c>
      <c r="V1384" s="121">
        <v>252</v>
      </c>
      <c r="W1384" s="120">
        <f t="shared" si="743"/>
        <v>1.0324714180000001</v>
      </c>
      <c r="X1384" s="113">
        <f t="shared" si="744"/>
        <v>0</v>
      </c>
      <c r="Y1384" s="113">
        <f t="shared" si="745"/>
        <v>0</v>
      </c>
      <c r="Z1384" s="126" t="str">
        <f t="shared" si="754"/>
        <v>A+J=</v>
      </c>
      <c r="AA1384" s="118">
        <f t="shared" si="755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46"/>
        <v>45622</v>
      </c>
      <c r="B1385" s="113">
        <f t="shared" si="738"/>
        <v>0</v>
      </c>
      <c r="C1385" s="183">
        <f t="shared" si="756"/>
        <v>6.0977534133144218E-9</v>
      </c>
      <c r="D1385" s="114">
        <f t="shared" si="747"/>
        <v>6997.15</v>
      </c>
      <c r="E1385" s="115">
        <f t="shared" si="734"/>
        <v>7036.33</v>
      </c>
      <c r="F1385" s="116">
        <f t="shared" si="735"/>
        <v>45585</v>
      </c>
      <c r="G1385" s="117">
        <f t="shared" si="739"/>
        <v>5.5994226220676957E-3</v>
      </c>
      <c r="H1385" s="118">
        <f t="shared" si="752"/>
        <v>45646</v>
      </c>
      <c r="I1385" s="118">
        <f t="shared" si="740"/>
        <v>45646</v>
      </c>
      <c r="J1385" s="119">
        <f t="shared" si="748"/>
        <v>22</v>
      </c>
      <c r="K1385" s="119">
        <f t="shared" si="737"/>
        <v>4</v>
      </c>
      <c r="L1385" s="8">
        <f t="shared" si="749"/>
        <v>1.0010157500000001</v>
      </c>
      <c r="M1385" s="120">
        <f t="shared" si="736"/>
        <v>1.00439962</v>
      </c>
      <c r="N1385" s="120">
        <f t="shared" si="757"/>
        <v>1.2761939852141597</v>
      </c>
      <c r="O1385" s="113">
        <f t="shared" ref="O1385:O1442" si="759">TRUNC(TRUNC((L1385*N1385),15),8)</f>
        <v>1.2774902699999999</v>
      </c>
      <c r="P1385" s="113">
        <f t="shared" si="741"/>
        <v>0</v>
      </c>
      <c r="Q1385" s="167">
        <f t="shared" si="753"/>
        <v>0</v>
      </c>
      <c r="R1385" s="168">
        <f t="shared" si="750"/>
        <v>0</v>
      </c>
      <c r="S1385" s="113">
        <f t="shared" si="742"/>
        <v>0</v>
      </c>
      <c r="T1385" s="123">
        <f t="shared" si="751"/>
        <v>9.4700000000000006E-2</v>
      </c>
      <c r="U1385" s="121">
        <f t="shared" si="758"/>
        <v>90</v>
      </c>
      <c r="V1385" s="121">
        <v>252</v>
      </c>
      <c r="W1385" s="120">
        <f t="shared" si="743"/>
        <v>1.0328421919999999</v>
      </c>
      <c r="X1385" s="113">
        <f t="shared" si="744"/>
        <v>0</v>
      </c>
      <c r="Y1385" s="113">
        <f t="shared" si="745"/>
        <v>0</v>
      </c>
      <c r="Z1385" s="126" t="str">
        <f t="shared" si="754"/>
        <v>A+J=</v>
      </c>
      <c r="AA1385" s="118">
        <f t="shared" si="755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46"/>
        <v>45623</v>
      </c>
      <c r="B1386" s="113">
        <f t="shared" si="738"/>
        <v>0</v>
      </c>
      <c r="C1386" s="183">
        <f t="shared" si="756"/>
        <v>6.0977534133144218E-9</v>
      </c>
      <c r="D1386" s="114">
        <f t="shared" si="747"/>
        <v>6997.15</v>
      </c>
      <c r="E1386" s="115">
        <f t="shared" ref="E1386:E1442" si="760">IF($K1386=1,VLOOKUP($A1385,$AO$10:$AS$131,4),E1385)</f>
        <v>7036.33</v>
      </c>
      <c r="F1386" s="116">
        <f t="shared" ref="F1386:F1442" si="761">IF($K1386=1,VLOOKUP($A1385,$AO$10:$AS$131,5),F1385)</f>
        <v>45585</v>
      </c>
      <c r="G1386" s="117">
        <f t="shared" si="739"/>
        <v>5.5994226220676957E-3</v>
      </c>
      <c r="H1386" s="118">
        <f t="shared" si="752"/>
        <v>45646</v>
      </c>
      <c r="I1386" s="118">
        <f t="shared" si="740"/>
        <v>45646</v>
      </c>
      <c r="J1386" s="119">
        <f t="shared" si="748"/>
        <v>22</v>
      </c>
      <c r="K1386" s="119">
        <f t="shared" si="737"/>
        <v>5</v>
      </c>
      <c r="L1386" s="8">
        <f t="shared" si="749"/>
        <v>1.0012698499999999</v>
      </c>
      <c r="M1386" s="120">
        <f t="shared" ref="M1386:M1442" si="762">IF(I1386&gt;I1385,L1385,M1385)</f>
        <v>1.00439962</v>
      </c>
      <c r="N1386" s="120">
        <f t="shared" si="757"/>
        <v>1.2761939852141597</v>
      </c>
      <c r="O1386" s="113">
        <f t="shared" si="759"/>
        <v>1.2778145599999999</v>
      </c>
      <c r="P1386" s="113">
        <f t="shared" si="741"/>
        <v>0</v>
      </c>
      <c r="Q1386" s="167">
        <f t="shared" si="753"/>
        <v>0</v>
      </c>
      <c r="R1386" s="168">
        <f t="shared" si="750"/>
        <v>0</v>
      </c>
      <c r="S1386" s="113">
        <f t="shared" si="742"/>
        <v>0</v>
      </c>
      <c r="T1386" s="123">
        <f t="shared" si="751"/>
        <v>9.4700000000000006E-2</v>
      </c>
      <c r="U1386" s="121">
        <f t="shared" si="758"/>
        <v>91</v>
      </c>
      <c r="V1386" s="121">
        <v>252</v>
      </c>
      <c r="W1386" s="120">
        <f t="shared" si="743"/>
        <v>1.0332131</v>
      </c>
      <c r="X1386" s="113">
        <f t="shared" si="744"/>
        <v>0</v>
      </c>
      <c r="Y1386" s="113">
        <f t="shared" si="745"/>
        <v>0</v>
      </c>
      <c r="Z1386" s="126" t="str">
        <f t="shared" si="754"/>
        <v>A+J=</v>
      </c>
      <c r="AA1386" s="118">
        <f t="shared" si="755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46"/>
        <v>45624</v>
      </c>
      <c r="B1387" s="113">
        <f t="shared" si="738"/>
        <v>0</v>
      </c>
      <c r="C1387" s="183">
        <f t="shared" si="756"/>
        <v>6.0977534133144218E-9</v>
      </c>
      <c r="D1387" s="114">
        <f t="shared" si="747"/>
        <v>6997.15</v>
      </c>
      <c r="E1387" s="115">
        <f t="shared" si="760"/>
        <v>7036.33</v>
      </c>
      <c r="F1387" s="116">
        <f t="shared" si="761"/>
        <v>45585</v>
      </c>
      <c r="G1387" s="117">
        <f t="shared" si="739"/>
        <v>5.5994226220676957E-3</v>
      </c>
      <c r="H1387" s="118">
        <f t="shared" si="752"/>
        <v>45646</v>
      </c>
      <c r="I1387" s="118">
        <f t="shared" si="740"/>
        <v>45646</v>
      </c>
      <c r="J1387" s="119">
        <f t="shared" si="748"/>
        <v>22</v>
      </c>
      <c r="K1387" s="119">
        <f t="shared" si="737"/>
        <v>6</v>
      </c>
      <c r="L1387" s="8">
        <f t="shared" si="749"/>
        <v>1.00152401</v>
      </c>
      <c r="M1387" s="120">
        <f t="shared" si="762"/>
        <v>1.00439962</v>
      </c>
      <c r="N1387" s="120">
        <f t="shared" si="757"/>
        <v>1.2761939852141597</v>
      </c>
      <c r="O1387" s="113">
        <f t="shared" si="759"/>
        <v>1.27813891</v>
      </c>
      <c r="P1387" s="113">
        <f t="shared" si="741"/>
        <v>0</v>
      </c>
      <c r="Q1387" s="167">
        <f t="shared" si="753"/>
        <v>0</v>
      </c>
      <c r="R1387" s="168">
        <f t="shared" si="750"/>
        <v>0</v>
      </c>
      <c r="S1387" s="113">
        <f t="shared" si="742"/>
        <v>0</v>
      </c>
      <c r="T1387" s="123">
        <f t="shared" si="751"/>
        <v>9.4700000000000006E-2</v>
      </c>
      <c r="U1387" s="121">
        <f t="shared" si="758"/>
        <v>92</v>
      </c>
      <c r="V1387" s="121">
        <v>252</v>
      </c>
      <c r="W1387" s="120">
        <f t="shared" si="743"/>
        <v>1.0335841400000001</v>
      </c>
      <c r="X1387" s="113">
        <f t="shared" si="744"/>
        <v>0</v>
      </c>
      <c r="Y1387" s="113">
        <f t="shared" si="745"/>
        <v>0</v>
      </c>
      <c r="Z1387" s="126" t="str">
        <f t="shared" si="754"/>
        <v>A+J=</v>
      </c>
      <c r="AA1387" s="118">
        <f t="shared" si="755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46"/>
        <v>45625</v>
      </c>
      <c r="B1388" s="113">
        <f t="shared" si="738"/>
        <v>0</v>
      </c>
      <c r="C1388" s="183">
        <f t="shared" si="756"/>
        <v>6.0977534133144218E-9</v>
      </c>
      <c r="D1388" s="114">
        <f t="shared" si="747"/>
        <v>6997.15</v>
      </c>
      <c r="E1388" s="115">
        <f t="shared" si="760"/>
        <v>7036.33</v>
      </c>
      <c r="F1388" s="116">
        <f t="shared" si="761"/>
        <v>45585</v>
      </c>
      <c r="G1388" s="117">
        <f t="shared" si="739"/>
        <v>5.5994226220676957E-3</v>
      </c>
      <c r="H1388" s="118">
        <f t="shared" si="752"/>
        <v>45646</v>
      </c>
      <c r="I1388" s="118">
        <f t="shared" si="740"/>
        <v>45646</v>
      </c>
      <c r="J1388" s="119">
        <f t="shared" si="748"/>
        <v>22</v>
      </c>
      <c r="K1388" s="119">
        <f t="shared" si="737"/>
        <v>7</v>
      </c>
      <c r="L1388" s="8">
        <f t="shared" si="749"/>
        <v>1.0017782399999999</v>
      </c>
      <c r="M1388" s="120">
        <f t="shared" si="762"/>
        <v>1.00439962</v>
      </c>
      <c r="N1388" s="120">
        <f t="shared" si="757"/>
        <v>1.2761939852141597</v>
      </c>
      <c r="O1388" s="113">
        <f t="shared" si="759"/>
        <v>1.2784633599999999</v>
      </c>
      <c r="P1388" s="113">
        <f t="shared" si="741"/>
        <v>0</v>
      </c>
      <c r="Q1388" s="167">
        <f t="shared" si="753"/>
        <v>0</v>
      </c>
      <c r="R1388" s="168">
        <f t="shared" si="750"/>
        <v>0</v>
      </c>
      <c r="S1388" s="113">
        <f t="shared" si="742"/>
        <v>0</v>
      </c>
      <c r="T1388" s="123">
        <f t="shared" si="751"/>
        <v>9.4700000000000006E-2</v>
      </c>
      <c r="U1388" s="121">
        <f t="shared" si="758"/>
        <v>93</v>
      </c>
      <c r="V1388" s="121">
        <v>252</v>
      </c>
      <c r="W1388" s="120">
        <f t="shared" si="743"/>
        <v>1.033955314</v>
      </c>
      <c r="X1388" s="113">
        <f t="shared" si="744"/>
        <v>0</v>
      </c>
      <c r="Y1388" s="113">
        <f t="shared" si="745"/>
        <v>0</v>
      </c>
      <c r="Z1388" s="126" t="str">
        <f t="shared" si="754"/>
        <v>A+J=</v>
      </c>
      <c r="AA1388" s="118">
        <f t="shared" si="755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46"/>
        <v>45626</v>
      </c>
      <c r="B1389" s="113">
        <f t="shared" si="738"/>
        <v>0</v>
      </c>
      <c r="C1389" s="183">
        <f t="shared" si="756"/>
        <v>6.0977534133144218E-9</v>
      </c>
      <c r="D1389" s="114">
        <f t="shared" si="747"/>
        <v>6997.15</v>
      </c>
      <c r="E1389" s="115">
        <f t="shared" si="760"/>
        <v>7036.33</v>
      </c>
      <c r="F1389" s="116">
        <f t="shared" si="761"/>
        <v>45585</v>
      </c>
      <c r="G1389" s="117">
        <f t="shared" si="739"/>
        <v>5.5994226220676957E-3</v>
      </c>
      <c r="H1389" s="118">
        <f t="shared" si="752"/>
        <v>45646</v>
      </c>
      <c r="I1389" s="118">
        <f t="shared" si="740"/>
        <v>45646</v>
      </c>
      <c r="J1389" s="119">
        <f t="shared" si="748"/>
        <v>22</v>
      </c>
      <c r="K1389" s="119">
        <f t="shared" si="737"/>
        <v>8</v>
      </c>
      <c r="L1389" s="8">
        <f t="shared" si="749"/>
        <v>1.0020325299999999</v>
      </c>
      <c r="M1389" s="120">
        <f t="shared" si="762"/>
        <v>1.00439962</v>
      </c>
      <c r="N1389" s="120">
        <f t="shared" si="757"/>
        <v>1.2761939852141597</v>
      </c>
      <c r="O1389" s="113">
        <f t="shared" si="759"/>
        <v>1.2787878800000001</v>
      </c>
      <c r="P1389" s="113">
        <f t="shared" si="741"/>
        <v>0</v>
      </c>
      <c r="Q1389" s="167">
        <f t="shared" si="753"/>
        <v>0</v>
      </c>
      <c r="R1389" s="168">
        <f t="shared" si="750"/>
        <v>0</v>
      </c>
      <c r="S1389" s="113">
        <f t="shared" si="742"/>
        <v>0</v>
      </c>
      <c r="T1389" s="123">
        <f t="shared" si="751"/>
        <v>9.4700000000000006E-2</v>
      </c>
      <c r="U1389" s="121">
        <f t="shared" si="758"/>
        <v>94</v>
      </c>
      <c r="V1389" s="121">
        <v>252</v>
      </c>
      <c r="W1389" s="120">
        <f t="shared" si="743"/>
        <v>1.034326622</v>
      </c>
      <c r="X1389" s="113">
        <f t="shared" si="744"/>
        <v>0</v>
      </c>
      <c r="Y1389" s="113">
        <f t="shared" si="745"/>
        <v>0</v>
      </c>
      <c r="Z1389" s="126" t="str">
        <f t="shared" si="754"/>
        <v>A+J=</v>
      </c>
      <c r="AA1389" s="118">
        <f t="shared" si="755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46"/>
        <v>45627</v>
      </c>
      <c r="B1390" s="113">
        <f t="shared" si="738"/>
        <v>0</v>
      </c>
      <c r="C1390" s="183">
        <f t="shared" si="756"/>
        <v>6.0977534133144218E-9</v>
      </c>
      <c r="D1390" s="114">
        <f t="shared" si="747"/>
        <v>6997.15</v>
      </c>
      <c r="E1390" s="115">
        <f t="shared" si="760"/>
        <v>7036.33</v>
      </c>
      <c r="F1390" s="116">
        <f t="shared" si="761"/>
        <v>45585</v>
      </c>
      <c r="G1390" s="117">
        <f t="shared" si="739"/>
        <v>5.5994226220676957E-3</v>
      </c>
      <c r="H1390" s="118">
        <f t="shared" si="752"/>
        <v>45646</v>
      </c>
      <c r="I1390" s="118">
        <f t="shared" si="740"/>
        <v>45646</v>
      </c>
      <c r="J1390" s="119">
        <f t="shared" si="748"/>
        <v>22</v>
      </c>
      <c r="K1390" s="119">
        <f t="shared" ref="K1390:K1442" si="763">(J1390-(NETWORKDAYS(A1390,I1390,AD$148:AD$502)-1))</f>
        <v>8</v>
      </c>
      <c r="L1390" s="8">
        <f t="shared" si="749"/>
        <v>1.0020325299999999</v>
      </c>
      <c r="M1390" s="120">
        <f t="shared" si="762"/>
        <v>1.00439962</v>
      </c>
      <c r="N1390" s="120">
        <f t="shared" si="757"/>
        <v>1.2761939852141597</v>
      </c>
      <c r="O1390" s="113">
        <f t="shared" si="759"/>
        <v>1.2787878800000001</v>
      </c>
      <c r="P1390" s="113">
        <f t="shared" si="741"/>
        <v>0</v>
      </c>
      <c r="Q1390" s="167">
        <f t="shared" si="753"/>
        <v>0</v>
      </c>
      <c r="R1390" s="168">
        <f t="shared" si="750"/>
        <v>0</v>
      </c>
      <c r="S1390" s="113">
        <f t="shared" si="742"/>
        <v>0</v>
      </c>
      <c r="T1390" s="123">
        <f t="shared" si="751"/>
        <v>9.4700000000000006E-2</v>
      </c>
      <c r="U1390" s="121">
        <f t="shared" si="758"/>
        <v>94</v>
      </c>
      <c r="V1390" s="121">
        <v>252</v>
      </c>
      <c r="W1390" s="120">
        <f t="shared" si="743"/>
        <v>1.034326622</v>
      </c>
      <c r="X1390" s="113">
        <f t="shared" si="744"/>
        <v>0</v>
      </c>
      <c r="Y1390" s="113">
        <f t="shared" si="745"/>
        <v>0</v>
      </c>
      <c r="Z1390" s="126" t="str">
        <f t="shared" si="754"/>
        <v>A+J=</v>
      </c>
      <c r="AA1390" s="118">
        <f t="shared" si="755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46"/>
        <v>45628</v>
      </c>
      <c r="B1391" s="113">
        <f t="shared" si="738"/>
        <v>0</v>
      </c>
      <c r="C1391" s="183">
        <f t="shared" si="756"/>
        <v>6.0977534133144218E-9</v>
      </c>
      <c r="D1391" s="114">
        <f t="shared" si="747"/>
        <v>6997.15</v>
      </c>
      <c r="E1391" s="115">
        <f t="shared" si="760"/>
        <v>7036.33</v>
      </c>
      <c r="F1391" s="116">
        <f t="shared" si="761"/>
        <v>45585</v>
      </c>
      <c r="G1391" s="117">
        <f t="shared" si="739"/>
        <v>5.5994226220676957E-3</v>
      </c>
      <c r="H1391" s="118">
        <f t="shared" si="752"/>
        <v>45646</v>
      </c>
      <c r="I1391" s="118">
        <f t="shared" si="740"/>
        <v>45646</v>
      </c>
      <c r="J1391" s="119">
        <f t="shared" si="748"/>
        <v>22</v>
      </c>
      <c r="K1391" s="119">
        <f t="shared" si="763"/>
        <v>8</v>
      </c>
      <c r="L1391" s="8">
        <f t="shared" si="749"/>
        <v>1.0020325299999999</v>
      </c>
      <c r="M1391" s="120">
        <f t="shared" si="762"/>
        <v>1.00439962</v>
      </c>
      <c r="N1391" s="120">
        <f t="shared" si="757"/>
        <v>1.2761939852141597</v>
      </c>
      <c r="O1391" s="113">
        <f t="shared" si="759"/>
        <v>1.2787878800000001</v>
      </c>
      <c r="P1391" s="113">
        <f t="shared" si="741"/>
        <v>0</v>
      </c>
      <c r="Q1391" s="167">
        <f t="shared" si="753"/>
        <v>0</v>
      </c>
      <c r="R1391" s="168">
        <f t="shared" si="750"/>
        <v>0</v>
      </c>
      <c r="S1391" s="113">
        <f t="shared" si="742"/>
        <v>0</v>
      </c>
      <c r="T1391" s="123">
        <f t="shared" si="751"/>
        <v>9.4700000000000006E-2</v>
      </c>
      <c r="U1391" s="121">
        <f t="shared" si="758"/>
        <v>94</v>
      </c>
      <c r="V1391" s="121">
        <v>252</v>
      </c>
      <c r="W1391" s="120">
        <f t="shared" si="743"/>
        <v>1.034326622</v>
      </c>
      <c r="X1391" s="113">
        <f t="shared" si="744"/>
        <v>0</v>
      </c>
      <c r="Y1391" s="113">
        <f t="shared" si="745"/>
        <v>0</v>
      </c>
      <c r="Z1391" s="126" t="str">
        <f t="shared" si="754"/>
        <v>A+J=</v>
      </c>
      <c r="AA1391" s="118">
        <f t="shared" si="755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46"/>
        <v>45629</v>
      </c>
      <c r="B1392" s="113">
        <f t="shared" si="738"/>
        <v>0</v>
      </c>
      <c r="C1392" s="183">
        <f t="shared" si="756"/>
        <v>6.0977534133144218E-9</v>
      </c>
      <c r="D1392" s="114">
        <f t="shared" si="747"/>
        <v>6997.15</v>
      </c>
      <c r="E1392" s="115">
        <f t="shared" si="760"/>
        <v>7036.33</v>
      </c>
      <c r="F1392" s="116">
        <f t="shared" si="761"/>
        <v>45585</v>
      </c>
      <c r="G1392" s="117">
        <f t="shared" si="739"/>
        <v>5.5994226220676957E-3</v>
      </c>
      <c r="H1392" s="118">
        <f t="shared" si="752"/>
        <v>45646</v>
      </c>
      <c r="I1392" s="118">
        <f t="shared" si="740"/>
        <v>45646</v>
      </c>
      <c r="J1392" s="119">
        <f t="shared" si="748"/>
        <v>22</v>
      </c>
      <c r="K1392" s="119">
        <f t="shared" si="763"/>
        <v>9</v>
      </c>
      <c r="L1392" s="8">
        <f t="shared" si="749"/>
        <v>1.0022868899999999</v>
      </c>
      <c r="M1392" s="120">
        <f t="shared" si="762"/>
        <v>1.00439962</v>
      </c>
      <c r="N1392" s="120">
        <f t="shared" si="757"/>
        <v>1.2761939852141597</v>
      </c>
      <c r="O1392" s="113">
        <f t="shared" si="759"/>
        <v>1.2791125000000001</v>
      </c>
      <c r="P1392" s="113">
        <f t="shared" si="741"/>
        <v>0</v>
      </c>
      <c r="Q1392" s="167">
        <f t="shared" si="753"/>
        <v>0</v>
      </c>
      <c r="R1392" s="168">
        <f t="shared" si="750"/>
        <v>0</v>
      </c>
      <c r="S1392" s="113">
        <f t="shared" si="742"/>
        <v>0</v>
      </c>
      <c r="T1392" s="123">
        <f t="shared" si="751"/>
        <v>9.4700000000000006E-2</v>
      </c>
      <c r="U1392" s="121">
        <f t="shared" si="758"/>
        <v>95</v>
      </c>
      <c r="V1392" s="121">
        <v>252</v>
      </c>
      <c r="W1392" s="120">
        <f t="shared" si="743"/>
        <v>1.0346980619999999</v>
      </c>
      <c r="X1392" s="113">
        <f t="shared" si="744"/>
        <v>0</v>
      </c>
      <c r="Y1392" s="113">
        <f t="shared" si="745"/>
        <v>0</v>
      </c>
      <c r="Z1392" s="126" t="str">
        <f t="shared" si="754"/>
        <v>A+J=</v>
      </c>
      <c r="AA1392" s="118">
        <f t="shared" si="755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46"/>
        <v>45630</v>
      </c>
      <c r="B1393" s="113">
        <f t="shared" si="738"/>
        <v>0</v>
      </c>
      <c r="C1393" s="183">
        <f t="shared" si="756"/>
        <v>6.0977534133144218E-9</v>
      </c>
      <c r="D1393" s="114">
        <f t="shared" si="747"/>
        <v>6997.15</v>
      </c>
      <c r="E1393" s="115">
        <f t="shared" si="760"/>
        <v>7036.33</v>
      </c>
      <c r="F1393" s="116">
        <f t="shared" si="761"/>
        <v>45585</v>
      </c>
      <c r="G1393" s="117">
        <f t="shared" si="739"/>
        <v>5.5994226220676957E-3</v>
      </c>
      <c r="H1393" s="118">
        <f t="shared" si="752"/>
        <v>45646</v>
      </c>
      <c r="I1393" s="118">
        <f t="shared" si="740"/>
        <v>45646</v>
      </c>
      <c r="J1393" s="119">
        <f t="shared" si="748"/>
        <v>22</v>
      </c>
      <c r="K1393" s="119">
        <f t="shared" si="763"/>
        <v>10</v>
      </c>
      <c r="L1393" s="8">
        <f t="shared" si="749"/>
        <v>1.00254131</v>
      </c>
      <c r="M1393" s="120">
        <f t="shared" si="762"/>
        <v>1.00439962</v>
      </c>
      <c r="N1393" s="120">
        <f t="shared" si="757"/>
        <v>1.2761939852141597</v>
      </c>
      <c r="O1393" s="113">
        <f t="shared" si="759"/>
        <v>1.27943718</v>
      </c>
      <c r="P1393" s="113">
        <f t="shared" si="741"/>
        <v>0</v>
      </c>
      <c r="Q1393" s="167">
        <f t="shared" si="753"/>
        <v>0</v>
      </c>
      <c r="R1393" s="168">
        <f t="shared" si="750"/>
        <v>0</v>
      </c>
      <c r="S1393" s="113">
        <f t="shared" si="742"/>
        <v>0</v>
      </c>
      <c r="T1393" s="123">
        <f t="shared" si="751"/>
        <v>9.4700000000000006E-2</v>
      </c>
      <c r="U1393" s="121">
        <f t="shared" si="758"/>
        <v>96</v>
      </c>
      <c r="V1393" s="121">
        <v>252</v>
      </c>
      <c r="W1393" s="120">
        <f t="shared" si="743"/>
        <v>1.035069636</v>
      </c>
      <c r="X1393" s="113">
        <f t="shared" si="744"/>
        <v>0</v>
      </c>
      <c r="Y1393" s="113">
        <f t="shared" si="745"/>
        <v>0</v>
      </c>
      <c r="Z1393" s="126" t="str">
        <f t="shared" si="754"/>
        <v>A+J=</v>
      </c>
      <c r="AA1393" s="118">
        <f t="shared" si="755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46"/>
        <v>45631</v>
      </c>
      <c r="B1394" s="113">
        <f t="shared" si="738"/>
        <v>0</v>
      </c>
      <c r="C1394" s="183">
        <f t="shared" si="756"/>
        <v>6.0977534133144218E-9</v>
      </c>
      <c r="D1394" s="114">
        <f t="shared" si="747"/>
        <v>6997.15</v>
      </c>
      <c r="E1394" s="115">
        <f t="shared" si="760"/>
        <v>7036.33</v>
      </c>
      <c r="F1394" s="116">
        <f t="shared" si="761"/>
        <v>45585</v>
      </c>
      <c r="G1394" s="117">
        <f t="shared" si="739"/>
        <v>5.5994226220676957E-3</v>
      </c>
      <c r="H1394" s="118">
        <f t="shared" si="752"/>
        <v>45646</v>
      </c>
      <c r="I1394" s="118">
        <f t="shared" si="740"/>
        <v>45646</v>
      </c>
      <c r="J1394" s="119">
        <f t="shared" si="748"/>
        <v>22</v>
      </c>
      <c r="K1394" s="119">
        <f t="shared" si="763"/>
        <v>11</v>
      </c>
      <c r="L1394" s="8">
        <f t="shared" si="749"/>
        <v>1.0027957999999999</v>
      </c>
      <c r="M1394" s="120">
        <f t="shared" si="762"/>
        <v>1.00439962</v>
      </c>
      <c r="N1394" s="120">
        <f t="shared" si="757"/>
        <v>1.2761939852141597</v>
      </c>
      <c r="O1394" s="113">
        <f t="shared" si="759"/>
        <v>1.2797619600000001</v>
      </c>
      <c r="P1394" s="113">
        <f t="shared" si="741"/>
        <v>0</v>
      </c>
      <c r="Q1394" s="167">
        <f t="shared" si="753"/>
        <v>0</v>
      </c>
      <c r="R1394" s="168">
        <f t="shared" si="750"/>
        <v>0</v>
      </c>
      <c r="S1394" s="113">
        <f t="shared" si="742"/>
        <v>0</v>
      </c>
      <c r="T1394" s="123">
        <f t="shared" si="751"/>
        <v>9.4700000000000006E-2</v>
      </c>
      <c r="U1394" s="121">
        <f t="shared" si="758"/>
        <v>97</v>
      </c>
      <c r="V1394" s="121">
        <v>252</v>
      </c>
      <c r="W1394" s="120">
        <f t="shared" si="743"/>
        <v>1.0354413440000001</v>
      </c>
      <c r="X1394" s="113">
        <f t="shared" si="744"/>
        <v>0</v>
      </c>
      <c r="Y1394" s="113">
        <f t="shared" si="745"/>
        <v>0</v>
      </c>
      <c r="Z1394" s="126" t="str">
        <f t="shared" si="754"/>
        <v>A+J=</v>
      </c>
      <c r="AA1394" s="118">
        <f t="shared" si="755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46"/>
        <v>45632</v>
      </c>
      <c r="B1395" s="113">
        <f t="shared" si="738"/>
        <v>0</v>
      </c>
      <c r="C1395" s="183">
        <f t="shared" si="756"/>
        <v>6.0977534133144218E-9</v>
      </c>
      <c r="D1395" s="114">
        <f t="shared" si="747"/>
        <v>6997.15</v>
      </c>
      <c r="E1395" s="115">
        <f t="shared" si="760"/>
        <v>7036.33</v>
      </c>
      <c r="F1395" s="116">
        <f t="shared" si="761"/>
        <v>45585</v>
      </c>
      <c r="G1395" s="117">
        <f t="shared" si="739"/>
        <v>5.5994226220676957E-3</v>
      </c>
      <c r="H1395" s="118">
        <f t="shared" si="752"/>
        <v>45646</v>
      </c>
      <c r="I1395" s="118">
        <f t="shared" si="740"/>
        <v>45646</v>
      </c>
      <c r="J1395" s="119">
        <f t="shared" si="748"/>
        <v>22</v>
      </c>
      <c r="K1395" s="119">
        <f t="shared" si="763"/>
        <v>12</v>
      </c>
      <c r="L1395" s="8">
        <f t="shared" si="749"/>
        <v>1.0030503500000001</v>
      </c>
      <c r="M1395" s="120">
        <f t="shared" si="762"/>
        <v>1.00439962</v>
      </c>
      <c r="N1395" s="120">
        <f t="shared" si="757"/>
        <v>1.2761939852141597</v>
      </c>
      <c r="O1395" s="113">
        <f t="shared" si="759"/>
        <v>1.28008682</v>
      </c>
      <c r="P1395" s="113">
        <f t="shared" si="741"/>
        <v>0</v>
      </c>
      <c r="Q1395" s="167">
        <f t="shared" si="753"/>
        <v>0</v>
      </c>
      <c r="R1395" s="168">
        <f t="shared" si="750"/>
        <v>0</v>
      </c>
      <c r="S1395" s="113">
        <f t="shared" si="742"/>
        <v>0</v>
      </c>
      <c r="T1395" s="123">
        <f t="shared" si="751"/>
        <v>9.4700000000000006E-2</v>
      </c>
      <c r="U1395" s="121">
        <f t="shared" si="758"/>
        <v>98</v>
      </c>
      <c r="V1395" s="121">
        <v>252</v>
      </c>
      <c r="W1395" s="120">
        <f t="shared" si="743"/>
        <v>1.0358131850000001</v>
      </c>
      <c r="X1395" s="113">
        <f t="shared" si="744"/>
        <v>0</v>
      </c>
      <c r="Y1395" s="113">
        <f t="shared" si="745"/>
        <v>0</v>
      </c>
      <c r="Z1395" s="126" t="str">
        <f t="shared" si="754"/>
        <v>A+J=</v>
      </c>
      <c r="AA1395" s="118">
        <f t="shared" si="755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46"/>
        <v>45633</v>
      </c>
      <c r="B1396" s="113">
        <f t="shared" si="738"/>
        <v>0</v>
      </c>
      <c r="C1396" s="183">
        <f t="shared" si="756"/>
        <v>6.0977534133144218E-9</v>
      </c>
      <c r="D1396" s="114">
        <f t="shared" si="747"/>
        <v>6997.15</v>
      </c>
      <c r="E1396" s="115">
        <f t="shared" si="760"/>
        <v>7036.33</v>
      </c>
      <c r="F1396" s="116">
        <f t="shared" si="761"/>
        <v>45585</v>
      </c>
      <c r="G1396" s="117">
        <f t="shared" si="739"/>
        <v>5.5994226220676957E-3</v>
      </c>
      <c r="H1396" s="118">
        <f t="shared" si="752"/>
        <v>45646</v>
      </c>
      <c r="I1396" s="118">
        <f t="shared" si="740"/>
        <v>45646</v>
      </c>
      <c r="J1396" s="119">
        <f t="shared" si="748"/>
        <v>22</v>
      </c>
      <c r="K1396" s="119">
        <f t="shared" si="763"/>
        <v>13</v>
      </c>
      <c r="L1396" s="8">
        <f t="shared" si="749"/>
        <v>1.0033049700000001</v>
      </c>
      <c r="M1396" s="120">
        <f t="shared" si="762"/>
        <v>1.00439962</v>
      </c>
      <c r="N1396" s="120">
        <f t="shared" si="757"/>
        <v>1.2761939852141597</v>
      </c>
      <c r="O1396" s="113">
        <f t="shared" si="759"/>
        <v>1.28041176</v>
      </c>
      <c r="P1396" s="113">
        <f t="shared" si="741"/>
        <v>0</v>
      </c>
      <c r="Q1396" s="167">
        <f t="shared" si="753"/>
        <v>0</v>
      </c>
      <c r="R1396" s="168">
        <f t="shared" si="750"/>
        <v>0</v>
      </c>
      <c r="S1396" s="113">
        <f t="shared" si="742"/>
        <v>0</v>
      </c>
      <c r="T1396" s="123">
        <f t="shared" si="751"/>
        <v>9.4700000000000006E-2</v>
      </c>
      <c r="U1396" s="121">
        <f t="shared" si="758"/>
        <v>99</v>
      </c>
      <c r="V1396" s="121">
        <v>252</v>
      </c>
      <c r="W1396" s="120">
        <f t="shared" si="743"/>
        <v>1.036185159</v>
      </c>
      <c r="X1396" s="113">
        <f t="shared" si="744"/>
        <v>0</v>
      </c>
      <c r="Y1396" s="113">
        <f t="shared" si="745"/>
        <v>0</v>
      </c>
      <c r="Z1396" s="126" t="str">
        <f t="shared" si="754"/>
        <v>A+J=</v>
      </c>
      <c r="AA1396" s="118">
        <f t="shared" si="755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46"/>
        <v>45634</v>
      </c>
      <c r="B1397" s="113">
        <f t="shared" si="738"/>
        <v>0</v>
      </c>
      <c r="C1397" s="183">
        <f t="shared" si="756"/>
        <v>6.0977534133144218E-9</v>
      </c>
      <c r="D1397" s="114">
        <f t="shared" si="747"/>
        <v>6997.15</v>
      </c>
      <c r="E1397" s="115">
        <f t="shared" si="760"/>
        <v>7036.33</v>
      </c>
      <c r="F1397" s="116">
        <f t="shared" si="761"/>
        <v>45585</v>
      </c>
      <c r="G1397" s="117">
        <f t="shared" si="739"/>
        <v>5.5994226220676957E-3</v>
      </c>
      <c r="H1397" s="118">
        <f t="shared" si="752"/>
        <v>45646</v>
      </c>
      <c r="I1397" s="118">
        <f t="shared" si="740"/>
        <v>45646</v>
      </c>
      <c r="J1397" s="119">
        <f t="shared" si="748"/>
        <v>22</v>
      </c>
      <c r="K1397" s="119">
        <f t="shared" si="763"/>
        <v>13</v>
      </c>
      <c r="L1397" s="8">
        <f t="shared" si="749"/>
        <v>1.0033049700000001</v>
      </c>
      <c r="M1397" s="120">
        <f t="shared" si="762"/>
        <v>1.00439962</v>
      </c>
      <c r="N1397" s="120">
        <f t="shared" si="757"/>
        <v>1.2761939852141597</v>
      </c>
      <c r="O1397" s="113">
        <f t="shared" si="759"/>
        <v>1.28041176</v>
      </c>
      <c r="P1397" s="113">
        <f t="shared" si="741"/>
        <v>0</v>
      </c>
      <c r="Q1397" s="167">
        <f t="shared" si="753"/>
        <v>0</v>
      </c>
      <c r="R1397" s="168">
        <f t="shared" si="750"/>
        <v>0</v>
      </c>
      <c r="S1397" s="113">
        <f t="shared" si="742"/>
        <v>0</v>
      </c>
      <c r="T1397" s="123">
        <f t="shared" si="751"/>
        <v>9.4700000000000006E-2</v>
      </c>
      <c r="U1397" s="121">
        <f t="shared" si="758"/>
        <v>99</v>
      </c>
      <c r="V1397" s="121">
        <v>252</v>
      </c>
      <c r="W1397" s="120">
        <f t="shared" si="743"/>
        <v>1.036185159</v>
      </c>
      <c r="X1397" s="113">
        <f t="shared" si="744"/>
        <v>0</v>
      </c>
      <c r="Y1397" s="113">
        <f t="shared" si="745"/>
        <v>0</v>
      </c>
      <c r="Z1397" s="126" t="str">
        <f t="shared" si="754"/>
        <v>A+J=</v>
      </c>
      <c r="AA1397" s="118">
        <f t="shared" si="755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46"/>
        <v>45635</v>
      </c>
      <c r="B1398" s="113">
        <f t="shared" si="738"/>
        <v>0</v>
      </c>
      <c r="C1398" s="183">
        <f t="shared" si="756"/>
        <v>6.0977534133144218E-9</v>
      </c>
      <c r="D1398" s="114">
        <f t="shared" si="747"/>
        <v>6997.15</v>
      </c>
      <c r="E1398" s="115">
        <f t="shared" si="760"/>
        <v>7036.33</v>
      </c>
      <c r="F1398" s="116">
        <f t="shared" si="761"/>
        <v>45585</v>
      </c>
      <c r="G1398" s="117">
        <f t="shared" si="739"/>
        <v>5.5994226220676957E-3</v>
      </c>
      <c r="H1398" s="118">
        <f t="shared" si="752"/>
        <v>45646</v>
      </c>
      <c r="I1398" s="118">
        <f t="shared" si="740"/>
        <v>45646</v>
      </c>
      <c r="J1398" s="119">
        <f t="shared" si="748"/>
        <v>22</v>
      </c>
      <c r="K1398" s="119">
        <f t="shared" si="763"/>
        <v>13</v>
      </c>
      <c r="L1398" s="8">
        <f t="shared" si="749"/>
        <v>1.0033049700000001</v>
      </c>
      <c r="M1398" s="120">
        <f t="shared" si="762"/>
        <v>1.00439962</v>
      </c>
      <c r="N1398" s="120">
        <f t="shared" si="757"/>
        <v>1.2761939852141597</v>
      </c>
      <c r="O1398" s="113">
        <f t="shared" si="759"/>
        <v>1.28041176</v>
      </c>
      <c r="P1398" s="113">
        <f t="shared" si="741"/>
        <v>0</v>
      </c>
      <c r="Q1398" s="167">
        <f t="shared" si="753"/>
        <v>0</v>
      </c>
      <c r="R1398" s="168">
        <f t="shared" si="750"/>
        <v>0</v>
      </c>
      <c r="S1398" s="113">
        <f t="shared" si="742"/>
        <v>0</v>
      </c>
      <c r="T1398" s="123">
        <f t="shared" si="751"/>
        <v>9.4700000000000006E-2</v>
      </c>
      <c r="U1398" s="121">
        <f t="shared" si="758"/>
        <v>99</v>
      </c>
      <c r="V1398" s="121">
        <v>252</v>
      </c>
      <c r="W1398" s="120">
        <f t="shared" si="743"/>
        <v>1.036185159</v>
      </c>
      <c r="X1398" s="113">
        <f t="shared" si="744"/>
        <v>0</v>
      </c>
      <c r="Y1398" s="113">
        <f t="shared" si="745"/>
        <v>0</v>
      </c>
      <c r="Z1398" s="126" t="str">
        <f t="shared" si="754"/>
        <v>A+J=</v>
      </c>
      <c r="AA1398" s="118">
        <f t="shared" si="755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46"/>
        <v>45636</v>
      </c>
      <c r="B1399" s="113">
        <f t="shared" si="738"/>
        <v>0</v>
      </c>
      <c r="C1399" s="183">
        <f t="shared" si="756"/>
        <v>6.0977534133144218E-9</v>
      </c>
      <c r="D1399" s="114">
        <f t="shared" si="747"/>
        <v>6997.15</v>
      </c>
      <c r="E1399" s="115">
        <f t="shared" si="760"/>
        <v>7036.33</v>
      </c>
      <c r="F1399" s="116">
        <f t="shared" si="761"/>
        <v>45585</v>
      </c>
      <c r="G1399" s="117">
        <f t="shared" si="739"/>
        <v>5.5994226220676957E-3</v>
      </c>
      <c r="H1399" s="118">
        <f t="shared" si="752"/>
        <v>45646</v>
      </c>
      <c r="I1399" s="118">
        <f t="shared" si="740"/>
        <v>45646</v>
      </c>
      <c r="J1399" s="119">
        <f t="shared" si="748"/>
        <v>22</v>
      </c>
      <c r="K1399" s="119">
        <f t="shared" si="763"/>
        <v>14</v>
      </c>
      <c r="L1399" s="8">
        <f t="shared" si="749"/>
        <v>1.0035596499999999</v>
      </c>
      <c r="M1399" s="120">
        <f t="shared" si="762"/>
        <v>1.00439962</v>
      </c>
      <c r="N1399" s="120">
        <f t="shared" si="757"/>
        <v>1.2761939852141597</v>
      </c>
      <c r="O1399" s="113">
        <f t="shared" si="759"/>
        <v>1.28073678</v>
      </c>
      <c r="P1399" s="113">
        <f t="shared" si="741"/>
        <v>0</v>
      </c>
      <c r="Q1399" s="167">
        <f t="shared" si="753"/>
        <v>0</v>
      </c>
      <c r="R1399" s="168">
        <f t="shared" si="750"/>
        <v>0</v>
      </c>
      <c r="S1399" s="113">
        <f t="shared" si="742"/>
        <v>0</v>
      </c>
      <c r="T1399" s="123">
        <f t="shared" si="751"/>
        <v>9.4700000000000006E-2</v>
      </c>
      <c r="U1399" s="121">
        <f t="shared" si="758"/>
        <v>100</v>
      </c>
      <c r="V1399" s="121">
        <v>252</v>
      </c>
      <c r="W1399" s="120">
        <f t="shared" si="743"/>
        <v>1.0365572670000001</v>
      </c>
      <c r="X1399" s="113">
        <f t="shared" si="744"/>
        <v>0</v>
      </c>
      <c r="Y1399" s="113">
        <f t="shared" si="745"/>
        <v>0</v>
      </c>
      <c r="Z1399" s="126" t="str">
        <f t="shared" si="754"/>
        <v>A+J=</v>
      </c>
      <c r="AA1399" s="118">
        <f t="shared" si="755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46"/>
        <v>45637</v>
      </c>
      <c r="B1400" s="113">
        <f t="shared" si="738"/>
        <v>0</v>
      </c>
      <c r="C1400" s="183">
        <f t="shared" si="756"/>
        <v>6.0977534133144218E-9</v>
      </c>
      <c r="D1400" s="114">
        <f t="shared" si="747"/>
        <v>6997.15</v>
      </c>
      <c r="E1400" s="115">
        <f t="shared" si="760"/>
        <v>7036.33</v>
      </c>
      <c r="F1400" s="116">
        <f t="shared" si="761"/>
        <v>45585</v>
      </c>
      <c r="G1400" s="117">
        <f t="shared" si="739"/>
        <v>5.5994226220676957E-3</v>
      </c>
      <c r="H1400" s="118">
        <f t="shared" si="752"/>
        <v>45646</v>
      </c>
      <c r="I1400" s="118">
        <f t="shared" si="740"/>
        <v>45646</v>
      </c>
      <c r="J1400" s="119">
        <f t="shared" si="748"/>
        <v>22</v>
      </c>
      <c r="K1400" s="119">
        <f t="shared" si="763"/>
        <v>15</v>
      </c>
      <c r="L1400" s="8">
        <f t="shared" si="749"/>
        <v>1.0038143900000001</v>
      </c>
      <c r="M1400" s="120">
        <f t="shared" si="762"/>
        <v>1.00439962</v>
      </c>
      <c r="N1400" s="120">
        <f t="shared" si="757"/>
        <v>1.2761939852141597</v>
      </c>
      <c r="O1400" s="113">
        <f t="shared" si="759"/>
        <v>1.28106188</v>
      </c>
      <c r="P1400" s="113">
        <f t="shared" si="741"/>
        <v>0</v>
      </c>
      <c r="Q1400" s="167">
        <f t="shared" si="753"/>
        <v>0</v>
      </c>
      <c r="R1400" s="168">
        <f t="shared" si="750"/>
        <v>0</v>
      </c>
      <c r="S1400" s="113">
        <f t="shared" si="742"/>
        <v>0</v>
      </c>
      <c r="T1400" s="123">
        <f t="shared" si="751"/>
        <v>9.4700000000000006E-2</v>
      </c>
      <c r="U1400" s="121">
        <f t="shared" si="758"/>
        <v>101</v>
      </c>
      <c r="V1400" s="121">
        <v>252</v>
      </c>
      <c r="W1400" s="120">
        <f t="shared" si="743"/>
        <v>1.0369295089999999</v>
      </c>
      <c r="X1400" s="113">
        <f t="shared" si="744"/>
        <v>0</v>
      </c>
      <c r="Y1400" s="113">
        <f t="shared" si="745"/>
        <v>0</v>
      </c>
      <c r="Z1400" s="126" t="str">
        <f t="shared" si="754"/>
        <v>A+J=</v>
      </c>
      <c r="AA1400" s="118">
        <f t="shared" si="755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46"/>
        <v>45638</v>
      </c>
      <c r="B1401" s="113">
        <f t="shared" si="738"/>
        <v>0</v>
      </c>
      <c r="C1401" s="183">
        <f t="shared" si="756"/>
        <v>6.0977534133144218E-9</v>
      </c>
      <c r="D1401" s="114">
        <f t="shared" si="747"/>
        <v>6997.15</v>
      </c>
      <c r="E1401" s="115">
        <f t="shared" si="760"/>
        <v>7036.33</v>
      </c>
      <c r="F1401" s="116">
        <f t="shared" si="761"/>
        <v>45585</v>
      </c>
      <c r="G1401" s="117">
        <f t="shared" si="739"/>
        <v>5.5994226220676957E-3</v>
      </c>
      <c r="H1401" s="118">
        <f t="shared" si="752"/>
        <v>45646</v>
      </c>
      <c r="I1401" s="118">
        <f t="shared" si="740"/>
        <v>45646</v>
      </c>
      <c r="J1401" s="119">
        <f t="shared" si="748"/>
        <v>22</v>
      </c>
      <c r="K1401" s="119">
        <f t="shared" si="763"/>
        <v>16</v>
      </c>
      <c r="L1401" s="8">
        <f t="shared" si="749"/>
        <v>1.0040692</v>
      </c>
      <c r="M1401" s="120">
        <f t="shared" si="762"/>
        <v>1.00439962</v>
      </c>
      <c r="N1401" s="120">
        <f t="shared" si="757"/>
        <v>1.2761939852141597</v>
      </c>
      <c r="O1401" s="113">
        <f t="shared" si="759"/>
        <v>1.2813870700000001</v>
      </c>
      <c r="P1401" s="113">
        <f t="shared" si="741"/>
        <v>0</v>
      </c>
      <c r="Q1401" s="167">
        <f t="shared" si="753"/>
        <v>0</v>
      </c>
      <c r="R1401" s="168">
        <f t="shared" si="750"/>
        <v>0</v>
      </c>
      <c r="S1401" s="113">
        <f t="shared" si="742"/>
        <v>0</v>
      </c>
      <c r="T1401" s="123">
        <f t="shared" si="751"/>
        <v>9.4700000000000006E-2</v>
      </c>
      <c r="U1401" s="121">
        <f t="shared" si="758"/>
        <v>102</v>
      </c>
      <c r="V1401" s="121">
        <v>252</v>
      </c>
      <c r="W1401" s="120">
        <f t="shared" si="743"/>
        <v>1.0373018839999999</v>
      </c>
      <c r="X1401" s="113">
        <f t="shared" si="744"/>
        <v>0</v>
      </c>
      <c r="Y1401" s="113">
        <f t="shared" si="745"/>
        <v>0</v>
      </c>
      <c r="Z1401" s="126" t="str">
        <f t="shared" si="754"/>
        <v>A+J=</v>
      </c>
      <c r="AA1401" s="118">
        <f t="shared" si="755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46"/>
        <v>45639</v>
      </c>
      <c r="B1402" s="113">
        <f t="shared" si="738"/>
        <v>0</v>
      </c>
      <c r="C1402" s="183">
        <f t="shared" si="756"/>
        <v>6.0977534133144218E-9</v>
      </c>
      <c r="D1402" s="114">
        <f t="shared" si="747"/>
        <v>6997.15</v>
      </c>
      <c r="E1402" s="115">
        <f t="shared" si="760"/>
        <v>7036.33</v>
      </c>
      <c r="F1402" s="116">
        <f t="shared" si="761"/>
        <v>45585</v>
      </c>
      <c r="G1402" s="117">
        <f t="shared" si="739"/>
        <v>5.5994226220676957E-3</v>
      </c>
      <c r="H1402" s="118">
        <f t="shared" si="752"/>
        <v>45646</v>
      </c>
      <c r="I1402" s="118">
        <f t="shared" si="740"/>
        <v>45646</v>
      </c>
      <c r="J1402" s="119">
        <f t="shared" si="748"/>
        <v>22</v>
      </c>
      <c r="K1402" s="119">
        <f t="shared" si="763"/>
        <v>17</v>
      </c>
      <c r="L1402" s="8">
        <f t="shared" si="749"/>
        <v>1.00432407</v>
      </c>
      <c r="M1402" s="120">
        <f t="shared" si="762"/>
        <v>1.00439962</v>
      </c>
      <c r="N1402" s="120">
        <f t="shared" si="757"/>
        <v>1.2761939852141597</v>
      </c>
      <c r="O1402" s="113">
        <f t="shared" si="759"/>
        <v>1.28171233</v>
      </c>
      <c r="P1402" s="113">
        <f t="shared" si="741"/>
        <v>0</v>
      </c>
      <c r="Q1402" s="167">
        <f t="shared" si="753"/>
        <v>0</v>
      </c>
      <c r="R1402" s="168">
        <f t="shared" si="750"/>
        <v>0</v>
      </c>
      <c r="S1402" s="113">
        <f t="shared" si="742"/>
        <v>0</v>
      </c>
      <c r="T1402" s="123">
        <f t="shared" si="751"/>
        <v>9.4700000000000006E-2</v>
      </c>
      <c r="U1402" s="121">
        <f t="shared" si="758"/>
        <v>103</v>
      </c>
      <c r="V1402" s="121">
        <v>252</v>
      </c>
      <c r="W1402" s="120">
        <f t="shared" si="743"/>
        <v>1.0376743930000001</v>
      </c>
      <c r="X1402" s="113">
        <f t="shared" si="744"/>
        <v>0</v>
      </c>
      <c r="Y1402" s="113">
        <f t="shared" si="745"/>
        <v>0</v>
      </c>
      <c r="Z1402" s="126" t="str">
        <f t="shared" si="754"/>
        <v>A+J=</v>
      </c>
      <c r="AA1402" s="118">
        <f t="shared" si="755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46"/>
        <v>45640</v>
      </c>
      <c r="B1403" s="113">
        <f t="shared" si="738"/>
        <v>0</v>
      </c>
      <c r="C1403" s="183">
        <f t="shared" si="756"/>
        <v>6.0977534133144218E-9</v>
      </c>
      <c r="D1403" s="114">
        <f t="shared" si="747"/>
        <v>6997.15</v>
      </c>
      <c r="E1403" s="115">
        <f t="shared" si="760"/>
        <v>7036.33</v>
      </c>
      <c r="F1403" s="116">
        <f t="shared" si="761"/>
        <v>45585</v>
      </c>
      <c r="G1403" s="117">
        <f t="shared" si="739"/>
        <v>5.5994226220676957E-3</v>
      </c>
      <c r="H1403" s="118">
        <f t="shared" si="752"/>
        <v>45646</v>
      </c>
      <c r="I1403" s="118">
        <f t="shared" si="740"/>
        <v>45646</v>
      </c>
      <c r="J1403" s="119">
        <f t="shared" si="748"/>
        <v>22</v>
      </c>
      <c r="K1403" s="119">
        <f t="shared" si="763"/>
        <v>18</v>
      </c>
      <c r="L1403" s="8">
        <f t="shared" si="749"/>
        <v>1.00457901</v>
      </c>
      <c r="M1403" s="120">
        <f t="shared" si="762"/>
        <v>1.00439962</v>
      </c>
      <c r="N1403" s="120">
        <f t="shared" si="757"/>
        <v>1.2761939852141597</v>
      </c>
      <c r="O1403" s="113">
        <f t="shared" si="759"/>
        <v>1.2820376899999999</v>
      </c>
      <c r="P1403" s="113">
        <f t="shared" si="741"/>
        <v>0</v>
      </c>
      <c r="Q1403" s="167">
        <f t="shared" si="753"/>
        <v>0</v>
      </c>
      <c r="R1403" s="168">
        <f t="shared" si="750"/>
        <v>0</v>
      </c>
      <c r="S1403" s="113">
        <f t="shared" si="742"/>
        <v>0</v>
      </c>
      <c r="T1403" s="123">
        <f t="shared" si="751"/>
        <v>9.4700000000000006E-2</v>
      </c>
      <c r="U1403" s="121">
        <f t="shared" si="758"/>
        <v>104</v>
      </c>
      <c r="V1403" s="121">
        <v>252</v>
      </c>
      <c r="W1403" s="120">
        <f t="shared" si="743"/>
        <v>1.038047036</v>
      </c>
      <c r="X1403" s="113">
        <f t="shared" si="744"/>
        <v>0</v>
      </c>
      <c r="Y1403" s="113">
        <f t="shared" si="745"/>
        <v>0</v>
      </c>
      <c r="Z1403" s="126" t="str">
        <f t="shared" si="754"/>
        <v>A+J=</v>
      </c>
      <c r="AA1403" s="118">
        <f t="shared" si="755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46"/>
        <v>45641</v>
      </c>
      <c r="B1404" s="113">
        <f t="shared" si="738"/>
        <v>0</v>
      </c>
      <c r="C1404" s="183">
        <f t="shared" si="756"/>
        <v>6.0977534133144218E-9</v>
      </c>
      <c r="D1404" s="114">
        <f t="shared" si="747"/>
        <v>6997.15</v>
      </c>
      <c r="E1404" s="115">
        <f t="shared" si="760"/>
        <v>7036.33</v>
      </c>
      <c r="F1404" s="116">
        <f t="shared" si="761"/>
        <v>45585</v>
      </c>
      <c r="G1404" s="117">
        <f t="shared" si="739"/>
        <v>5.5994226220676957E-3</v>
      </c>
      <c r="H1404" s="118">
        <f t="shared" si="752"/>
        <v>45646</v>
      </c>
      <c r="I1404" s="118">
        <f t="shared" si="740"/>
        <v>45646</v>
      </c>
      <c r="J1404" s="119">
        <f t="shared" si="748"/>
        <v>22</v>
      </c>
      <c r="K1404" s="119">
        <f t="shared" si="763"/>
        <v>18</v>
      </c>
      <c r="L1404" s="8">
        <f t="shared" si="749"/>
        <v>1.00457901</v>
      </c>
      <c r="M1404" s="120">
        <f t="shared" si="762"/>
        <v>1.00439962</v>
      </c>
      <c r="N1404" s="120">
        <f t="shared" si="757"/>
        <v>1.2761939852141597</v>
      </c>
      <c r="O1404" s="113">
        <f t="shared" si="759"/>
        <v>1.2820376899999999</v>
      </c>
      <c r="P1404" s="113">
        <f t="shared" si="741"/>
        <v>0</v>
      </c>
      <c r="Q1404" s="167">
        <f t="shared" si="753"/>
        <v>0</v>
      </c>
      <c r="R1404" s="168">
        <f t="shared" si="750"/>
        <v>0</v>
      </c>
      <c r="S1404" s="113">
        <f t="shared" si="742"/>
        <v>0</v>
      </c>
      <c r="T1404" s="123">
        <f t="shared" si="751"/>
        <v>9.4700000000000006E-2</v>
      </c>
      <c r="U1404" s="121">
        <f t="shared" si="758"/>
        <v>104</v>
      </c>
      <c r="V1404" s="121">
        <v>252</v>
      </c>
      <c r="W1404" s="120">
        <f t="shared" si="743"/>
        <v>1.038047036</v>
      </c>
      <c r="X1404" s="113">
        <f t="shared" si="744"/>
        <v>0</v>
      </c>
      <c r="Y1404" s="113">
        <f t="shared" si="745"/>
        <v>0</v>
      </c>
      <c r="Z1404" s="126" t="str">
        <f t="shared" si="754"/>
        <v>A+J=</v>
      </c>
      <c r="AA1404" s="118">
        <f t="shared" si="755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46"/>
        <v>45642</v>
      </c>
      <c r="B1405" s="113">
        <f t="shared" si="738"/>
        <v>0</v>
      </c>
      <c r="C1405" s="183">
        <f t="shared" si="756"/>
        <v>6.0977534133144218E-9</v>
      </c>
      <c r="D1405" s="114">
        <f t="shared" si="747"/>
        <v>6997.15</v>
      </c>
      <c r="E1405" s="115">
        <f t="shared" si="760"/>
        <v>7036.33</v>
      </c>
      <c r="F1405" s="116">
        <f t="shared" si="761"/>
        <v>45585</v>
      </c>
      <c r="G1405" s="117">
        <f t="shared" si="739"/>
        <v>5.5994226220676957E-3</v>
      </c>
      <c r="H1405" s="118">
        <f t="shared" si="752"/>
        <v>45646</v>
      </c>
      <c r="I1405" s="118">
        <f t="shared" si="740"/>
        <v>45646</v>
      </c>
      <c r="J1405" s="119">
        <f t="shared" si="748"/>
        <v>22</v>
      </c>
      <c r="K1405" s="119">
        <f t="shared" si="763"/>
        <v>18</v>
      </c>
      <c r="L1405" s="8">
        <f t="shared" si="749"/>
        <v>1.00457901</v>
      </c>
      <c r="M1405" s="120">
        <f t="shared" si="762"/>
        <v>1.00439962</v>
      </c>
      <c r="N1405" s="120">
        <f t="shared" si="757"/>
        <v>1.2761939852141597</v>
      </c>
      <c r="O1405" s="113">
        <f t="shared" si="759"/>
        <v>1.2820376899999999</v>
      </c>
      <c r="P1405" s="113">
        <f t="shared" si="741"/>
        <v>0</v>
      </c>
      <c r="Q1405" s="167">
        <f t="shared" si="753"/>
        <v>0</v>
      </c>
      <c r="R1405" s="168">
        <f t="shared" si="750"/>
        <v>0</v>
      </c>
      <c r="S1405" s="113">
        <f t="shared" si="742"/>
        <v>0</v>
      </c>
      <c r="T1405" s="123">
        <f t="shared" si="751"/>
        <v>9.4700000000000006E-2</v>
      </c>
      <c r="U1405" s="121">
        <f t="shared" si="758"/>
        <v>104</v>
      </c>
      <c r="V1405" s="121">
        <v>252</v>
      </c>
      <c r="W1405" s="120">
        <f t="shared" si="743"/>
        <v>1.038047036</v>
      </c>
      <c r="X1405" s="113">
        <f t="shared" si="744"/>
        <v>0</v>
      </c>
      <c r="Y1405" s="113">
        <f t="shared" si="745"/>
        <v>0</v>
      </c>
      <c r="Z1405" s="126" t="str">
        <f t="shared" si="754"/>
        <v>A+J=</v>
      </c>
      <c r="AA1405" s="118">
        <f t="shared" si="755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46"/>
        <v>45643</v>
      </c>
      <c r="B1406" s="113">
        <f t="shared" si="738"/>
        <v>0</v>
      </c>
      <c r="C1406" s="183">
        <f t="shared" si="756"/>
        <v>6.0977534133144218E-9</v>
      </c>
      <c r="D1406" s="114">
        <f t="shared" si="747"/>
        <v>6997.15</v>
      </c>
      <c r="E1406" s="115">
        <f t="shared" si="760"/>
        <v>7036.33</v>
      </c>
      <c r="F1406" s="116">
        <f t="shared" si="761"/>
        <v>45585</v>
      </c>
      <c r="G1406" s="117">
        <f t="shared" si="739"/>
        <v>5.5994226220676957E-3</v>
      </c>
      <c r="H1406" s="118">
        <f t="shared" si="752"/>
        <v>45646</v>
      </c>
      <c r="I1406" s="118">
        <f t="shared" si="740"/>
        <v>45646</v>
      </c>
      <c r="J1406" s="119">
        <f t="shared" si="748"/>
        <v>22</v>
      </c>
      <c r="K1406" s="119">
        <f t="shared" si="763"/>
        <v>19</v>
      </c>
      <c r="L1406" s="8">
        <f t="shared" si="749"/>
        <v>1.0048340200000001</v>
      </c>
      <c r="M1406" s="120">
        <f t="shared" si="762"/>
        <v>1.00439962</v>
      </c>
      <c r="N1406" s="120">
        <f t="shared" si="757"/>
        <v>1.2761939852141597</v>
      </c>
      <c r="O1406" s="113">
        <f t="shared" si="759"/>
        <v>1.28236313</v>
      </c>
      <c r="P1406" s="113">
        <f t="shared" si="741"/>
        <v>0</v>
      </c>
      <c r="Q1406" s="167">
        <f t="shared" si="753"/>
        <v>0</v>
      </c>
      <c r="R1406" s="168">
        <f t="shared" si="750"/>
        <v>0</v>
      </c>
      <c r="S1406" s="113">
        <f t="shared" si="742"/>
        <v>0</v>
      </c>
      <c r="T1406" s="123">
        <f t="shared" si="751"/>
        <v>9.4700000000000006E-2</v>
      </c>
      <c r="U1406" s="121">
        <f t="shared" si="758"/>
        <v>105</v>
      </c>
      <c r="V1406" s="121">
        <v>252</v>
      </c>
      <c r="W1406" s="120">
        <f t="shared" si="743"/>
        <v>1.038419813</v>
      </c>
      <c r="X1406" s="113">
        <f t="shared" si="744"/>
        <v>0</v>
      </c>
      <c r="Y1406" s="113">
        <f t="shared" si="745"/>
        <v>0</v>
      </c>
      <c r="Z1406" s="126" t="str">
        <f t="shared" si="754"/>
        <v>A+J=</v>
      </c>
      <c r="AA1406" s="118">
        <f t="shared" si="755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46"/>
        <v>45644</v>
      </c>
      <c r="B1407" s="113">
        <f t="shared" si="738"/>
        <v>0</v>
      </c>
      <c r="C1407" s="183">
        <f t="shared" si="756"/>
        <v>6.0977534133144218E-9</v>
      </c>
      <c r="D1407" s="114">
        <f t="shared" si="747"/>
        <v>6997.15</v>
      </c>
      <c r="E1407" s="115">
        <f t="shared" si="760"/>
        <v>7036.33</v>
      </c>
      <c r="F1407" s="116">
        <f t="shared" si="761"/>
        <v>45585</v>
      </c>
      <c r="G1407" s="117">
        <f t="shared" si="739"/>
        <v>5.5994226220676957E-3</v>
      </c>
      <c r="H1407" s="118">
        <f t="shared" si="752"/>
        <v>45646</v>
      </c>
      <c r="I1407" s="118">
        <f t="shared" si="740"/>
        <v>45646</v>
      </c>
      <c r="J1407" s="119">
        <f t="shared" si="748"/>
        <v>22</v>
      </c>
      <c r="K1407" s="119">
        <f t="shared" si="763"/>
        <v>20</v>
      </c>
      <c r="L1407" s="8">
        <f t="shared" si="749"/>
        <v>1.00508909</v>
      </c>
      <c r="M1407" s="120">
        <f t="shared" si="762"/>
        <v>1.00439962</v>
      </c>
      <c r="N1407" s="120">
        <f t="shared" si="757"/>
        <v>1.2761939852141597</v>
      </c>
      <c r="O1407" s="113">
        <f t="shared" si="759"/>
        <v>1.2826886500000001</v>
      </c>
      <c r="P1407" s="113">
        <f t="shared" si="741"/>
        <v>0</v>
      </c>
      <c r="Q1407" s="167">
        <f t="shared" si="753"/>
        <v>0</v>
      </c>
      <c r="R1407" s="168">
        <f t="shared" si="750"/>
        <v>0</v>
      </c>
      <c r="S1407" s="113">
        <f t="shared" si="742"/>
        <v>0</v>
      </c>
      <c r="T1407" s="123">
        <f t="shared" si="751"/>
        <v>9.4700000000000006E-2</v>
      </c>
      <c r="U1407" s="121">
        <f t="shared" si="758"/>
        <v>106</v>
      </c>
      <c r="V1407" s="121">
        <v>252</v>
      </c>
      <c r="W1407" s="120">
        <f t="shared" si="743"/>
        <v>1.0387927239999999</v>
      </c>
      <c r="X1407" s="113">
        <f t="shared" si="744"/>
        <v>0</v>
      </c>
      <c r="Y1407" s="113">
        <f t="shared" si="745"/>
        <v>0</v>
      </c>
      <c r="Z1407" s="126" t="str">
        <f t="shared" si="754"/>
        <v>A+J=</v>
      </c>
      <c r="AA1407" s="118">
        <f t="shared" si="755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46"/>
        <v>45645</v>
      </c>
      <c r="B1408" s="113">
        <f t="shared" si="738"/>
        <v>0</v>
      </c>
      <c r="C1408" s="183">
        <f t="shared" si="756"/>
        <v>6.0977534133144218E-9</v>
      </c>
      <c r="D1408" s="114">
        <f t="shared" si="747"/>
        <v>6997.15</v>
      </c>
      <c r="E1408" s="115">
        <f t="shared" si="760"/>
        <v>7036.33</v>
      </c>
      <c r="F1408" s="116">
        <f t="shared" si="761"/>
        <v>45585</v>
      </c>
      <c r="G1408" s="117">
        <f t="shared" si="739"/>
        <v>5.5994226220676957E-3</v>
      </c>
      <c r="H1408" s="118">
        <f t="shared" si="752"/>
        <v>45646</v>
      </c>
      <c r="I1408" s="118">
        <f t="shared" si="740"/>
        <v>45646</v>
      </c>
      <c r="J1408" s="119">
        <f t="shared" si="748"/>
        <v>22</v>
      </c>
      <c r="K1408" s="119">
        <f t="shared" si="763"/>
        <v>21</v>
      </c>
      <c r="L1408" s="8">
        <f t="shared" si="749"/>
        <v>1.00534422</v>
      </c>
      <c r="M1408" s="120">
        <f t="shared" si="762"/>
        <v>1.00439962</v>
      </c>
      <c r="N1408" s="120">
        <f t="shared" si="757"/>
        <v>1.2761939852141597</v>
      </c>
      <c r="O1408" s="113">
        <f t="shared" si="759"/>
        <v>1.28301424</v>
      </c>
      <c r="P1408" s="113">
        <f t="shared" si="741"/>
        <v>0</v>
      </c>
      <c r="Q1408" s="167">
        <f t="shared" si="753"/>
        <v>0</v>
      </c>
      <c r="R1408" s="168">
        <f t="shared" si="750"/>
        <v>0</v>
      </c>
      <c r="S1408" s="113">
        <f t="shared" si="742"/>
        <v>0</v>
      </c>
      <c r="T1408" s="123">
        <f t="shared" si="751"/>
        <v>9.4700000000000006E-2</v>
      </c>
      <c r="U1408" s="121">
        <f t="shared" si="758"/>
        <v>107</v>
      </c>
      <c r="V1408" s="121">
        <v>252</v>
      </c>
      <c r="W1408" s="120">
        <f t="shared" si="743"/>
        <v>1.0391657679999999</v>
      </c>
      <c r="X1408" s="113">
        <f t="shared" si="744"/>
        <v>0</v>
      </c>
      <c r="Y1408" s="113">
        <f t="shared" si="745"/>
        <v>0</v>
      </c>
      <c r="Z1408" s="126" t="str">
        <f t="shared" si="754"/>
        <v>A+J=</v>
      </c>
      <c r="AA1408" s="118">
        <f t="shared" si="755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46"/>
        <v>45646</v>
      </c>
      <c r="B1409" s="113">
        <f t="shared" si="738"/>
        <v>0</v>
      </c>
      <c r="C1409" s="183">
        <f t="shared" si="756"/>
        <v>6.0977534133144218E-9</v>
      </c>
      <c r="D1409" s="114">
        <f t="shared" si="747"/>
        <v>6997.15</v>
      </c>
      <c r="E1409" s="115">
        <f t="shared" si="760"/>
        <v>7036.33</v>
      </c>
      <c r="F1409" s="116">
        <f t="shared" si="761"/>
        <v>45585</v>
      </c>
      <c r="G1409" s="117">
        <f t="shared" si="739"/>
        <v>5.5994226220676957E-3</v>
      </c>
      <c r="H1409" s="118">
        <f t="shared" si="752"/>
        <v>45677</v>
      </c>
      <c r="I1409" s="118">
        <f t="shared" si="740"/>
        <v>45646</v>
      </c>
      <c r="J1409" s="119">
        <f t="shared" si="748"/>
        <v>22</v>
      </c>
      <c r="K1409" s="119">
        <f t="shared" si="763"/>
        <v>22</v>
      </c>
      <c r="L1409" s="8">
        <f t="shared" si="749"/>
        <v>1.00559942</v>
      </c>
      <c r="M1409" s="120">
        <f t="shared" si="762"/>
        <v>1.00439962</v>
      </c>
      <c r="N1409" s="120">
        <f t="shared" si="757"/>
        <v>1.2761939852141597</v>
      </c>
      <c r="O1409" s="113">
        <f t="shared" si="759"/>
        <v>1.2833399299999999</v>
      </c>
      <c r="P1409" s="113">
        <f t="shared" si="741"/>
        <v>0</v>
      </c>
      <c r="Q1409" s="167">
        <f t="shared" si="753"/>
        <v>0</v>
      </c>
      <c r="R1409" s="168">
        <f t="shared" si="750"/>
        <v>0</v>
      </c>
      <c r="S1409" s="113">
        <f t="shared" si="742"/>
        <v>0</v>
      </c>
      <c r="T1409" s="123">
        <f t="shared" si="751"/>
        <v>9.4700000000000006E-2</v>
      </c>
      <c r="U1409" s="121">
        <f t="shared" si="758"/>
        <v>108</v>
      </c>
      <c r="V1409" s="121">
        <v>252</v>
      </c>
      <c r="W1409" s="120">
        <f t="shared" si="743"/>
        <v>1.039538946</v>
      </c>
      <c r="X1409" s="113">
        <f t="shared" si="744"/>
        <v>0</v>
      </c>
      <c r="Y1409" s="113">
        <f t="shared" si="745"/>
        <v>0</v>
      </c>
      <c r="Z1409" s="126" t="str">
        <f t="shared" si="754"/>
        <v>A+J=</v>
      </c>
      <c r="AA1409" s="118">
        <f t="shared" si="755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46"/>
        <v>45647</v>
      </c>
      <c r="B1410" s="113">
        <f t="shared" si="738"/>
        <v>0</v>
      </c>
      <c r="C1410" s="183">
        <f t="shared" si="756"/>
        <v>6.0977534133144218E-9</v>
      </c>
      <c r="D1410" s="114">
        <f t="shared" si="747"/>
        <v>7036.33</v>
      </c>
      <c r="E1410" s="115">
        <f t="shared" si="760"/>
        <v>7063.77</v>
      </c>
      <c r="F1410" s="116">
        <f t="shared" si="761"/>
        <v>45616</v>
      </c>
      <c r="G1410" s="117">
        <f t="shared" si="739"/>
        <v>3.8997602443320289E-3</v>
      </c>
      <c r="H1410" s="118">
        <f t="shared" si="752"/>
        <v>45677</v>
      </c>
      <c r="I1410" s="118">
        <f t="shared" si="740"/>
        <v>45677</v>
      </c>
      <c r="J1410" s="119">
        <f t="shared" si="748"/>
        <v>19</v>
      </c>
      <c r="K1410" s="119">
        <f t="shared" si="763"/>
        <v>1</v>
      </c>
      <c r="L1410" s="8">
        <f t="shared" si="749"/>
        <v>1.0002048699999999</v>
      </c>
      <c r="M1410" s="120">
        <f t="shared" si="762"/>
        <v>1.00559942</v>
      </c>
      <c r="N1410" s="120">
        <f t="shared" si="757"/>
        <v>1.2833399313388476</v>
      </c>
      <c r="O1410" s="113">
        <f t="shared" si="759"/>
        <v>1.2836028399999999</v>
      </c>
      <c r="P1410" s="113">
        <f t="shared" si="741"/>
        <v>0</v>
      </c>
      <c r="Q1410" s="167">
        <f t="shared" si="753"/>
        <v>0</v>
      </c>
      <c r="R1410" s="168">
        <f t="shared" si="750"/>
        <v>0</v>
      </c>
      <c r="S1410" s="113">
        <f t="shared" si="742"/>
        <v>0</v>
      </c>
      <c r="T1410" s="123">
        <f t="shared" si="751"/>
        <v>9.4700000000000006E-2</v>
      </c>
      <c r="U1410" s="121">
        <f t="shared" si="758"/>
        <v>109</v>
      </c>
      <c r="V1410" s="121">
        <v>252</v>
      </c>
      <c r="W1410" s="120">
        <f t="shared" si="743"/>
        <v>1.0399122590000001</v>
      </c>
      <c r="X1410" s="113">
        <f t="shared" si="744"/>
        <v>0</v>
      </c>
      <c r="Y1410" s="113">
        <f t="shared" si="745"/>
        <v>0</v>
      </c>
      <c r="Z1410" s="126" t="str">
        <f t="shared" si="754"/>
        <v>A+J=</v>
      </c>
      <c r="AA1410" s="118">
        <f t="shared" si="755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46"/>
        <v>45648</v>
      </c>
      <c r="B1411" s="113">
        <f t="shared" si="738"/>
        <v>0</v>
      </c>
      <c r="C1411" s="183">
        <f t="shared" si="756"/>
        <v>6.0977534133144218E-9</v>
      </c>
      <c r="D1411" s="114">
        <f t="shared" si="747"/>
        <v>7036.33</v>
      </c>
      <c r="E1411" s="115">
        <f t="shared" si="760"/>
        <v>7063.77</v>
      </c>
      <c r="F1411" s="116">
        <f t="shared" si="761"/>
        <v>45616</v>
      </c>
      <c r="G1411" s="117">
        <f t="shared" si="739"/>
        <v>3.8997602443320289E-3</v>
      </c>
      <c r="H1411" s="118">
        <f t="shared" si="752"/>
        <v>45677</v>
      </c>
      <c r="I1411" s="118">
        <f t="shared" si="740"/>
        <v>45677</v>
      </c>
      <c r="J1411" s="119">
        <f t="shared" si="748"/>
        <v>19</v>
      </c>
      <c r="K1411" s="119">
        <f t="shared" si="763"/>
        <v>1</v>
      </c>
      <c r="L1411" s="8">
        <f t="shared" si="749"/>
        <v>1.0002048699999999</v>
      </c>
      <c r="M1411" s="120">
        <f t="shared" si="762"/>
        <v>1.00559942</v>
      </c>
      <c r="N1411" s="120">
        <f t="shared" si="757"/>
        <v>1.2833399313388476</v>
      </c>
      <c r="O1411" s="113">
        <f t="shared" si="759"/>
        <v>1.2836028399999999</v>
      </c>
      <c r="P1411" s="113">
        <f t="shared" si="741"/>
        <v>0</v>
      </c>
      <c r="Q1411" s="167">
        <f t="shared" si="753"/>
        <v>0</v>
      </c>
      <c r="R1411" s="168">
        <f t="shared" si="750"/>
        <v>0</v>
      </c>
      <c r="S1411" s="113">
        <f t="shared" si="742"/>
        <v>0</v>
      </c>
      <c r="T1411" s="123">
        <f t="shared" si="751"/>
        <v>9.4700000000000006E-2</v>
      </c>
      <c r="U1411" s="121">
        <f t="shared" si="758"/>
        <v>109</v>
      </c>
      <c r="V1411" s="121">
        <v>252</v>
      </c>
      <c r="W1411" s="120">
        <f t="shared" si="743"/>
        <v>1.0399122590000001</v>
      </c>
      <c r="X1411" s="113">
        <f t="shared" si="744"/>
        <v>0</v>
      </c>
      <c r="Y1411" s="113">
        <f t="shared" si="745"/>
        <v>0</v>
      </c>
      <c r="Z1411" s="126" t="str">
        <f t="shared" si="754"/>
        <v>A+J=</v>
      </c>
      <c r="AA1411" s="118">
        <f t="shared" si="755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46"/>
        <v>45649</v>
      </c>
      <c r="B1412" s="113">
        <f t="shared" si="738"/>
        <v>0</v>
      </c>
      <c r="C1412" s="183">
        <f t="shared" si="756"/>
        <v>6.0977534133144218E-9</v>
      </c>
      <c r="D1412" s="114">
        <f t="shared" si="747"/>
        <v>7036.33</v>
      </c>
      <c r="E1412" s="115">
        <f t="shared" si="760"/>
        <v>7063.77</v>
      </c>
      <c r="F1412" s="116">
        <f t="shared" si="761"/>
        <v>45616</v>
      </c>
      <c r="G1412" s="117">
        <f t="shared" si="739"/>
        <v>3.8997602443320289E-3</v>
      </c>
      <c r="H1412" s="118">
        <f t="shared" si="752"/>
        <v>45677</v>
      </c>
      <c r="I1412" s="118">
        <f t="shared" si="740"/>
        <v>45677</v>
      </c>
      <c r="J1412" s="119">
        <f t="shared" si="748"/>
        <v>19</v>
      </c>
      <c r="K1412" s="119">
        <f t="shared" si="763"/>
        <v>1</v>
      </c>
      <c r="L1412" s="8">
        <f t="shared" si="749"/>
        <v>1.0002048699999999</v>
      </c>
      <c r="M1412" s="120">
        <f t="shared" si="762"/>
        <v>1.00559942</v>
      </c>
      <c r="N1412" s="120">
        <f t="shared" si="757"/>
        <v>1.2833399313388476</v>
      </c>
      <c r="O1412" s="113">
        <f t="shared" si="759"/>
        <v>1.2836028399999999</v>
      </c>
      <c r="P1412" s="113">
        <f t="shared" si="741"/>
        <v>0</v>
      </c>
      <c r="Q1412" s="167">
        <f t="shared" si="753"/>
        <v>0</v>
      </c>
      <c r="R1412" s="168">
        <f t="shared" si="750"/>
        <v>0</v>
      </c>
      <c r="S1412" s="113">
        <f t="shared" si="742"/>
        <v>0</v>
      </c>
      <c r="T1412" s="123">
        <f t="shared" si="751"/>
        <v>9.4700000000000006E-2</v>
      </c>
      <c r="U1412" s="121">
        <f t="shared" si="758"/>
        <v>109</v>
      </c>
      <c r="V1412" s="121">
        <v>252</v>
      </c>
      <c r="W1412" s="120">
        <f t="shared" si="743"/>
        <v>1.0399122590000001</v>
      </c>
      <c r="X1412" s="113">
        <f t="shared" si="744"/>
        <v>0</v>
      </c>
      <c r="Y1412" s="113">
        <f t="shared" si="745"/>
        <v>0</v>
      </c>
      <c r="Z1412" s="126" t="str">
        <f t="shared" si="754"/>
        <v>A+J=</v>
      </c>
      <c r="AA1412" s="118">
        <f t="shared" si="755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46"/>
        <v>45650</v>
      </c>
      <c r="B1413" s="113">
        <f t="shared" si="738"/>
        <v>0</v>
      </c>
      <c r="C1413" s="183">
        <f t="shared" si="756"/>
        <v>6.0977534133144218E-9</v>
      </c>
      <c r="D1413" s="114">
        <f t="shared" si="747"/>
        <v>7036.33</v>
      </c>
      <c r="E1413" s="115">
        <f t="shared" si="760"/>
        <v>7063.77</v>
      </c>
      <c r="F1413" s="116">
        <f t="shared" si="761"/>
        <v>45616</v>
      </c>
      <c r="G1413" s="117">
        <f t="shared" si="739"/>
        <v>3.8997602443320289E-3</v>
      </c>
      <c r="H1413" s="118">
        <f t="shared" si="752"/>
        <v>45677</v>
      </c>
      <c r="I1413" s="118">
        <f t="shared" si="740"/>
        <v>45677</v>
      </c>
      <c r="J1413" s="119">
        <f t="shared" si="748"/>
        <v>19</v>
      </c>
      <c r="K1413" s="119">
        <f t="shared" si="763"/>
        <v>2</v>
      </c>
      <c r="L1413" s="8">
        <f t="shared" si="749"/>
        <v>1.00040978</v>
      </c>
      <c r="M1413" s="120">
        <f t="shared" si="762"/>
        <v>1.00559942</v>
      </c>
      <c r="N1413" s="120">
        <f t="shared" si="757"/>
        <v>1.2833399313388476</v>
      </c>
      <c r="O1413" s="113">
        <f t="shared" si="759"/>
        <v>1.28386581</v>
      </c>
      <c r="P1413" s="113">
        <f t="shared" si="741"/>
        <v>0</v>
      </c>
      <c r="Q1413" s="167">
        <f t="shared" si="753"/>
        <v>0</v>
      </c>
      <c r="R1413" s="168">
        <f t="shared" si="750"/>
        <v>0</v>
      </c>
      <c r="S1413" s="113">
        <f t="shared" si="742"/>
        <v>0</v>
      </c>
      <c r="T1413" s="123">
        <f t="shared" si="751"/>
        <v>9.4700000000000006E-2</v>
      </c>
      <c r="U1413" s="121">
        <f t="shared" si="758"/>
        <v>110</v>
      </c>
      <c r="V1413" s="121">
        <v>252</v>
      </c>
      <c r="W1413" s="120">
        <f t="shared" si="743"/>
        <v>1.0402857050000001</v>
      </c>
      <c r="X1413" s="113">
        <f t="shared" si="744"/>
        <v>0</v>
      </c>
      <c r="Y1413" s="113">
        <f t="shared" si="745"/>
        <v>0</v>
      </c>
      <c r="Z1413" s="126" t="str">
        <f t="shared" si="754"/>
        <v>A+J=</v>
      </c>
      <c r="AA1413" s="118">
        <f t="shared" si="755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46"/>
        <v>45651</v>
      </c>
      <c r="B1414" s="113">
        <f t="shared" si="738"/>
        <v>0</v>
      </c>
      <c r="C1414" s="183">
        <f t="shared" si="756"/>
        <v>6.0977534133144218E-9</v>
      </c>
      <c r="D1414" s="114">
        <f t="shared" si="747"/>
        <v>7036.33</v>
      </c>
      <c r="E1414" s="115">
        <f t="shared" si="760"/>
        <v>7063.77</v>
      </c>
      <c r="F1414" s="116">
        <f t="shared" si="761"/>
        <v>45616</v>
      </c>
      <c r="G1414" s="117">
        <f t="shared" si="739"/>
        <v>3.8997602443320289E-3</v>
      </c>
      <c r="H1414" s="118">
        <f t="shared" si="752"/>
        <v>45677</v>
      </c>
      <c r="I1414" s="118">
        <f t="shared" si="740"/>
        <v>45677</v>
      </c>
      <c r="J1414" s="119">
        <f t="shared" si="748"/>
        <v>19</v>
      </c>
      <c r="K1414" s="119">
        <f t="shared" si="763"/>
        <v>3</v>
      </c>
      <c r="L1414" s="8">
        <f t="shared" si="749"/>
        <v>1.0006147400000001</v>
      </c>
      <c r="M1414" s="120">
        <f t="shared" si="762"/>
        <v>1.00559942</v>
      </c>
      <c r="N1414" s="120">
        <f t="shared" si="757"/>
        <v>1.2833399313388476</v>
      </c>
      <c r="O1414" s="113">
        <f t="shared" si="759"/>
        <v>1.2841288500000001</v>
      </c>
      <c r="P1414" s="113">
        <f t="shared" si="741"/>
        <v>0</v>
      </c>
      <c r="Q1414" s="167">
        <f t="shared" si="753"/>
        <v>0</v>
      </c>
      <c r="R1414" s="168">
        <f t="shared" si="750"/>
        <v>0</v>
      </c>
      <c r="S1414" s="113">
        <f t="shared" si="742"/>
        <v>0</v>
      </c>
      <c r="T1414" s="123">
        <f t="shared" si="751"/>
        <v>9.4700000000000006E-2</v>
      </c>
      <c r="U1414" s="121">
        <f t="shared" si="758"/>
        <v>111</v>
      </c>
      <c r="V1414" s="121">
        <v>252</v>
      </c>
      <c r="W1414" s="120">
        <f t="shared" si="743"/>
        <v>1.0406592859999999</v>
      </c>
      <c r="X1414" s="113">
        <f t="shared" si="744"/>
        <v>0</v>
      </c>
      <c r="Y1414" s="113">
        <f t="shared" si="745"/>
        <v>0</v>
      </c>
      <c r="Z1414" s="126" t="str">
        <f t="shared" si="754"/>
        <v>A+J=</v>
      </c>
      <c r="AA1414" s="118">
        <f t="shared" si="755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46"/>
        <v>45652</v>
      </c>
      <c r="B1415" s="113">
        <f t="shared" si="738"/>
        <v>0</v>
      </c>
      <c r="C1415" s="183">
        <f t="shared" si="756"/>
        <v>6.0977534133144218E-9</v>
      </c>
      <c r="D1415" s="114">
        <f t="shared" si="747"/>
        <v>7036.33</v>
      </c>
      <c r="E1415" s="115">
        <f t="shared" si="760"/>
        <v>7063.77</v>
      </c>
      <c r="F1415" s="116">
        <f t="shared" si="761"/>
        <v>45616</v>
      </c>
      <c r="G1415" s="117">
        <f t="shared" si="739"/>
        <v>3.8997602443320289E-3</v>
      </c>
      <c r="H1415" s="118">
        <f t="shared" si="752"/>
        <v>45677</v>
      </c>
      <c r="I1415" s="118">
        <f t="shared" si="740"/>
        <v>45677</v>
      </c>
      <c r="J1415" s="119">
        <f t="shared" si="748"/>
        <v>19</v>
      </c>
      <c r="K1415" s="119">
        <f t="shared" si="763"/>
        <v>3</v>
      </c>
      <c r="L1415" s="8">
        <f t="shared" si="749"/>
        <v>1.0006147400000001</v>
      </c>
      <c r="M1415" s="120">
        <f t="shared" si="762"/>
        <v>1.00559942</v>
      </c>
      <c r="N1415" s="120">
        <f t="shared" si="757"/>
        <v>1.2833399313388476</v>
      </c>
      <c r="O1415" s="113">
        <f t="shared" si="759"/>
        <v>1.2841288500000001</v>
      </c>
      <c r="P1415" s="113">
        <f t="shared" si="741"/>
        <v>0</v>
      </c>
      <c r="Q1415" s="167">
        <f t="shared" si="753"/>
        <v>0</v>
      </c>
      <c r="R1415" s="168">
        <f t="shared" si="750"/>
        <v>0</v>
      </c>
      <c r="S1415" s="113">
        <f t="shared" si="742"/>
        <v>0</v>
      </c>
      <c r="T1415" s="123">
        <f t="shared" si="751"/>
        <v>9.4700000000000006E-2</v>
      </c>
      <c r="U1415" s="121">
        <f t="shared" si="758"/>
        <v>111</v>
      </c>
      <c r="V1415" s="121">
        <v>252</v>
      </c>
      <c r="W1415" s="120">
        <f t="shared" si="743"/>
        <v>1.0406592859999999</v>
      </c>
      <c r="X1415" s="113">
        <f t="shared" si="744"/>
        <v>0</v>
      </c>
      <c r="Y1415" s="113">
        <f t="shared" si="745"/>
        <v>0</v>
      </c>
      <c r="Z1415" s="126" t="str">
        <f t="shared" si="754"/>
        <v>A+J=</v>
      </c>
      <c r="AA1415" s="118">
        <f t="shared" si="755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46"/>
        <v>45653</v>
      </c>
      <c r="B1416" s="113">
        <f t="shared" si="738"/>
        <v>0</v>
      </c>
      <c r="C1416" s="183">
        <f t="shared" si="756"/>
        <v>6.0977534133144218E-9</v>
      </c>
      <c r="D1416" s="114">
        <f t="shared" si="747"/>
        <v>7036.33</v>
      </c>
      <c r="E1416" s="115">
        <f t="shared" si="760"/>
        <v>7063.77</v>
      </c>
      <c r="F1416" s="116">
        <f t="shared" si="761"/>
        <v>45616</v>
      </c>
      <c r="G1416" s="117">
        <f t="shared" si="739"/>
        <v>3.8997602443320289E-3</v>
      </c>
      <c r="H1416" s="118">
        <f t="shared" si="752"/>
        <v>45677</v>
      </c>
      <c r="I1416" s="118">
        <f t="shared" si="740"/>
        <v>45677</v>
      </c>
      <c r="J1416" s="119">
        <f t="shared" si="748"/>
        <v>19</v>
      </c>
      <c r="K1416" s="119">
        <f t="shared" si="763"/>
        <v>4</v>
      </c>
      <c r="L1416" s="8">
        <f t="shared" si="749"/>
        <v>1.0008197400000001</v>
      </c>
      <c r="M1416" s="120">
        <f t="shared" si="762"/>
        <v>1.00559942</v>
      </c>
      <c r="N1416" s="120">
        <f t="shared" si="757"/>
        <v>1.2833399313388476</v>
      </c>
      <c r="O1416" s="113">
        <f t="shared" si="759"/>
        <v>1.28439193</v>
      </c>
      <c r="P1416" s="113">
        <f t="shared" si="741"/>
        <v>0</v>
      </c>
      <c r="Q1416" s="167">
        <f t="shared" si="753"/>
        <v>0</v>
      </c>
      <c r="R1416" s="168">
        <f t="shared" si="750"/>
        <v>0</v>
      </c>
      <c r="S1416" s="113">
        <f t="shared" si="742"/>
        <v>0</v>
      </c>
      <c r="T1416" s="123">
        <f t="shared" si="751"/>
        <v>9.4700000000000006E-2</v>
      </c>
      <c r="U1416" s="121">
        <f t="shared" si="758"/>
        <v>112</v>
      </c>
      <c r="V1416" s="121">
        <v>252</v>
      </c>
      <c r="W1416" s="120">
        <f t="shared" si="743"/>
        <v>1.041033001</v>
      </c>
      <c r="X1416" s="113">
        <f t="shared" si="744"/>
        <v>0</v>
      </c>
      <c r="Y1416" s="113">
        <f t="shared" si="745"/>
        <v>0</v>
      </c>
      <c r="Z1416" s="126" t="str">
        <f t="shared" si="754"/>
        <v>A+J=</v>
      </c>
      <c r="AA1416" s="118">
        <f t="shared" si="755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46"/>
        <v>45654</v>
      </c>
      <c r="B1417" s="113">
        <f t="shared" si="738"/>
        <v>0</v>
      </c>
      <c r="C1417" s="183">
        <f t="shared" si="756"/>
        <v>6.0977534133144218E-9</v>
      </c>
      <c r="D1417" s="114">
        <f t="shared" si="747"/>
        <v>7036.33</v>
      </c>
      <c r="E1417" s="115">
        <f t="shared" si="760"/>
        <v>7063.77</v>
      </c>
      <c r="F1417" s="116">
        <f t="shared" si="761"/>
        <v>45616</v>
      </c>
      <c r="G1417" s="117">
        <f t="shared" si="739"/>
        <v>3.8997602443320289E-3</v>
      </c>
      <c r="H1417" s="118">
        <f t="shared" si="752"/>
        <v>45677</v>
      </c>
      <c r="I1417" s="118">
        <f t="shared" si="740"/>
        <v>45677</v>
      </c>
      <c r="J1417" s="119">
        <f t="shared" si="748"/>
        <v>19</v>
      </c>
      <c r="K1417" s="119">
        <f t="shared" si="763"/>
        <v>5</v>
      </c>
      <c r="L1417" s="8">
        <f t="shared" si="749"/>
        <v>1.0010247800000001</v>
      </c>
      <c r="M1417" s="120">
        <f t="shared" si="762"/>
        <v>1.00559942</v>
      </c>
      <c r="N1417" s="120">
        <f t="shared" si="757"/>
        <v>1.2833399313388476</v>
      </c>
      <c r="O1417" s="113">
        <f t="shared" si="759"/>
        <v>1.2846550699999999</v>
      </c>
      <c r="P1417" s="113">
        <f t="shared" si="741"/>
        <v>0</v>
      </c>
      <c r="Q1417" s="167">
        <f t="shared" si="753"/>
        <v>0</v>
      </c>
      <c r="R1417" s="168">
        <f t="shared" si="750"/>
        <v>0</v>
      </c>
      <c r="S1417" s="113">
        <f t="shared" si="742"/>
        <v>0</v>
      </c>
      <c r="T1417" s="123">
        <f t="shared" si="751"/>
        <v>9.4700000000000006E-2</v>
      </c>
      <c r="U1417" s="121">
        <f t="shared" si="758"/>
        <v>113</v>
      </c>
      <c r="V1417" s="121">
        <v>252</v>
      </c>
      <c r="W1417" s="120">
        <f t="shared" si="743"/>
        <v>1.04140685</v>
      </c>
      <c r="X1417" s="113">
        <f t="shared" si="744"/>
        <v>0</v>
      </c>
      <c r="Y1417" s="113">
        <f t="shared" si="745"/>
        <v>0</v>
      </c>
      <c r="Z1417" s="126" t="str">
        <f t="shared" si="754"/>
        <v>A+J=</v>
      </c>
      <c r="AA1417" s="118">
        <f t="shared" si="755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46"/>
        <v>45655</v>
      </c>
      <c r="B1418" s="113">
        <f t="shared" ref="B1418:B1442" si="764">(P1418+X1418)</f>
        <v>0</v>
      </c>
      <c r="C1418" s="183">
        <f t="shared" si="756"/>
        <v>6.0977534133144218E-9</v>
      </c>
      <c r="D1418" s="114">
        <f t="shared" si="747"/>
        <v>7036.33</v>
      </c>
      <c r="E1418" s="115">
        <f t="shared" si="760"/>
        <v>7063.77</v>
      </c>
      <c r="F1418" s="116">
        <f t="shared" si="761"/>
        <v>45616</v>
      </c>
      <c r="G1418" s="117">
        <f t="shared" ref="G1418:G1442" si="765">(E1418/D1418)-1</f>
        <v>3.8997602443320289E-3</v>
      </c>
      <c r="H1418" s="118">
        <f t="shared" si="752"/>
        <v>45677</v>
      </c>
      <c r="I1418" s="118">
        <f t="shared" ref="I1418:I1442" si="766">IF(A1418&gt;I1417,H1418,I1417)</f>
        <v>45677</v>
      </c>
      <c r="J1418" s="119">
        <f t="shared" si="748"/>
        <v>19</v>
      </c>
      <c r="K1418" s="119">
        <f t="shared" si="763"/>
        <v>5</v>
      </c>
      <c r="L1418" s="8">
        <f t="shared" si="749"/>
        <v>1.0010247800000001</v>
      </c>
      <c r="M1418" s="120">
        <f t="shared" si="762"/>
        <v>1.00559942</v>
      </c>
      <c r="N1418" s="120">
        <f t="shared" si="757"/>
        <v>1.2833399313388476</v>
      </c>
      <c r="O1418" s="113">
        <f t="shared" si="759"/>
        <v>1.2846550699999999</v>
      </c>
      <c r="P1418" s="113">
        <f t="shared" ref="P1418:P1442" si="767">TRUNC(C1418*O1418,8)</f>
        <v>0</v>
      </c>
      <c r="Q1418" s="167">
        <f t="shared" si="753"/>
        <v>0</v>
      </c>
      <c r="R1418" s="168">
        <f t="shared" si="750"/>
        <v>0</v>
      </c>
      <c r="S1418" s="113">
        <f t="shared" ref="S1418:S1442" si="768">IF(R1418&gt;0,TRUNC(R1418*P1418,8),0)</f>
        <v>0</v>
      </c>
      <c r="T1418" s="123">
        <f t="shared" si="751"/>
        <v>9.4700000000000006E-2</v>
      </c>
      <c r="U1418" s="121">
        <f t="shared" si="758"/>
        <v>113</v>
      </c>
      <c r="V1418" s="121">
        <v>252</v>
      </c>
      <c r="W1418" s="120">
        <f t="shared" ref="W1418:W1442" si="769">ROUND((1+T1418)^TRUNC((U1418/V1418),9),9)</f>
        <v>1.04140685</v>
      </c>
      <c r="X1418" s="113">
        <f t="shared" ref="X1418:X1442" si="770">TRUNC((P1418*(W1418-1)),8)</f>
        <v>0</v>
      </c>
      <c r="Y1418" s="113">
        <f t="shared" ref="Y1418:Y1442" si="771">IF(Q1418&gt;0,S1418+X1418,0)</f>
        <v>0</v>
      </c>
      <c r="Z1418" s="126" t="str">
        <f t="shared" si="754"/>
        <v>A+J=</v>
      </c>
      <c r="AA1418" s="118">
        <f t="shared" si="755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72">(A1418+1)</f>
        <v>45656</v>
      </c>
      <c r="B1419" s="113">
        <f t="shared" si="764"/>
        <v>0</v>
      </c>
      <c r="C1419" s="183">
        <f t="shared" si="756"/>
        <v>6.0977534133144218E-9</v>
      </c>
      <c r="D1419" s="114">
        <f t="shared" ref="D1419:D1442" si="773">IF(E1419=E1418,D1418,E1418)</f>
        <v>7036.33</v>
      </c>
      <c r="E1419" s="115">
        <f t="shared" si="760"/>
        <v>7063.77</v>
      </c>
      <c r="F1419" s="116">
        <f t="shared" si="761"/>
        <v>45616</v>
      </c>
      <c r="G1419" s="117">
        <f t="shared" si="765"/>
        <v>3.8997602443320289E-3</v>
      </c>
      <c r="H1419" s="118">
        <f t="shared" si="752"/>
        <v>45677</v>
      </c>
      <c r="I1419" s="118">
        <f t="shared" si="766"/>
        <v>45677</v>
      </c>
      <c r="J1419" s="119">
        <f t="shared" ref="J1419:J1442" si="774">IF(I1419=I1418,J1418,NETWORKDAYS(I1418,I1419,$AD$148:$AD$502)-1)</f>
        <v>19</v>
      </c>
      <c r="K1419" s="119">
        <f t="shared" si="763"/>
        <v>5</v>
      </c>
      <c r="L1419" s="8">
        <f t="shared" ref="L1419:L1442" si="775">IF(E1419&lt;D1419,1,TRUNC((E1419/D1419)^TRUNC((K1419/J1419),9),8))</f>
        <v>1.0010247800000001</v>
      </c>
      <c r="M1419" s="120">
        <f t="shared" si="762"/>
        <v>1.00559942</v>
      </c>
      <c r="N1419" s="120">
        <f t="shared" si="757"/>
        <v>1.2833399313388476</v>
      </c>
      <c r="O1419" s="113">
        <f t="shared" si="759"/>
        <v>1.2846550699999999</v>
      </c>
      <c r="P1419" s="113">
        <f t="shared" si="767"/>
        <v>0</v>
      </c>
      <c r="Q1419" s="167">
        <f t="shared" si="753"/>
        <v>0</v>
      </c>
      <c r="R1419" s="168">
        <f t="shared" ref="R1419:R1442" si="776">IF(Q1419&gt;0,VLOOKUP($A1419,$AD$10:$AI$140,6),0)</f>
        <v>0</v>
      </c>
      <c r="S1419" s="113">
        <f t="shared" si="768"/>
        <v>0</v>
      </c>
      <c r="T1419" s="123">
        <f t="shared" ref="T1419:T1442" si="777">(T1418)</f>
        <v>9.4700000000000006E-2</v>
      </c>
      <c r="U1419" s="121">
        <f t="shared" si="758"/>
        <v>113</v>
      </c>
      <c r="V1419" s="121">
        <v>252</v>
      </c>
      <c r="W1419" s="120">
        <f t="shared" si="769"/>
        <v>1.04140685</v>
      </c>
      <c r="X1419" s="113">
        <f t="shared" si="770"/>
        <v>0</v>
      </c>
      <c r="Y1419" s="113">
        <f t="shared" si="771"/>
        <v>0</v>
      </c>
      <c r="Z1419" s="126" t="str">
        <f t="shared" si="754"/>
        <v>A+J=</v>
      </c>
      <c r="AA1419" s="118">
        <f t="shared" si="755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72"/>
        <v>45657</v>
      </c>
      <c r="B1420" s="113">
        <f t="shared" si="764"/>
        <v>0</v>
      </c>
      <c r="C1420" s="183">
        <f t="shared" si="756"/>
        <v>6.0977534133144218E-9</v>
      </c>
      <c r="D1420" s="114">
        <f t="shared" si="773"/>
        <v>7036.33</v>
      </c>
      <c r="E1420" s="115">
        <f t="shared" si="760"/>
        <v>7063.77</v>
      </c>
      <c r="F1420" s="116">
        <f t="shared" si="761"/>
        <v>45616</v>
      </c>
      <c r="G1420" s="117">
        <f t="shared" si="765"/>
        <v>3.8997602443320289E-3</v>
      </c>
      <c r="H1420" s="118">
        <f t="shared" ref="H1420:H1442" si="778">IF(DAY(A1420)=H$9,VLOOKUP(A1420,AH$118:AN$450,4),H1419)</f>
        <v>45677</v>
      </c>
      <c r="I1420" s="118">
        <f t="shared" si="766"/>
        <v>45677</v>
      </c>
      <c r="J1420" s="119">
        <f t="shared" si="774"/>
        <v>19</v>
      </c>
      <c r="K1420" s="119">
        <f t="shared" si="763"/>
        <v>6</v>
      </c>
      <c r="L1420" s="8">
        <f t="shared" si="775"/>
        <v>1.00122986</v>
      </c>
      <c r="M1420" s="120">
        <f t="shared" si="762"/>
        <v>1.00559942</v>
      </c>
      <c r="N1420" s="120">
        <f t="shared" si="757"/>
        <v>1.2833399313388476</v>
      </c>
      <c r="O1420" s="113">
        <f t="shared" si="759"/>
        <v>1.28491825</v>
      </c>
      <c r="P1420" s="113">
        <f t="shared" si="767"/>
        <v>0</v>
      </c>
      <c r="Q1420" s="167">
        <f t="shared" ref="Q1420:Q1442" si="779">IF(VLOOKUP(A1420,AD$10:AK$140,8)=VLOOKUP(A1419,AD$10:AK$140,8),0,VLOOKUP(A1420,AD$10:AK$140,8))</f>
        <v>0</v>
      </c>
      <c r="R1420" s="168">
        <f t="shared" si="776"/>
        <v>0</v>
      </c>
      <c r="S1420" s="113">
        <f t="shared" si="768"/>
        <v>0</v>
      </c>
      <c r="T1420" s="123">
        <f t="shared" si="777"/>
        <v>9.4700000000000006E-2</v>
      </c>
      <c r="U1420" s="121">
        <f t="shared" si="758"/>
        <v>114</v>
      </c>
      <c r="V1420" s="121">
        <v>252</v>
      </c>
      <c r="W1420" s="120">
        <f t="shared" si="769"/>
        <v>1.041780833</v>
      </c>
      <c r="X1420" s="113">
        <f t="shared" si="770"/>
        <v>0</v>
      </c>
      <c r="Y1420" s="113">
        <f t="shared" si="771"/>
        <v>0</v>
      </c>
      <c r="Z1420" s="126" t="str">
        <f t="shared" ref="Z1420:Z1442" si="780">IF($Q1419&gt;0,VLOOKUP($A1419,$AD$10:$AM$140,9),Z1419)</f>
        <v>A+J=</v>
      </c>
      <c r="AA1420" s="118">
        <f t="shared" ref="AA1420:AA1442" si="781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72"/>
        <v>45658</v>
      </c>
      <c r="B1421" s="113">
        <f t="shared" si="764"/>
        <v>0</v>
      </c>
      <c r="C1421" s="183">
        <f t="shared" si="756"/>
        <v>6.0977534133144218E-9</v>
      </c>
      <c r="D1421" s="114">
        <f t="shared" si="773"/>
        <v>7036.33</v>
      </c>
      <c r="E1421" s="115">
        <f t="shared" si="760"/>
        <v>7063.77</v>
      </c>
      <c r="F1421" s="116">
        <f t="shared" si="761"/>
        <v>45616</v>
      </c>
      <c r="G1421" s="117">
        <f t="shared" si="765"/>
        <v>3.8997602443320289E-3</v>
      </c>
      <c r="H1421" s="118">
        <f t="shared" si="778"/>
        <v>45677</v>
      </c>
      <c r="I1421" s="118">
        <f t="shared" si="766"/>
        <v>45677</v>
      </c>
      <c r="J1421" s="119">
        <f t="shared" si="774"/>
        <v>19</v>
      </c>
      <c r="K1421" s="119">
        <f t="shared" si="763"/>
        <v>7</v>
      </c>
      <c r="L1421" s="8">
        <f t="shared" si="775"/>
        <v>1.00143498</v>
      </c>
      <c r="M1421" s="120">
        <f t="shared" si="762"/>
        <v>1.00559942</v>
      </c>
      <c r="N1421" s="120">
        <f t="shared" si="757"/>
        <v>1.2833399313388476</v>
      </c>
      <c r="O1421" s="113">
        <f t="shared" si="759"/>
        <v>1.28518149</v>
      </c>
      <c r="P1421" s="113">
        <f t="shared" si="767"/>
        <v>0</v>
      </c>
      <c r="Q1421" s="167">
        <f t="shared" si="779"/>
        <v>0</v>
      </c>
      <c r="R1421" s="168">
        <f t="shared" si="776"/>
        <v>0</v>
      </c>
      <c r="S1421" s="113">
        <f t="shared" si="768"/>
        <v>0</v>
      </c>
      <c r="T1421" s="123">
        <f t="shared" si="777"/>
        <v>9.4700000000000006E-2</v>
      </c>
      <c r="U1421" s="121">
        <f t="shared" si="758"/>
        <v>115</v>
      </c>
      <c r="V1421" s="121">
        <v>252</v>
      </c>
      <c r="W1421" s="120">
        <f t="shared" si="769"/>
        <v>1.0421549510000001</v>
      </c>
      <c r="X1421" s="113">
        <f t="shared" si="770"/>
        <v>0</v>
      </c>
      <c r="Y1421" s="113">
        <f t="shared" si="771"/>
        <v>0</v>
      </c>
      <c r="Z1421" s="126" t="str">
        <f t="shared" si="780"/>
        <v>A+J=</v>
      </c>
      <c r="AA1421" s="118">
        <f t="shared" si="781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72"/>
        <v>45659</v>
      </c>
      <c r="B1422" s="113">
        <f t="shared" si="764"/>
        <v>0</v>
      </c>
      <c r="C1422" s="183">
        <f t="shared" si="756"/>
        <v>6.0977534133144218E-9</v>
      </c>
      <c r="D1422" s="114">
        <f t="shared" si="773"/>
        <v>7036.33</v>
      </c>
      <c r="E1422" s="115">
        <f t="shared" si="760"/>
        <v>7063.77</v>
      </c>
      <c r="F1422" s="116">
        <f t="shared" si="761"/>
        <v>45616</v>
      </c>
      <c r="G1422" s="117">
        <f t="shared" si="765"/>
        <v>3.8997602443320289E-3</v>
      </c>
      <c r="H1422" s="118">
        <f t="shared" si="778"/>
        <v>45677</v>
      </c>
      <c r="I1422" s="118">
        <f t="shared" si="766"/>
        <v>45677</v>
      </c>
      <c r="J1422" s="119">
        <f t="shared" si="774"/>
        <v>19</v>
      </c>
      <c r="K1422" s="119">
        <f t="shared" si="763"/>
        <v>7</v>
      </c>
      <c r="L1422" s="8">
        <f t="shared" si="775"/>
        <v>1.00143498</v>
      </c>
      <c r="M1422" s="120">
        <f t="shared" si="762"/>
        <v>1.00559942</v>
      </c>
      <c r="N1422" s="120">
        <f t="shared" si="757"/>
        <v>1.2833399313388476</v>
      </c>
      <c r="O1422" s="113">
        <f t="shared" si="759"/>
        <v>1.28518149</v>
      </c>
      <c r="P1422" s="113">
        <f t="shared" si="767"/>
        <v>0</v>
      </c>
      <c r="Q1422" s="167">
        <f t="shared" si="779"/>
        <v>0</v>
      </c>
      <c r="R1422" s="168">
        <f t="shared" si="776"/>
        <v>0</v>
      </c>
      <c r="S1422" s="113">
        <f t="shared" si="768"/>
        <v>0</v>
      </c>
      <c r="T1422" s="123">
        <f t="shared" si="777"/>
        <v>9.4700000000000006E-2</v>
      </c>
      <c r="U1422" s="121">
        <f t="shared" si="758"/>
        <v>115</v>
      </c>
      <c r="V1422" s="121">
        <v>252</v>
      </c>
      <c r="W1422" s="120">
        <f t="shared" si="769"/>
        <v>1.0421549510000001</v>
      </c>
      <c r="X1422" s="113">
        <f t="shared" si="770"/>
        <v>0</v>
      </c>
      <c r="Y1422" s="113">
        <f t="shared" si="771"/>
        <v>0</v>
      </c>
      <c r="Z1422" s="126" t="str">
        <f t="shared" si="780"/>
        <v>A+J=</v>
      </c>
      <c r="AA1422" s="118">
        <f t="shared" si="781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72"/>
        <v>45660</v>
      </c>
      <c r="B1423" s="113">
        <f t="shared" si="764"/>
        <v>0</v>
      </c>
      <c r="C1423" s="183">
        <f t="shared" ref="C1423:C1442" si="782">C1422-(S1422/O1422)</f>
        <v>6.0977534133144218E-9</v>
      </c>
      <c r="D1423" s="114">
        <f t="shared" si="773"/>
        <v>7036.33</v>
      </c>
      <c r="E1423" s="115">
        <f t="shared" si="760"/>
        <v>7063.77</v>
      </c>
      <c r="F1423" s="116">
        <f t="shared" si="761"/>
        <v>45616</v>
      </c>
      <c r="G1423" s="117">
        <f t="shared" si="765"/>
        <v>3.8997602443320289E-3</v>
      </c>
      <c r="H1423" s="118">
        <f t="shared" si="778"/>
        <v>45677</v>
      </c>
      <c r="I1423" s="118">
        <f t="shared" si="766"/>
        <v>45677</v>
      </c>
      <c r="J1423" s="119">
        <f t="shared" si="774"/>
        <v>19</v>
      </c>
      <c r="K1423" s="119">
        <f t="shared" si="763"/>
        <v>8</v>
      </c>
      <c r="L1423" s="8">
        <f t="shared" si="775"/>
        <v>1.0016401500000001</v>
      </c>
      <c r="M1423" s="120">
        <f t="shared" si="762"/>
        <v>1.00559942</v>
      </c>
      <c r="N1423" s="120">
        <f t="shared" si="757"/>
        <v>1.2833399313388476</v>
      </c>
      <c r="O1423" s="113">
        <f t="shared" si="759"/>
        <v>1.2854448000000001</v>
      </c>
      <c r="P1423" s="113">
        <f t="shared" si="767"/>
        <v>0</v>
      </c>
      <c r="Q1423" s="167">
        <f t="shared" si="779"/>
        <v>0</v>
      </c>
      <c r="R1423" s="168">
        <f t="shared" si="776"/>
        <v>0</v>
      </c>
      <c r="S1423" s="113">
        <f t="shared" si="768"/>
        <v>0</v>
      </c>
      <c r="T1423" s="123">
        <f t="shared" si="777"/>
        <v>9.4700000000000006E-2</v>
      </c>
      <c r="U1423" s="121">
        <f t="shared" si="758"/>
        <v>116</v>
      </c>
      <c r="V1423" s="121">
        <v>252</v>
      </c>
      <c r="W1423" s="120">
        <f t="shared" si="769"/>
        <v>1.042529203</v>
      </c>
      <c r="X1423" s="113">
        <f t="shared" si="770"/>
        <v>0</v>
      </c>
      <c r="Y1423" s="113">
        <f t="shared" si="771"/>
        <v>0</v>
      </c>
      <c r="Z1423" s="126" t="str">
        <f t="shared" si="780"/>
        <v>A+J=</v>
      </c>
      <c r="AA1423" s="118">
        <f t="shared" si="781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72"/>
        <v>45661</v>
      </c>
      <c r="B1424" s="113">
        <f t="shared" si="764"/>
        <v>0</v>
      </c>
      <c r="C1424" s="183">
        <f t="shared" si="782"/>
        <v>6.0977534133144218E-9</v>
      </c>
      <c r="D1424" s="114">
        <f t="shared" si="773"/>
        <v>7036.33</v>
      </c>
      <c r="E1424" s="115">
        <f t="shared" si="760"/>
        <v>7063.77</v>
      </c>
      <c r="F1424" s="116">
        <f t="shared" si="761"/>
        <v>45616</v>
      </c>
      <c r="G1424" s="117">
        <f t="shared" si="765"/>
        <v>3.8997602443320289E-3</v>
      </c>
      <c r="H1424" s="118">
        <f t="shared" si="778"/>
        <v>45677</v>
      </c>
      <c r="I1424" s="118">
        <f t="shared" si="766"/>
        <v>45677</v>
      </c>
      <c r="J1424" s="119">
        <f t="shared" si="774"/>
        <v>19</v>
      </c>
      <c r="K1424" s="119">
        <f t="shared" si="763"/>
        <v>9</v>
      </c>
      <c r="L1424" s="8">
        <f t="shared" si="775"/>
        <v>1.0018453599999999</v>
      </c>
      <c r="M1424" s="120">
        <f t="shared" si="762"/>
        <v>1.00559942</v>
      </c>
      <c r="N1424" s="120">
        <f t="shared" si="757"/>
        <v>1.2833399313388476</v>
      </c>
      <c r="O1424" s="113">
        <f t="shared" si="759"/>
        <v>1.28570815</v>
      </c>
      <c r="P1424" s="113">
        <f t="shared" si="767"/>
        <v>0</v>
      </c>
      <c r="Q1424" s="167">
        <f t="shared" si="779"/>
        <v>0</v>
      </c>
      <c r="R1424" s="168">
        <f t="shared" si="776"/>
        <v>0</v>
      </c>
      <c r="S1424" s="113">
        <f t="shared" si="768"/>
        <v>0</v>
      </c>
      <c r="T1424" s="123">
        <f t="shared" si="777"/>
        <v>9.4700000000000006E-2</v>
      </c>
      <c r="U1424" s="121">
        <f t="shared" si="758"/>
        <v>117</v>
      </c>
      <c r="V1424" s="121">
        <v>252</v>
      </c>
      <c r="W1424" s="120">
        <f t="shared" si="769"/>
        <v>1.042903589</v>
      </c>
      <c r="X1424" s="113">
        <f t="shared" si="770"/>
        <v>0</v>
      </c>
      <c r="Y1424" s="113">
        <f t="shared" si="771"/>
        <v>0</v>
      </c>
      <c r="Z1424" s="126" t="str">
        <f t="shared" si="780"/>
        <v>A+J=</v>
      </c>
      <c r="AA1424" s="118">
        <f t="shared" si="781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72"/>
        <v>45662</v>
      </c>
      <c r="B1425" s="113">
        <f t="shared" si="764"/>
        <v>0</v>
      </c>
      <c r="C1425" s="183">
        <f t="shared" si="782"/>
        <v>6.0977534133144218E-9</v>
      </c>
      <c r="D1425" s="114">
        <f t="shared" si="773"/>
        <v>7036.33</v>
      </c>
      <c r="E1425" s="115">
        <f t="shared" si="760"/>
        <v>7063.77</v>
      </c>
      <c r="F1425" s="116">
        <f t="shared" si="761"/>
        <v>45616</v>
      </c>
      <c r="G1425" s="117">
        <f t="shared" si="765"/>
        <v>3.8997602443320289E-3</v>
      </c>
      <c r="H1425" s="118">
        <f t="shared" si="778"/>
        <v>45677</v>
      </c>
      <c r="I1425" s="118">
        <f t="shared" si="766"/>
        <v>45677</v>
      </c>
      <c r="J1425" s="119">
        <f t="shared" si="774"/>
        <v>19</v>
      </c>
      <c r="K1425" s="119">
        <f t="shared" si="763"/>
        <v>9</v>
      </c>
      <c r="L1425" s="8">
        <f t="shared" si="775"/>
        <v>1.0018453599999999</v>
      </c>
      <c r="M1425" s="120">
        <f t="shared" si="762"/>
        <v>1.00559942</v>
      </c>
      <c r="N1425" s="120">
        <f t="shared" si="757"/>
        <v>1.2833399313388476</v>
      </c>
      <c r="O1425" s="113">
        <f t="shared" si="759"/>
        <v>1.28570815</v>
      </c>
      <c r="P1425" s="113">
        <f t="shared" si="767"/>
        <v>0</v>
      </c>
      <c r="Q1425" s="167">
        <f t="shared" si="779"/>
        <v>0</v>
      </c>
      <c r="R1425" s="168">
        <f t="shared" si="776"/>
        <v>0</v>
      </c>
      <c r="S1425" s="113">
        <f t="shared" si="768"/>
        <v>0</v>
      </c>
      <c r="T1425" s="123">
        <f t="shared" si="777"/>
        <v>9.4700000000000006E-2</v>
      </c>
      <c r="U1425" s="121">
        <f t="shared" si="758"/>
        <v>117</v>
      </c>
      <c r="V1425" s="121">
        <v>252</v>
      </c>
      <c r="W1425" s="120">
        <f t="shared" si="769"/>
        <v>1.042903589</v>
      </c>
      <c r="X1425" s="113">
        <f t="shared" si="770"/>
        <v>0</v>
      </c>
      <c r="Y1425" s="113">
        <f t="shared" si="771"/>
        <v>0</v>
      </c>
      <c r="Z1425" s="126" t="str">
        <f t="shared" si="780"/>
        <v>A+J=</v>
      </c>
      <c r="AA1425" s="118">
        <f t="shared" si="781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72"/>
        <v>45663</v>
      </c>
      <c r="B1426" s="113">
        <f t="shared" si="764"/>
        <v>0</v>
      </c>
      <c r="C1426" s="183">
        <f t="shared" si="782"/>
        <v>6.0977534133144218E-9</v>
      </c>
      <c r="D1426" s="114">
        <f t="shared" si="773"/>
        <v>7036.33</v>
      </c>
      <c r="E1426" s="115">
        <f t="shared" si="760"/>
        <v>7063.77</v>
      </c>
      <c r="F1426" s="116">
        <f t="shared" si="761"/>
        <v>45616</v>
      </c>
      <c r="G1426" s="117">
        <f t="shared" si="765"/>
        <v>3.8997602443320289E-3</v>
      </c>
      <c r="H1426" s="118">
        <f t="shared" si="778"/>
        <v>45677</v>
      </c>
      <c r="I1426" s="118">
        <f t="shared" si="766"/>
        <v>45677</v>
      </c>
      <c r="J1426" s="119">
        <f t="shared" si="774"/>
        <v>19</v>
      </c>
      <c r="K1426" s="119">
        <f t="shared" si="763"/>
        <v>9</v>
      </c>
      <c r="L1426" s="8">
        <f t="shared" si="775"/>
        <v>1.0018453599999999</v>
      </c>
      <c r="M1426" s="120">
        <f t="shared" si="762"/>
        <v>1.00559942</v>
      </c>
      <c r="N1426" s="120">
        <f t="shared" si="757"/>
        <v>1.2833399313388476</v>
      </c>
      <c r="O1426" s="113">
        <f t="shared" si="759"/>
        <v>1.28570815</v>
      </c>
      <c r="P1426" s="113">
        <f t="shared" si="767"/>
        <v>0</v>
      </c>
      <c r="Q1426" s="167">
        <f t="shared" si="779"/>
        <v>0</v>
      </c>
      <c r="R1426" s="168">
        <f t="shared" si="776"/>
        <v>0</v>
      </c>
      <c r="S1426" s="113">
        <f t="shared" si="768"/>
        <v>0</v>
      </c>
      <c r="T1426" s="123">
        <f t="shared" si="777"/>
        <v>9.4700000000000006E-2</v>
      </c>
      <c r="U1426" s="121">
        <f t="shared" si="758"/>
        <v>117</v>
      </c>
      <c r="V1426" s="121">
        <v>252</v>
      </c>
      <c r="W1426" s="120">
        <f t="shared" si="769"/>
        <v>1.042903589</v>
      </c>
      <c r="X1426" s="113">
        <f t="shared" si="770"/>
        <v>0</v>
      </c>
      <c r="Y1426" s="113">
        <f t="shared" si="771"/>
        <v>0</v>
      </c>
      <c r="Z1426" s="126" t="str">
        <f t="shared" si="780"/>
        <v>A+J=</v>
      </c>
      <c r="AA1426" s="118">
        <f t="shared" si="781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72"/>
        <v>45664</v>
      </c>
      <c r="B1427" s="113">
        <f t="shared" si="764"/>
        <v>0</v>
      </c>
      <c r="C1427" s="183">
        <f t="shared" si="782"/>
        <v>6.0977534133144218E-9</v>
      </c>
      <c r="D1427" s="114">
        <f t="shared" si="773"/>
        <v>7036.33</v>
      </c>
      <c r="E1427" s="115">
        <f t="shared" si="760"/>
        <v>7063.77</v>
      </c>
      <c r="F1427" s="116">
        <f t="shared" si="761"/>
        <v>45616</v>
      </c>
      <c r="G1427" s="117">
        <f t="shared" si="765"/>
        <v>3.8997602443320289E-3</v>
      </c>
      <c r="H1427" s="118">
        <f t="shared" si="778"/>
        <v>45677</v>
      </c>
      <c r="I1427" s="118">
        <f t="shared" si="766"/>
        <v>45677</v>
      </c>
      <c r="J1427" s="119">
        <f t="shared" si="774"/>
        <v>19</v>
      </c>
      <c r="K1427" s="119">
        <f t="shared" si="763"/>
        <v>10</v>
      </c>
      <c r="L1427" s="8">
        <f t="shared" si="775"/>
        <v>1.00205061</v>
      </c>
      <c r="M1427" s="120">
        <f t="shared" si="762"/>
        <v>1.00559942</v>
      </c>
      <c r="N1427" s="120">
        <f t="shared" si="757"/>
        <v>1.2833399313388476</v>
      </c>
      <c r="O1427" s="113">
        <f t="shared" si="759"/>
        <v>1.2859715599999999</v>
      </c>
      <c r="P1427" s="113">
        <f t="shared" si="767"/>
        <v>0</v>
      </c>
      <c r="Q1427" s="167">
        <f t="shared" si="779"/>
        <v>0</v>
      </c>
      <c r="R1427" s="168">
        <f t="shared" si="776"/>
        <v>0</v>
      </c>
      <c r="S1427" s="113">
        <f t="shared" si="768"/>
        <v>0</v>
      </c>
      <c r="T1427" s="123">
        <f t="shared" si="777"/>
        <v>9.4700000000000006E-2</v>
      </c>
      <c r="U1427" s="121">
        <f t="shared" si="758"/>
        <v>118</v>
      </c>
      <c r="V1427" s="121">
        <v>252</v>
      </c>
      <c r="W1427" s="120">
        <f t="shared" si="769"/>
        <v>1.0432781099999999</v>
      </c>
      <c r="X1427" s="113">
        <f t="shared" si="770"/>
        <v>0</v>
      </c>
      <c r="Y1427" s="113">
        <f t="shared" si="771"/>
        <v>0</v>
      </c>
      <c r="Z1427" s="126" t="str">
        <f t="shared" si="780"/>
        <v>A+J=</v>
      </c>
      <c r="AA1427" s="118">
        <f t="shared" si="781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72"/>
        <v>45665</v>
      </c>
      <c r="B1428" s="113">
        <f t="shared" si="764"/>
        <v>0</v>
      </c>
      <c r="C1428" s="183">
        <f t="shared" si="782"/>
        <v>6.0977534133144218E-9</v>
      </c>
      <c r="D1428" s="114">
        <f t="shared" si="773"/>
        <v>7036.33</v>
      </c>
      <c r="E1428" s="115">
        <f t="shared" si="760"/>
        <v>7063.77</v>
      </c>
      <c r="F1428" s="116">
        <f t="shared" si="761"/>
        <v>45616</v>
      </c>
      <c r="G1428" s="117">
        <f t="shared" si="765"/>
        <v>3.8997602443320289E-3</v>
      </c>
      <c r="H1428" s="118">
        <f t="shared" si="778"/>
        <v>45677</v>
      </c>
      <c r="I1428" s="118">
        <f t="shared" si="766"/>
        <v>45677</v>
      </c>
      <c r="J1428" s="119">
        <f t="shared" si="774"/>
        <v>19</v>
      </c>
      <c r="K1428" s="119">
        <f t="shared" si="763"/>
        <v>11</v>
      </c>
      <c r="L1428" s="8">
        <f t="shared" si="775"/>
        <v>1.0022559</v>
      </c>
      <c r="M1428" s="120">
        <f t="shared" si="762"/>
        <v>1.00559942</v>
      </c>
      <c r="N1428" s="120">
        <f t="shared" si="757"/>
        <v>1.2833399313388476</v>
      </c>
      <c r="O1428" s="113">
        <f t="shared" si="759"/>
        <v>1.28623501</v>
      </c>
      <c r="P1428" s="113">
        <f t="shared" si="767"/>
        <v>0</v>
      </c>
      <c r="Q1428" s="167">
        <f t="shared" si="779"/>
        <v>0</v>
      </c>
      <c r="R1428" s="168">
        <f t="shared" si="776"/>
        <v>0</v>
      </c>
      <c r="S1428" s="113">
        <f t="shared" si="768"/>
        <v>0</v>
      </c>
      <c r="T1428" s="123">
        <f t="shared" si="777"/>
        <v>9.4700000000000006E-2</v>
      </c>
      <c r="U1428" s="121">
        <f t="shared" si="758"/>
        <v>119</v>
      </c>
      <c r="V1428" s="121">
        <v>252</v>
      </c>
      <c r="W1428" s="120">
        <f t="shared" si="769"/>
        <v>1.043652765</v>
      </c>
      <c r="X1428" s="113">
        <f t="shared" si="770"/>
        <v>0</v>
      </c>
      <c r="Y1428" s="113">
        <f t="shared" si="771"/>
        <v>0</v>
      </c>
      <c r="Z1428" s="126" t="str">
        <f t="shared" si="780"/>
        <v>A+J=</v>
      </c>
      <c r="AA1428" s="118">
        <f t="shared" si="781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72"/>
        <v>45666</v>
      </c>
      <c r="B1429" s="113">
        <f t="shared" si="764"/>
        <v>0</v>
      </c>
      <c r="C1429" s="183">
        <f t="shared" si="782"/>
        <v>6.0977534133144218E-9</v>
      </c>
      <c r="D1429" s="114">
        <f t="shared" si="773"/>
        <v>7036.33</v>
      </c>
      <c r="E1429" s="115">
        <f t="shared" si="760"/>
        <v>7063.77</v>
      </c>
      <c r="F1429" s="116">
        <f t="shared" si="761"/>
        <v>45616</v>
      </c>
      <c r="G1429" s="117">
        <f t="shared" si="765"/>
        <v>3.8997602443320289E-3</v>
      </c>
      <c r="H1429" s="118">
        <f t="shared" si="778"/>
        <v>45677</v>
      </c>
      <c r="I1429" s="118">
        <f t="shared" si="766"/>
        <v>45677</v>
      </c>
      <c r="J1429" s="119">
        <f t="shared" si="774"/>
        <v>19</v>
      </c>
      <c r="K1429" s="119">
        <f t="shared" si="763"/>
        <v>12</v>
      </c>
      <c r="L1429" s="8">
        <f t="shared" si="775"/>
        <v>1.0024612399999999</v>
      </c>
      <c r="M1429" s="120">
        <f t="shared" si="762"/>
        <v>1.00559942</v>
      </c>
      <c r="N1429" s="120">
        <f t="shared" si="757"/>
        <v>1.2833399313388476</v>
      </c>
      <c r="O1429" s="113">
        <f t="shared" si="759"/>
        <v>1.28649853</v>
      </c>
      <c r="P1429" s="113">
        <f t="shared" si="767"/>
        <v>0</v>
      </c>
      <c r="Q1429" s="167">
        <f t="shared" si="779"/>
        <v>0</v>
      </c>
      <c r="R1429" s="168">
        <f t="shared" si="776"/>
        <v>0</v>
      </c>
      <c r="S1429" s="113">
        <f t="shared" si="768"/>
        <v>0</v>
      </c>
      <c r="T1429" s="123">
        <f t="shared" si="777"/>
        <v>9.4700000000000006E-2</v>
      </c>
      <c r="U1429" s="121">
        <f t="shared" si="758"/>
        <v>120</v>
      </c>
      <c r="V1429" s="121">
        <v>252</v>
      </c>
      <c r="W1429" s="120">
        <f t="shared" si="769"/>
        <v>1.044027555</v>
      </c>
      <c r="X1429" s="113">
        <f t="shared" si="770"/>
        <v>0</v>
      </c>
      <c r="Y1429" s="113">
        <f t="shared" si="771"/>
        <v>0</v>
      </c>
      <c r="Z1429" s="126" t="str">
        <f t="shared" si="780"/>
        <v>A+J=</v>
      </c>
      <c r="AA1429" s="118">
        <f t="shared" si="781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72"/>
        <v>45667</v>
      </c>
      <c r="B1430" s="113">
        <f t="shared" si="764"/>
        <v>0</v>
      </c>
      <c r="C1430" s="183">
        <f t="shared" si="782"/>
        <v>6.0977534133144218E-9</v>
      </c>
      <c r="D1430" s="114">
        <f t="shared" si="773"/>
        <v>7036.33</v>
      </c>
      <c r="E1430" s="115">
        <f t="shared" si="760"/>
        <v>7063.77</v>
      </c>
      <c r="F1430" s="116">
        <f t="shared" si="761"/>
        <v>45616</v>
      </c>
      <c r="G1430" s="117">
        <f t="shared" si="765"/>
        <v>3.8997602443320289E-3</v>
      </c>
      <c r="H1430" s="118">
        <f t="shared" si="778"/>
        <v>45677</v>
      </c>
      <c r="I1430" s="118">
        <f t="shared" si="766"/>
        <v>45677</v>
      </c>
      <c r="J1430" s="119">
        <f t="shared" si="774"/>
        <v>19</v>
      </c>
      <c r="K1430" s="119">
        <f t="shared" si="763"/>
        <v>13</v>
      </c>
      <c r="L1430" s="8">
        <f t="shared" si="775"/>
        <v>1.0026666099999999</v>
      </c>
      <c r="M1430" s="120">
        <f t="shared" si="762"/>
        <v>1.00559942</v>
      </c>
      <c r="N1430" s="120">
        <f t="shared" si="757"/>
        <v>1.2833399313388476</v>
      </c>
      <c r="O1430" s="113">
        <f t="shared" si="759"/>
        <v>1.2867620900000001</v>
      </c>
      <c r="P1430" s="113">
        <f t="shared" si="767"/>
        <v>0</v>
      </c>
      <c r="Q1430" s="167">
        <f t="shared" si="779"/>
        <v>0</v>
      </c>
      <c r="R1430" s="168">
        <f t="shared" si="776"/>
        <v>0</v>
      </c>
      <c r="S1430" s="113">
        <f t="shared" si="768"/>
        <v>0</v>
      </c>
      <c r="T1430" s="123">
        <f t="shared" si="777"/>
        <v>9.4700000000000006E-2</v>
      </c>
      <c r="U1430" s="121">
        <f t="shared" si="758"/>
        <v>121</v>
      </c>
      <c r="V1430" s="121">
        <v>252</v>
      </c>
      <c r="W1430" s="120">
        <f t="shared" si="769"/>
        <v>1.0444024789999999</v>
      </c>
      <c r="X1430" s="113">
        <f t="shared" si="770"/>
        <v>0</v>
      </c>
      <c r="Y1430" s="113">
        <f t="shared" si="771"/>
        <v>0</v>
      </c>
      <c r="Z1430" s="126" t="str">
        <f t="shared" si="780"/>
        <v>A+J=</v>
      </c>
      <c r="AA1430" s="118">
        <f t="shared" si="781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72"/>
        <v>45668</v>
      </c>
      <c r="B1431" s="113">
        <f t="shared" si="764"/>
        <v>0</v>
      </c>
      <c r="C1431" s="183">
        <f t="shared" si="782"/>
        <v>6.0977534133144218E-9</v>
      </c>
      <c r="D1431" s="114">
        <f t="shared" si="773"/>
        <v>7036.33</v>
      </c>
      <c r="E1431" s="115">
        <f t="shared" si="760"/>
        <v>7063.77</v>
      </c>
      <c r="F1431" s="116">
        <f t="shared" si="761"/>
        <v>45616</v>
      </c>
      <c r="G1431" s="117">
        <f t="shared" si="765"/>
        <v>3.8997602443320289E-3</v>
      </c>
      <c r="H1431" s="118">
        <f t="shared" si="778"/>
        <v>45677</v>
      </c>
      <c r="I1431" s="118">
        <f t="shared" si="766"/>
        <v>45677</v>
      </c>
      <c r="J1431" s="119">
        <f t="shared" si="774"/>
        <v>19</v>
      </c>
      <c r="K1431" s="119">
        <f t="shared" si="763"/>
        <v>14</v>
      </c>
      <c r="L1431" s="8">
        <f t="shared" si="775"/>
        <v>1.00287203</v>
      </c>
      <c r="M1431" s="120">
        <f t="shared" si="762"/>
        <v>1.00559942</v>
      </c>
      <c r="N1431" s="120">
        <f t="shared" si="757"/>
        <v>1.2833399313388476</v>
      </c>
      <c r="O1431" s="113">
        <f t="shared" si="759"/>
        <v>1.2870257199999999</v>
      </c>
      <c r="P1431" s="113">
        <f t="shared" si="767"/>
        <v>0</v>
      </c>
      <c r="Q1431" s="167">
        <f t="shared" si="779"/>
        <v>0</v>
      </c>
      <c r="R1431" s="168">
        <f t="shared" si="776"/>
        <v>0</v>
      </c>
      <c r="S1431" s="113">
        <f t="shared" si="768"/>
        <v>0</v>
      </c>
      <c r="T1431" s="123">
        <f t="shared" si="777"/>
        <v>9.4700000000000006E-2</v>
      </c>
      <c r="U1431" s="121">
        <f t="shared" si="758"/>
        <v>122</v>
      </c>
      <c r="V1431" s="121">
        <v>252</v>
      </c>
      <c r="W1431" s="120">
        <f t="shared" si="769"/>
        <v>1.044777538</v>
      </c>
      <c r="X1431" s="113">
        <f t="shared" si="770"/>
        <v>0</v>
      </c>
      <c r="Y1431" s="113">
        <f t="shared" si="771"/>
        <v>0</v>
      </c>
      <c r="Z1431" s="126" t="str">
        <f t="shared" si="780"/>
        <v>A+J=</v>
      </c>
      <c r="AA1431" s="118">
        <f t="shared" si="781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72"/>
        <v>45669</v>
      </c>
      <c r="B1432" s="113">
        <f t="shared" si="764"/>
        <v>0</v>
      </c>
      <c r="C1432" s="183">
        <f t="shared" si="782"/>
        <v>6.0977534133144218E-9</v>
      </c>
      <c r="D1432" s="114">
        <f t="shared" si="773"/>
        <v>7036.33</v>
      </c>
      <c r="E1432" s="115">
        <f t="shared" si="760"/>
        <v>7063.77</v>
      </c>
      <c r="F1432" s="116">
        <f t="shared" si="761"/>
        <v>45616</v>
      </c>
      <c r="G1432" s="117">
        <f t="shared" si="765"/>
        <v>3.8997602443320289E-3</v>
      </c>
      <c r="H1432" s="118">
        <f t="shared" si="778"/>
        <v>45677</v>
      </c>
      <c r="I1432" s="118">
        <f t="shared" si="766"/>
        <v>45677</v>
      </c>
      <c r="J1432" s="119">
        <f t="shared" si="774"/>
        <v>19</v>
      </c>
      <c r="K1432" s="119">
        <f t="shared" si="763"/>
        <v>14</v>
      </c>
      <c r="L1432" s="8">
        <f t="shared" si="775"/>
        <v>1.00287203</v>
      </c>
      <c r="M1432" s="120">
        <f t="shared" si="762"/>
        <v>1.00559942</v>
      </c>
      <c r="N1432" s="120">
        <f t="shared" si="757"/>
        <v>1.2833399313388476</v>
      </c>
      <c r="O1432" s="113">
        <f t="shared" si="759"/>
        <v>1.2870257199999999</v>
      </c>
      <c r="P1432" s="113">
        <f t="shared" si="767"/>
        <v>0</v>
      </c>
      <c r="Q1432" s="167">
        <f t="shared" si="779"/>
        <v>0</v>
      </c>
      <c r="R1432" s="168">
        <f t="shared" si="776"/>
        <v>0</v>
      </c>
      <c r="S1432" s="113">
        <f t="shared" si="768"/>
        <v>0</v>
      </c>
      <c r="T1432" s="123">
        <f t="shared" si="777"/>
        <v>9.4700000000000006E-2</v>
      </c>
      <c r="U1432" s="121">
        <f t="shared" si="758"/>
        <v>122</v>
      </c>
      <c r="V1432" s="121">
        <v>252</v>
      </c>
      <c r="W1432" s="120">
        <f t="shared" si="769"/>
        <v>1.044777538</v>
      </c>
      <c r="X1432" s="113">
        <f t="shared" si="770"/>
        <v>0</v>
      </c>
      <c r="Y1432" s="113">
        <f t="shared" si="771"/>
        <v>0</v>
      </c>
      <c r="Z1432" s="126" t="str">
        <f t="shared" si="780"/>
        <v>A+J=</v>
      </c>
      <c r="AA1432" s="118">
        <f t="shared" si="781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72"/>
        <v>45670</v>
      </c>
      <c r="B1433" s="113">
        <f t="shared" si="764"/>
        <v>0</v>
      </c>
      <c r="C1433" s="183">
        <f t="shared" si="782"/>
        <v>6.0977534133144218E-9</v>
      </c>
      <c r="D1433" s="114">
        <f t="shared" si="773"/>
        <v>7036.33</v>
      </c>
      <c r="E1433" s="115">
        <f t="shared" si="760"/>
        <v>7063.77</v>
      </c>
      <c r="F1433" s="116">
        <f t="shared" si="761"/>
        <v>45616</v>
      </c>
      <c r="G1433" s="117">
        <f t="shared" si="765"/>
        <v>3.8997602443320289E-3</v>
      </c>
      <c r="H1433" s="118">
        <f t="shared" si="778"/>
        <v>45677</v>
      </c>
      <c r="I1433" s="118">
        <f t="shared" si="766"/>
        <v>45677</v>
      </c>
      <c r="J1433" s="119">
        <f t="shared" si="774"/>
        <v>19</v>
      </c>
      <c r="K1433" s="119">
        <f t="shared" si="763"/>
        <v>14</v>
      </c>
      <c r="L1433" s="8">
        <f t="shared" si="775"/>
        <v>1.00287203</v>
      </c>
      <c r="M1433" s="120">
        <f t="shared" si="762"/>
        <v>1.00559942</v>
      </c>
      <c r="N1433" s="120">
        <f t="shared" si="757"/>
        <v>1.2833399313388476</v>
      </c>
      <c r="O1433" s="113">
        <f t="shared" si="759"/>
        <v>1.2870257199999999</v>
      </c>
      <c r="P1433" s="113">
        <f t="shared" si="767"/>
        <v>0</v>
      </c>
      <c r="Q1433" s="167">
        <f t="shared" si="779"/>
        <v>0</v>
      </c>
      <c r="R1433" s="168">
        <f t="shared" si="776"/>
        <v>0</v>
      </c>
      <c r="S1433" s="113">
        <f t="shared" si="768"/>
        <v>0</v>
      </c>
      <c r="T1433" s="123">
        <f t="shared" si="777"/>
        <v>9.4700000000000006E-2</v>
      </c>
      <c r="U1433" s="121">
        <f t="shared" si="758"/>
        <v>122</v>
      </c>
      <c r="V1433" s="121">
        <v>252</v>
      </c>
      <c r="W1433" s="120">
        <f t="shared" si="769"/>
        <v>1.044777538</v>
      </c>
      <c r="X1433" s="113">
        <f t="shared" si="770"/>
        <v>0</v>
      </c>
      <c r="Y1433" s="113">
        <f t="shared" si="771"/>
        <v>0</v>
      </c>
      <c r="Z1433" s="126" t="str">
        <f t="shared" si="780"/>
        <v>A+J=</v>
      </c>
      <c r="AA1433" s="118">
        <f t="shared" si="781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72"/>
        <v>45671</v>
      </c>
      <c r="B1434" s="113">
        <f t="shared" si="764"/>
        <v>0</v>
      </c>
      <c r="C1434" s="183">
        <f t="shared" si="782"/>
        <v>6.0977534133144218E-9</v>
      </c>
      <c r="D1434" s="114">
        <f t="shared" si="773"/>
        <v>7036.33</v>
      </c>
      <c r="E1434" s="115">
        <f t="shared" si="760"/>
        <v>7063.77</v>
      </c>
      <c r="F1434" s="116">
        <f t="shared" si="761"/>
        <v>45616</v>
      </c>
      <c r="G1434" s="117">
        <f t="shared" si="765"/>
        <v>3.8997602443320289E-3</v>
      </c>
      <c r="H1434" s="118">
        <f t="shared" si="778"/>
        <v>45677</v>
      </c>
      <c r="I1434" s="118">
        <f t="shared" si="766"/>
        <v>45677</v>
      </c>
      <c r="J1434" s="119">
        <f t="shared" si="774"/>
        <v>19</v>
      </c>
      <c r="K1434" s="119">
        <f t="shared" si="763"/>
        <v>15</v>
      </c>
      <c r="L1434" s="8">
        <f t="shared" si="775"/>
        <v>1.0030774899999999</v>
      </c>
      <c r="M1434" s="120">
        <f t="shared" si="762"/>
        <v>1.00559942</v>
      </c>
      <c r="N1434" s="120">
        <f t="shared" si="757"/>
        <v>1.2833399313388476</v>
      </c>
      <c r="O1434" s="113">
        <f t="shared" si="759"/>
        <v>1.28728939</v>
      </c>
      <c r="P1434" s="113">
        <f t="shared" si="767"/>
        <v>0</v>
      </c>
      <c r="Q1434" s="167">
        <f t="shared" si="779"/>
        <v>0</v>
      </c>
      <c r="R1434" s="168">
        <f t="shared" si="776"/>
        <v>0</v>
      </c>
      <c r="S1434" s="113">
        <f t="shared" si="768"/>
        <v>0</v>
      </c>
      <c r="T1434" s="123">
        <f t="shared" si="777"/>
        <v>9.4700000000000006E-2</v>
      </c>
      <c r="U1434" s="121">
        <f t="shared" si="758"/>
        <v>123</v>
      </c>
      <c r="V1434" s="121">
        <v>252</v>
      </c>
      <c r="W1434" s="120">
        <f t="shared" si="769"/>
        <v>1.045152732</v>
      </c>
      <c r="X1434" s="113">
        <f t="shared" si="770"/>
        <v>0</v>
      </c>
      <c r="Y1434" s="113">
        <f t="shared" si="771"/>
        <v>0</v>
      </c>
      <c r="Z1434" s="126" t="str">
        <f t="shared" si="780"/>
        <v>A+J=</v>
      </c>
      <c r="AA1434" s="118">
        <f t="shared" si="781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72"/>
        <v>45672</v>
      </c>
      <c r="B1435" s="113">
        <f t="shared" si="764"/>
        <v>0</v>
      </c>
      <c r="C1435" s="183">
        <f t="shared" si="782"/>
        <v>6.0977534133144218E-9</v>
      </c>
      <c r="D1435" s="114">
        <f t="shared" si="773"/>
        <v>7036.33</v>
      </c>
      <c r="E1435" s="115">
        <f t="shared" si="760"/>
        <v>7063.77</v>
      </c>
      <c r="F1435" s="116">
        <f t="shared" si="761"/>
        <v>45616</v>
      </c>
      <c r="G1435" s="117">
        <f t="shared" si="765"/>
        <v>3.8997602443320289E-3</v>
      </c>
      <c r="H1435" s="118">
        <f t="shared" si="778"/>
        <v>45677</v>
      </c>
      <c r="I1435" s="118">
        <f t="shared" si="766"/>
        <v>45677</v>
      </c>
      <c r="J1435" s="119">
        <f t="shared" si="774"/>
        <v>19</v>
      </c>
      <c r="K1435" s="119">
        <f t="shared" si="763"/>
        <v>16</v>
      </c>
      <c r="L1435" s="8">
        <f t="shared" si="775"/>
        <v>1.00328299</v>
      </c>
      <c r="M1435" s="120">
        <f t="shared" si="762"/>
        <v>1.00559942</v>
      </c>
      <c r="N1435" s="120">
        <f t="shared" si="757"/>
        <v>1.2833399313388476</v>
      </c>
      <c r="O1435" s="113">
        <f t="shared" si="759"/>
        <v>1.2875531200000001</v>
      </c>
      <c r="P1435" s="113">
        <f t="shared" si="767"/>
        <v>0</v>
      </c>
      <c r="Q1435" s="167">
        <f t="shared" si="779"/>
        <v>0</v>
      </c>
      <c r="R1435" s="168">
        <f t="shared" si="776"/>
        <v>0</v>
      </c>
      <c r="S1435" s="113">
        <f t="shared" si="768"/>
        <v>0</v>
      </c>
      <c r="T1435" s="123">
        <f t="shared" si="777"/>
        <v>9.4700000000000006E-2</v>
      </c>
      <c r="U1435" s="121">
        <f t="shared" si="758"/>
        <v>124</v>
      </c>
      <c r="V1435" s="121">
        <v>252</v>
      </c>
      <c r="W1435" s="120">
        <f t="shared" si="769"/>
        <v>1.0455280600000001</v>
      </c>
      <c r="X1435" s="113">
        <f t="shared" si="770"/>
        <v>0</v>
      </c>
      <c r="Y1435" s="113">
        <f t="shared" si="771"/>
        <v>0</v>
      </c>
      <c r="Z1435" s="126" t="str">
        <f t="shared" si="780"/>
        <v>A+J=</v>
      </c>
      <c r="AA1435" s="118">
        <f t="shared" si="781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72"/>
        <v>45673</v>
      </c>
      <c r="B1436" s="113">
        <f t="shared" si="764"/>
        <v>0</v>
      </c>
      <c r="C1436" s="183">
        <f t="shared" si="782"/>
        <v>6.0977534133144218E-9</v>
      </c>
      <c r="D1436" s="114">
        <f t="shared" si="773"/>
        <v>7036.33</v>
      </c>
      <c r="E1436" s="115">
        <f t="shared" si="760"/>
        <v>7063.77</v>
      </c>
      <c r="F1436" s="116">
        <f t="shared" si="761"/>
        <v>45616</v>
      </c>
      <c r="G1436" s="117">
        <f t="shared" si="765"/>
        <v>3.8997602443320289E-3</v>
      </c>
      <c r="H1436" s="118">
        <f t="shared" si="778"/>
        <v>45677</v>
      </c>
      <c r="I1436" s="118">
        <f t="shared" si="766"/>
        <v>45677</v>
      </c>
      <c r="J1436" s="119">
        <f t="shared" si="774"/>
        <v>19</v>
      </c>
      <c r="K1436" s="119">
        <f t="shared" si="763"/>
        <v>17</v>
      </c>
      <c r="L1436" s="8">
        <f t="shared" si="775"/>
        <v>1.00348854</v>
      </c>
      <c r="M1436" s="120">
        <f t="shared" si="762"/>
        <v>1.00559942</v>
      </c>
      <c r="N1436" s="120">
        <f t="shared" si="757"/>
        <v>1.2833399313388476</v>
      </c>
      <c r="O1436" s="113">
        <f t="shared" si="759"/>
        <v>1.2878169100000001</v>
      </c>
      <c r="P1436" s="113">
        <f t="shared" si="767"/>
        <v>0</v>
      </c>
      <c r="Q1436" s="167">
        <f t="shared" si="779"/>
        <v>0</v>
      </c>
      <c r="R1436" s="168">
        <f t="shared" si="776"/>
        <v>0</v>
      </c>
      <c r="S1436" s="113">
        <f t="shared" si="768"/>
        <v>0</v>
      </c>
      <c r="T1436" s="123">
        <f t="shared" si="777"/>
        <v>9.4700000000000006E-2</v>
      </c>
      <c r="U1436" s="121">
        <f t="shared" si="758"/>
        <v>125</v>
      </c>
      <c r="V1436" s="121">
        <v>252</v>
      </c>
      <c r="W1436" s="120">
        <f t="shared" si="769"/>
        <v>1.045903523</v>
      </c>
      <c r="X1436" s="113">
        <f t="shared" si="770"/>
        <v>0</v>
      </c>
      <c r="Y1436" s="113">
        <f t="shared" si="771"/>
        <v>0</v>
      </c>
      <c r="Z1436" s="126" t="str">
        <f t="shared" si="780"/>
        <v>A+J=</v>
      </c>
      <c r="AA1436" s="118">
        <f t="shared" si="781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72"/>
        <v>45674</v>
      </c>
      <c r="B1437" s="113">
        <f t="shared" si="764"/>
        <v>0</v>
      </c>
      <c r="C1437" s="183">
        <f t="shared" si="782"/>
        <v>6.0977534133144218E-9</v>
      </c>
      <c r="D1437" s="114">
        <f t="shared" si="773"/>
        <v>7036.33</v>
      </c>
      <c r="E1437" s="115">
        <f t="shared" si="760"/>
        <v>7063.77</v>
      </c>
      <c r="F1437" s="116">
        <f t="shared" si="761"/>
        <v>45616</v>
      </c>
      <c r="G1437" s="117">
        <f t="shared" si="765"/>
        <v>3.8997602443320289E-3</v>
      </c>
      <c r="H1437" s="118">
        <f t="shared" si="778"/>
        <v>45677</v>
      </c>
      <c r="I1437" s="118">
        <f t="shared" si="766"/>
        <v>45677</v>
      </c>
      <c r="J1437" s="119">
        <f t="shared" si="774"/>
        <v>19</v>
      </c>
      <c r="K1437" s="119">
        <f t="shared" si="763"/>
        <v>18</v>
      </c>
      <c r="L1437" s="8">
        <f t="shared" si="775"/>
        <v>1.00369413</v>
      </c>
      <c r="M1437" s="120">
        <f t="shared" si="762"/>
        <v>1.00559942</v>
      </c>
      <c r="N1437" s="120">
        <f t="shared" si="757"/>
        <v>1.2833399313388476</v>
      </c>
      <c r="O1437" s="113">
        <f t="shared" si="759"/>
        <v>1.28808075</v>
      </c>
      <c r="P1437" s="113">
        <f t="shared" si="767"/>
        <v>0</v>
      </c>
      <c r="Q1437" s="167">
        <f t="shared" si="779"/>
        <v>0</v>
      </c>
      <c r="R1437" s="168">
        <f t="shared" si="776"/>
        <v>0</v>
      </c>
      <c r="S1437" s="113">
        <f t="shared" si="768"/>
        <v>0</v>
      </c>
      <c r="T1437" s="123">
        <f t="shared" si="777"/>
        <v>9.4700000000000006E-2</v>
      </c>
      <c r="U1437" s="121">
        <f t="shared" si="758"/>
        <v>126</v>
      </c>
      <c r="V1437" s="121">
        <v>252</v>
      </c>
      <c r="W1437" s="120">
        <f t="shared" si="769"/>
        <v>1.046279121</v>
      </c>
      <c r="X1437" s="113">
        <f t="shared" si="770"/>
        <v>0</v>
      </c>
      <c r="Y1437" s="113">
        <f t="shared" si="771"/>
        <v>0</v>
      </c>
      <c r="Z1437" s="126" t="str">
        <f t="shared" si="780"/>
        <v>A+J=</v>
      </c>
      <c r="AA1437" s="118">
        <f t="shared" si="781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72"/>
        <v>45675</v>
      </c>
      <c r="B1438" s="113">
        <f t="shared" si="764"/>
        <v>0</v>
      </c>
      <c r="C1438" s="183">
        <f t="shared" si="782"/>
        <v>6.0977534133144218E-9</v>
      </c>
      <c r="D1438" s="114">
        <f t="shared" si="773"/>
        <v>7036.33</v>
      </c>
      <c r="E1438" s="115">
        <f t="shared" si="760"/>
        <v>7063.77</v>
      </c>
      <c r="F1438" s="116">
        <f t="shared" si="761"/>
        <v>45616</v>
      </c>
      <c r="G1438" s="117">
        <f t="shared" si="765"/>
        <v>3.8997602443320289E-3</v>
      </c>
      <c r="H1438" s="118">
        <f t="shared" si="778"/>
        <v>45677</v>
      </c>
      <c r="I1438" s="118">
        <f t="shared" si="766"/>
        <v>45677</v>
      </c>
      <c r="J1438" s="119">
        <f t="shared" si="774"/>
        <v>19</v>
      </c>
      <c r="K1438" s="119">
        <f t="shared" si="763"/>
        <v>19</v>
      </c>
      <c r="L1438" s="8">
        <f t="shared" si="775"/>
        <v>1.0038997599999999</v>
      </c>
      <c r="M1438" s="120">
        <f t="shared" si="762"/>
        <v>1.00559942</v>
      </c>
      <c r="N1438" s="120">
        <f t="shared" si="757"/>
        <v>1.2833399313388476</v>
      </c>
      <c r="O1438" s="113">
        <f t="shared" si="759"/>
        <v>1.28834464</v>
      </c>
      <c r="P1438" s="113">
        <f t="shared" si="767"/>
        <v>0</v>
      </c>
      <c r="Q1438" s="167">
        <f t="shared" si="779"/>
        <v>0</v>
      </c>
      <c r="R1438" s="168">
        <f t="shared" si="776"/>
        <v>0</v>
      </c>
      <c r="S1438" s="113">
        <f t="shared" si="768"/>
        <v>0</v>
      </c>
      <c r="T1438" s="123">
        <f t="shared" si="777"/>
        <v>9.4700000000000006E-2</v>
      </c>
      <c r="U1438" s="121">
        <f t="shared" si="758"/>
        <v>127</v>
      </c>
      <c r="V1438" s="121">
        <v>252</v>
      </c>
      <c r="W1438" s="120">
        <f t="shared" si="769"/>
        <v>1.046654854</v>
      </c>
      <c r="X1438" s="113">
        <f t="shared" si="770"/>
        <v>0</v>
      </c>
      <c r="Y1438" s="113">
        <f t="shared" si="771"/>
        <v>0</v>
      </c>
      <c r="Z1438" s="126" t="str">
        <f t="shared" si="780"/>
        <v>A+J=</v>
      </c>
      <c r="AA1438" s="118">
        <f t="shared" si="781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72"/>
        <v>45676</v>
      </c>
      <c r="B1439" s="113">
        <f t="shared" si="764"/>
        <v>0</v>
      </c>
      <c r="C1439" s="183">
        <f t="shared" si="782"/>
        <v>6.0977534133144218E-9</v>
      </c>
      <c r="D1439" s="114">
        <f t="shared" si="773"/>
        <v>7036.33</v>
      </c>
      <c r="E1439" s="115">
        <f t="shared" si="760"/>
        <v>7063.77</v>
      </c>
      <c r="F1439" s="116">
        <f t="shared" si="761"/>
        <v>45616</v>
      </c>
      <c r="G1439" s="117">
        <f t="shared" si="765"/>
        <v>3.8997602443320289E-3</v>
      </c>
      <c r="H1439" s="118">
        <f t="shared" si="778"/>
        <v>45677</v>
      </c>
      <c r="I1439" s="118">
        <f t="shared" si="766"/>
        <v>45677</v>
      </c>
      <c r="J1439" s="119">
        <f t="shared" si="774"/>
        <v>19</v>
      </c>
      <c r="K1439" s="119">
        <f t="shared" si="763"/>
        <v>19</v>
      </c>
      <c r="L1439" s="8">
        <f t="shared" si="775"/>
        <v>1.0038997599999999</v>
      </c>
      <c r="M1439" s="120">
        <f t="shared" si="762"/>
        <v>1.00559942</v>
      </c>
      <c r="N1439" s="120">
        <f t="shared" ref="N1439:N1442" si="783">IF(I1439&gt;I1438,N1438*M1439,N1438)</f>
        <v>1.2833399313388476</v>
      </c>
      <c r="O1439" s="113">
        <f t="shared" si="759"/>
        <v>1.28834464</v>
      </c>
      <c r="P1439" s="113">
        <f t="shared" si="767"/>
        <v>0</v>
      </c>
      <c r="Q1439" s="167">
        <f t="shared" si="779"/>
        <v>0</v>
      </c>
      <c r="R1439" s="168">
        <f t="shared" si="776"/>
        <v>0</v>
      </c>
      <c r="S1439" s="113">
        <f t="shared" si="768"/>
        <v>0</v>
      </c>
      <c r="T1439" s="123">
        <f t="shared" si="777"/>
        <v>9.4700000000000006E-2</v>
      </c>
      <c r="U1439" s="121">
        <f t="shared" si="758"/>
        <v>127</v>
      </c>
      <c r="V1439" s="121">
        <v>252</v>
      </c>
      <c r="W1439" s="120">
        <f t="shared" si="769"/>
        <v>1.046654854</v>
      </c>
      <c r="X1439" s="113">
        <f t="shared" si="770"/>
        <v>0</v>
      </c>
      <c r="Y1439" s="113">
        <f t="shared" si="771"/>
        <v>0</v>
      </c>
      <c r="Z1439" s="126" t="str">
        <f t="shared" si="780"/>
        <v>A+J=</v>
      </c>
      <c r="AA1439" s="118">
        <f t="shared" si="781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72"/>
        <v>45677</v>
      </c>
      <c r="B1440" s="113">
        <f t="shared" si="764"/>
        <v>0</v>
      </c>
      <c r="C1440" s="183">
        <f t="shared" si="782"/>
        <v>6.0977534133144218E-9</v>
      </c>
      <c r="D1440" s="114">
        <f t="shared" si="773"/>
        <v>7036.33</v>
      </c>
      <c r="E1440" s="115">
        <f t="shared" si="760"/>
        <v>7063.77</v>
      </c>
      <c r="F1440" s="116">
        <f t="shared" si="761"/>
        <v>45616</v>
      </c>
      <c r="G1440" s="117">
        <f t="shared" si="765"/>
        <v>3.8997602443320289E-3</v>
      </c>
      <c r="H1440" s="118">
        <f t="shared" si="778"/>
        <v>45708</v>
      </c>
      <c r="I1440" s="118">
        <f t="shared" si="766"/>
        <v>45677</v>
      </c>
      <c r="J1440" s="119">
        <f t="shared" si="774"/>
        <v>19</v>
      </c>
      <c r="K1440" s="119">
        <f t="shared" si="763"/>
        <v>19</v>
      </c>
      <c r="L1440" s="8">
        <f t="shared" si="775"/>
        <v>1.0038997599999999</v>
      </c>
      <c r="M1440" s="120">
        <f t="shared" si="762"/>
        <v>1.00559942</v>
      </c>
      <c r="N1440" s="120">
        <f t="shared" si="783"/>
        <v>1.2833399313388476</v>
      </c>
      <c r="O1440" s="113">
        <f t="shared" si="759"/>
        <v>1.28834464</v>
      </c>
      <c r="P1440" s="113">
        <f t="shared" si="767"/>
        <v>0</v>
      </c>
      <c r="Q1440" s="167">
        <f t="shared" si="779"/>
        <v>0</v>
      </c>
      <c r="R1440" s="168">
        <f t="shared" si="776"/>
        <v>0</v>
      </c>
      <c r="S1440" s="113">
        <f t="shared" si="768"/>
        <v>0</v>
      </c>
      <c r="T1440" s="123">
        <f t="shared" si="777"/>
        <v>9.4700000000000006E-2</v>
      </c>
      <c r="U1440" s="121">
        <f t="shared" si="758"/>
        <v>127</v>
      </c>
      <c r="V1440" s="121">
        <v>252</v>
      </c>
      <c r="W1440" s="120">
        <f t="shared" si="769"/>
        <v>1.046654854</v>
      </c>
      <c r="X1440" s="113">
        <f t="shared" si="770"/>
        <v>0</v>
      </c>
      <c r="Y1440" s="113">
        <f t="shared" si="771"/>
        <v>0</v>
      </c>
      <c r="Z1440" s="126" t="str">
        <f t="shared" si="780"/>
        <v>A+J=</v>
      </c>
      <c r="AA1440" s="118">
        <f t="shared" si="781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72"/>
        <v>45678</v>
      </c>
      <c r="B1441" s="113">
        <f t="shared" si="764"/>
        <v>0</v>
      </c>
      <c r="C1441" s="183">
        <f t="shared" si="782"/>
        <v>6.0977534133144218E-9</v>
      </c>
      <c r="D1441" s="114">
        <f t="shared" si="773"/>
        <v>7063.77</v>
      </c>
      <c r="E1441" s="115">
        <f t="shared" si="760"/>
        <v>7100.5</v>
      </c>
      <c r="F1441" s="116">
        <f t="shared" si="761"/>
        <v>45646</v>
      </c>
      <c r="G1441" s="117">
        <f t="shared" si="765"/>
        <v>5.1997729257888814E-3</v>
      </c>
      <c r="H1441" s="118">
        <f t="shared" si="778"/>
        <v>45708</v>
      </c>
      <c r="I1441" s="118">
        <f t="shared" si="766"/>
        <v>45708</v>
      </c>
      <c r="J1441" s="119">
        <f t="shared" si="774"/>
        <v>23</v>
      </c>
      <c r="K1441" s="119">
        <f t="shared" si="763"/>
        <v>1</v>
      </c>
      <c r="L1441" s="8">
        <f t="shared" si="775"/>
        <v>1.0002255099999999</v>
      </c>
      <c r="M1441" s="120">
        <f t="shared" si="762"/>
        <v>1.0038997599999999</v>
      </c>
      <c r="N1441" s="120">
        <f t="shared" si="783"/>
        <v>1.2883446490694854</v>
      </c>
      <c r="O1441" s="113">
        <f t="shared" si="759"/>
        <v>1.28863518</v>
      </c>
      <c r="P1441" s="113">
        <f t="shared" si="767"/>
        <v>0</v>
      </c>
      <c r="Q1441" s="167">
        <f t="shared" si="779"/>
        <v>0</v>
      </c>
      <c r="R1441" s="168">
        <f t="shared" si="776"/>
        <v>0</v>
      </c>
      <c r="S1441" s="113">
        <f t="shared" si="768"/>
        <v>0</v>
      </c>
      <c r="T1441" s="123">
        <f t="shared" si="777"/>
        <v>9.4700000000000006E-2</v>
      </c>
      <c r="U1441" s="121">
        <f t="shared" si="758"/>
        <v>128</v>
      </c>
      <c r="V1441" s="121">
        <v>252</v>
      </c>
      <c r="W1441" s="120">
        <f t="shared" si="769"/>
        <v>1.0470307219999999</v>
      </c>
      <c r="X1441" s="113">
        <f t="shared" si="770"/>
        <v>0</v>
      </c>
      <c r="Y1441" s="113">
        <f t="shared" si="771"/>
        <v>0</v>
      </c>
      <c r="Z1441" s="126" t="str">
        <f t="shared" si="780"/>
        <v>A+J=</v>
      </c>
      <c r="AA1441" s="118">
        <f t="shared" si="781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72"/>
        <v>45679</v>
      </c>
      <c r="B1442" s="113">
        <f t="shared" si="764"/>
        <v>0</v>
      </c>
      <c r="C1442" s="183">
        <f t="shared" si="782"/>
        <v>6.0977534133144218E-9</v>
      </c>
      <c r="D1442" s="114">
        <f t="shared" si="773"/>
        <v>7063.77</v>
      </c>
      <c r="E1442" s="115">
        <f t="shared" si="760"/>
        <v>7100.5</v>
      </c>
      <c r="F1442" s="116">
        <f t="shared" si="761"/>
        <v>45646</v>
      </c>
      <c r="G1442" s="117">
        <f t="shared" si="765"/>
        <v>5.1997729257888814E-3</v>
      </c>
      <c r="H1442" s="118">
        <f t="shared" si="778"/>
        <v>45708</v>
      </c>
      <c r="I1442" s="118">
        <f t="shared" si="766"/>
        <v>45708</v>
      </c>
      <c r="J1442" s="119">
        <f t="shared" si="774"/>
        <v>23</v>
      </c>
      <c r="K1442" s="119">
        <f t="shared" si="763"/>
        <v>2</v>
      </c>
      <c r="L1442" s="8">
        <f t="shared" si="775"/>
        <v>1.0004510799999999</v>
      </c>
      <c r="M1442" s="120">
        <f t="shared" si="762"/>
        <v>1.0038997599999999</v>
      </c>
      <c r="N1442" s="120">
        <f t="shared" si="783"/>
        <v>1.2883446490694854</v>
      </c>
      <c r="O1442" s="113">
        <f t="shared" si="759"/>
        <v>1.28892579</v>
      </c>
      <c r="P1442" s="113">
        <f t="shared" si="767"/>
        <v>0</v>
      </c>
      <c r="Q1442" s="167">
        <f t="shared" si="779"/>
        <v>0</v>
      </c>
      <c r="R1442" s="168">
        <f t="shared" si="776"/>
        <v>0</v>
      </c>
      <c r="S1442" s="113">
        <f t="shared" si="768"/>
        <v>0</v>
      </c>
      <c r="T1442" s="123">
        <f t="shared" si="777"/>
        <v>9.4700000000000006E-2</v>
      </c>
      <c r="U1442" s="121">
        <f t="shared" si="758"/>
        <v>129</v>
      </c>
      <c r="V1442" s="121">
        <v>252</v>
      </c>
      <c r="W1442" s="120">
        <f t="shared" si="769"/>
        <v>1.0474067250000001</v>
      </c>
      <c r="X1442" s="113">
        <f t="shared" si="770"/>
        <v>0</v>
      </c>
      <c r="Y1442" s="113">
        <f t="shared" si="771"/>
        <v>0</v>
      </c>
      <c r="Z1442" s="126" t="str">
        <f t="shared" si="780"/>
        <v>A+J=</v>
      </c>
      <c r="AA1442" s="118">
        <f t="shared" si="781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533 A560:AA565 A534:Q534 S534:AA534 A536:W558 Y535:AA558 A535:B535 D535:W535 A559:B559 D559:AA559 A568:AA589 A567:B567 D567:AA567 A566:Q566 S566:AA566 A1443:AA3692 A590:Q590 S590:AA590 A591:B1442 D591:AA623 D625:AA657 D624:Q624 S624:AA624 D659:AA684 D658:Q658 S658:AA658 D686:AA719 D685:Q685 S685:AA685 D721:AA806 D720:Q720 S720:AA720 D808:AA1442 D807:Q807 S807:AA807">
    <cfRule type="expression" dxfId="16" priority="46">
      <formula>$Q10&gt;0</formula>
    </cfRule>
  </conditionalFormatting>
  <conditionalFormatting sqref="A4603:AA5666">
    <cfRule type="expression" dxfId="15" priority="38">
      <formula>$Q4603&gt;0</formula>
    </cfRule>
  </conditionalFormatting>
  <conditionalFormatting sqref="AA3770:AA4602">
    <cfRule type="expression" dxfId="14" priority="31">
      <formula>$Q3770&gt;0</formula>
    </cfRule>
  </conditionalFormatting>
  <conditionalFormatting sqref="Z3770:Z4602">
    <cfRule type="expression" dxfId="13" priority="30">
      <formula>$Q3770&gt;0</formula>
    </cfRule>
  </conditionalFormatting>
  <conditionalFormatting sqref="R534">
    <cfRule type="expression" dxfId="12" priority="13">
      <formula>$Q534&gt;0</formula>
    </cfRule>
  </conditionalFormatting>
  <conditionalFormatting sqref="X535:X558">
    <cfRule type="expression" dxfId="11" priority="12">
      <formula>$Q535&gt;0</formula>
    </cfRule>
  </conditionalFormatting>
  <conditionalFormatting sqref="C535">
    <cfRule type="expression" dxfId="10" priority="11">
      <formula>$Q535&gt;0</formula>
    </cfRule>
  </conditionalFormatting>
  <conditionalFormatting sqref="C559">
    <cfRule type="expression" dxfId="9" priority="10">
      <formula>$Q559&gt;0</formula>
    </cfRule>
  </conditionalFormatting>
  <conditionalFormatting sqref="C567">
    <cfRule type="expression" dxfId="8" priority="9">
      <formula>$Q567&gt;0</formula>
    </cfRule>
  </conditionalFormatting>
  <conditionalFormatting sqref="R566">
    <cfRule type="expression" dxfId="7" priority="8">
      <formula>$Q566&gt;0</formula>
    </cfRule>
  </conditionalFormatting>
  <conditionalFormatting sqref="R590">
    <cfRule type="expression" dxfId="6" priority="7">
      <formula>$Q590&gt;0</formula>
    </cfRule>
  </conditionalFormatting>
  <conditionalFormatting sqref="C591:C1442">
    <cfRule type="expression" dxfId="5" priority="6">
      <formula>$Q591&gt;0</formula>
    </cfRule>
  </conditionalFormatting>
  <conditionalFormatting sqref="R624">
    <cfRule type="expression" dxfId="4" priority="5">
      <formula>$Q624&gt;0</formula>
    </cfRule>
  </conditionalFormatting>
  <conditionalFormatting sqref="R658">
    <cfRule type="expression" dxfId="3" priority="4">
      <formula>$Q658&gt;0</formula>
    </cfRule>
  </conditionalFormatting>
  <conditionalFormatting sqref="R685">
    <cfRule type="expression" dxfId="2" priority="3">
      <formula>$Q685&gt;0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2025-05-09T13:45:21Z</dcterms:modified>
</cp:coreProperties>
</file>